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DATA\ROZPOČTY\307 - Děkanství Nymburk\k odevzdání\etapizace\ostrá 22.5.2023\"/>
    </mc:Choice>
  </mc:AlternateContent>
  <bookViews>
    <workbookView xWindow="0" yWindow="0" windowWidth="0" windowHeight="0"/>
  </bookViews>
  <sheets>
    <sheet name="Rekapitulace stavby" sheetId="1" r:id="rId1"/>
    <sheet name="01.1,01.2 - Architektonic..." sheetId="2" r:id="rId2"/>
    <sheet name="VRN - Vedlejší rozpočtové..." sheetId="3" r:id="rId3"/>
    <sheet name="01.1,01.2 - Architektonic..._01" sheetId="4" r:id="rId4"/>
    <sheet name="01.4 - Domovní plynovod v..." sheetId="5" r:id="rId5"/>
    <sheet name="01.5 - Zdravotně technick..." sheetId="6" r:id="rId6"/>
    <sheet name="01.6 - Vytápění" sheetId="7" r:id="rId7"/>
    <sheet name="01.7 - Zařízení silnoprou..." sheetId="8" r:id="rId8"/>
    <sheet name="01.8 - Zařízení slaboprou..." sheetId="9" r:id="rId9"/>
    <sheet name="01.9 - Vzduchotechnika" sheetId="10" r:id="rId10"/>
    <sheet name="03.1 - Návrh úprav parteru" sheetId="11" r:id="rId11"/>
    <sheet name="04.1 -  Areálové rozvody ..." sheetId="12" r:id="rId12"/>
    <sheet name="04.2 - Domovní plynovod" sheetId="13" r:id="rId13"/>
    <sheet name="04.3 - Areálový rozvod el..." sheetId="14" r:id="rId14"/>
    <sheet name="05.1 - Kanalizační a vodo..." sheetId="15" r:id="rId15"/>
    <sheet name="SO 06 - Plynovodní přípojka" sheetId="16" r:id="rId16"/>
    <sheet name="VRN - Vedlejší rozpočtové..._01" sheetId="17" r:id="rId17"/>
    <sheet name="01.1,01.2 - Architektonic..._02" sheetId="18" r:id="rId18"/>
    <sheet name="01.3 - PBŘ" sheetId="19" r:id="rId19"/>
    <sheet name="02.1,02.2 - Architektonic..." sheetId="20" r:id="rId20"/>
    <sheet name="02.3 - Zařízení silnoprou..." sheetId="21" r:id="rId21"/>
    <sheet name="03.1 - Návrh úprav parteru_01" sheetId="22" r:id="rId22"/>
    <sheet name="SO 07 - Návrh zahradních ..." sheetId="23" r:id="rId23"/>
    <sheet name="VRN - Vedlejší rozpočtové..._02" sheetId="24" r:id="rId24"/>
    <sheet name="Pokyny pro vyplnění" sheetId="25" r:id="rId25"/>
  </sheets>
  <definedNames>
    <definedName name="_xlnm.Print_Area" localSheetId="0">'Rekapitulace stavby'!$D$4:$AO$36,'Rekapitulace stavby'!$C$42:$AQ$88</definedName>
    <definedName name="_xlnm.Print_Titles" localSheetId="0">'Rekapitulace stavby'!$52:$52</definedName>
    <definedName name="_xlnm._FilterDatabase" localSheetId="1" hidden="1">'01.1,01.2 - Architektonic...'!$C$108:$K$1616</definedName>
    <definedName name="_xlnm.Print_Area" localSheetId="1">'01.1,01.2 - Architektonic...'!$C$4:$J$43,'01.1,01.2 - Architektonic...'!$C$49:$J$86,'01.1,01.2 - Architektonic...'!$C$92:$K$1616</definedName>
    <definedName name="_xlnm.Print_Titles" localSheetId="1">'01.1,01.2 - Architektonic...'!$108:$108</definedName>
    <definedName name="_xlnm._FilterDatabase" localSheetId="2" hidden="1">'VRN - Vedlejší rozpočtové...'!$C$89:$K$122</definedName>
    <definedName name="_xlnm.Print_Area" localSheetId="2">'VRN - Vedlejší rozpočtové...'!$C$4:$J$41,'VRN - Vedlejší rozpočtové...'!$C$47:$J$69,'VRN - Vedlejší rozpočtové...'!$C$75:$K$122</definedName>
    <definedName name="_xlnm.Print_Titles" localSheetId="2">'VRN - Vedlejší rozpočtové...'!$89:$89</definedName>
    <definedName name="_xlnm._FilterDatabase" localSheetId="3" hidden="1">'01.1,01.2 - Architektonic..._01'!$C$106:$K$1180</definedName>
    <definedName name="_xlnm.Print_Area" localSheetId="3">'01.1,01.2 - Architektonic..._01'!$C$4:$J$43,'01.1,01.2 - Architektonic..._01'!$C$49:$J$84,'01.1,01.2 - Architektonic..._01'!$C$90:$K$1180</definedName>
    <definedName name="_xlnm.Print_Titles" localSheetId="3">'01.1,01.2 - Architektonic..._01'!$106:$106</definedName>
    <definedName name="_xlnm._FilterDatabase" localSheetId="4" hidden="1">'01.4 - Domovní plynovod v...'!$C$92:$K$101</definedName>
    <definedName name="_xlnm.Print_Area" localSheetId="4">'01.4 - Domovní plynovod v...'!$C$4:$J$43,'01.4 - Domovní plynovod v...'!$C$49:$J$70,'01.4 - Domovní plynovod v...'!$C$76:$K$101</definedName>
    <definedName name="_xlnm.Print_Titles" localSheetId="4">'01.4 - Domovní plynovod v...'!$92:$92</definedName>
    <definedName name="_xlnm._FilterDatabase" localSheetId="5" hidden="1">'01.5 - Zdravotně technick...'!$C$102:$K$499</definedName>
    <definedName name="_xlnm.Print_Area" localSheetId="5">'01.5 - Zdravotně technick...'!$C$4:$J$43,'01.5 - Zdravotně technick...'!$C$49:$J$80,'01.5 - Zdravotně technick...'!$C$86:$K$499</definedName>
    <definedName name="_xlnm.Print_Titles" localSheetId="5">'01.5 - Zdravotně technick...'!$102:$102</definedName>
    <definedName name="_xlnm._FilterDatabase" localSheetId="6" hidden="1">'01.6 - Vytápění'!$C$96:$K$219</definedName>
    <definedName name="_xlnm.Print_Area" localSheetId="6">'01.6 - Vytápění'!$C$4:$J$43,'01.6 - Vytápění'!$C$49:$J$74,'01.6 - Vytápění'!$C$80:$K$219</definedName>
    <definedName name="_xlnm.Print_Titles" localSheetId="6">'01.6 - Vytápění'!$96:$96</definedName>
    <definedName name="_xlnm._FilterDatabase" localSheetId="7" hidden="1">'01.7 - Zařízení silnoprou...'!$C$96:$K$183</definedName>
    <definedName name="_xlnm.Print_Area" localSheetId="7">'01.7 - Zařízení silnoprou...'!$C$4:$J$43,'01.7 - Zařízení silnoprou...'!$C$49:$J$74,'01.7 - Zařízení silnoprou...'!$C$80:$K$183</definedName>
    <definedName name="_xlnm.Print_Titles" localSheetId="7">'01.7 - Zařízení silnoprou...'!$96:$96</definedName>
    <definedName name="_xlnm._FilterDatabase" localSheetId="8" hidden="1">'01.8 - Zařízení slaboprou...'!$C$94:$K$141</definedName>
    <definedName name="_xlnm.Print_Area" localSheetId="8">'01.8 - Zařízení slaboprou...'!$C$4:$J$43,'01.8 - Zařízení slaboprou...'!$C$49:$J$72,'01.8 - Zařízení slaboprou...'!$C$78:$K$141</definedName>
    <definedName name="_xlnm.Print_Titles" localSheetId="8">'01.8 - Zařízení slaboprou...'!$94:$94</definedName>
    <definedName name="_xlnm._FilterDatabase" localSheetId="9" hidden="1">'01.9 - Vzduchotechnika'!$C$96:$K$138</definedName>
    <definedName name="_xlnm.Print_Area" localSheetId="9">'01.9 - Vzduchotechnika'!$C$4:$J$43,'01.9 - Vzduchotechnika'!$C$49:$J$74,'01.9 - Vzduchotechnika'!$C$80:$K$138</definedName>
    <definedName name="_xlnm.Print_Titles" localSheetId="9">'01.9 - Vzduchotechnika'!$96:$96</definedName>
    <definedName name="_xlnm._FilterDatabase" localSheetId="10" hidden="1">'03.1 - Návrh úprav parteru'!$C$93:$K$162</definedName>
    <definedName name="_xlnm.Print_Area" localSheetId="10">'03.1 - Návrh úprav parteru'!$C$4:$J$43,'03.1 - Návrh úprav parteru'!$C$49:$J$71,'03.1 - Návrh úprav parteru'!$C$77:$K$162</definedName>
    <definedName name="_xlnm.Print_Titles" localSheetId="10">'03.1 - Návrh úprav parteru'!$93:$93</definedName>
    <definedName name="_xlnm._FilterDatabase" localSheetId="11" hidden="1">'04.1 -  Areálové rozvody ...'!$C$103:$K$419</definedName>
    <definedName name="_xlnm.Print_Area" localSheetId="11">'04.1 -  Areálové rozvody ...'!$C$4:$J$43,'04.1 -  Areálové rozvody ...'!$C$49:$J$81,'04.1 -  Areálové rozvody ...'!$C$87:$K$419</definedName>
    <definedName name="_xlnm.Print_Titles" localSheetId="11">'04.1 -  Areálové rozvody ...'!$103:$103</definedName>
    <definedName name="_xlnm._FilterDatabase" localSheetId="12" hidden="1">'04.2 - Domovní plynovod'!$C$97:$K$154</definedName>
    <definedName name="_xlnm.Print_Area" localSheetId="12">'04.2 - Domovní plynovod'!$C$4:$J$43,'04.2 - Domovní plynovod'!$C$49:$J$75,'04.2 - Domovní plynovod'!$C$81:$K$154</definedName>
    <definedName name="_xlnm.Print_Titles" localSheetId="12">'04.2 - Domovní plynovod'!$97:$97</definedName>
    <definedName name="_xlnm._FilterDatabase" localSheetId="13" hidden="1">'04.3 - Areálový rozvod el...'!$C$97:$K$149</definedName>
    <definedName name="_xlnm.Print_Area" localSheetId="13">'04.3 - Areálový rozvod el...'!$C$4:$J$43,'04.3 - Areálový rozvod el...'!$C$49:$J$75,'04.3 - Areálový rozvod el...'!$C$81:$K$149</definedName>
    <definedName name="_xlnm.Print_Titles" localSheetId="13">'04.3 - Areálový rozvod el...'!$97:$97</definedName>
    <definedName name="_xlnm._FilterDatabase" localSheetId="14" hidden="1">'05.1 - Kanalizační a vodo...'!$C$106:$K$409</definedName>
    <definedName name="_xlnm.Print_Area" localSheetId="14">'05.1 - Kanalizační a vodo...'!$C$4:$J$43,'05.1 - Kanalizační a vodo...'!$C$49:$J$84,'05.1 - Kanalizační a vodo...'!$C$90:$K$409</definedName>
    <definedName name="_xlnm.Print_Titles" localSheetId="14">'05.1 - Kanalizační a vodo...'!$106:$106</definedName>
    <definedName name="_xlnm._FilterDatabase" localSheetId="15" hidden="1">'SO 06 - Plynovodní přípojka'!$C$92:$K$166</definedName>
    <definedName name="_xlnm.Print_Area" localSheetId="15">'SO 06 - Plynovodní přípojka'!$C$4:$J$41,'SO 06 - Plynovodní přípojka'!$C$47:$J$72,'SO 06 - Plynovodní přípojka'!$C$78:$K$166</definedName>
    <definedName name="_xlnm.Print_Titles" localSheetId="15">'SO 06 - Plynovodní přípojka'!$92:$92</definedName>
    <definedName name="_xlnm._FilterDatabase" localSheetId="16" hidden="1">'VRN - Vedlejší rozpočtové..._01'!$C$87:$K$112</definedName>
    <definedName name="_xlnm.Print_Area" localSheetId="16">'VRN - Vedlejší rozpočtové..._01'!$C$4:$J$41,'VRN - Vedlejší rozpočtové..._01'!$C$47:$J$67,'VRN - Vedlejší rozpočtové..._01'!$C$73:$K$112</definedName>
    <definedName name="_xlnm.Print_Titles" localSheetId="16">'VRN - Vedlejší rozpočtové..._01'!$87:$87</definedName>
    <definedName name="_xlnm._FilterDatabase" localSheetId="17" hidden="1">'01.1,01.2 - Architektonic..._02'!$C$102:$K$913</definedName>
    <definedName name="_xlnm.Print_Area" localSheetId="17">'01.1,01.2 - Architektonic..._02'!$C$4:$J$43,'01.1,01.2 - Architektonic..._02'!$C$49:$J$80,'01.1,01.2 - Architektonic..._02'!$C$86:$K$913</definedName>
    <definedName name="_xlnm.Print_Titles" localSheetId="17">'01.1,01.2 - Architektonic..._02'!$102:$102</definedName>
    <definedName name="_xlnm._FilterDatabase" localSheetId="18" hidden="1">'01.3 - PBŘ'!$C$91:$K$107</definedName>
    <definedName name="_xlnm.Print_Area" localSheetId="18">'01.3 - PBŘ'!$C$4:$J$43,'01.3 - PBŘ'!$C$49:$J$69,'01.3 - PBŘ'!$C$75:$K$107</definedName>
    <definedName name="_xlnm.Print_Titles" localSheetId="18">'01.3 - PBŘ'!$91:$91</definedName>
    <definedName name="_xlnm._FilterDatabase" localSheetId="19" hidden="1">'02.1,02.2 - Architektonic...'!$C$106:$K$407</definedName>
    <definedName name="_xlnm.Print_Area" localSheetId="19">'02.1,02.2 - Architektonic...'!$C$4:$J$43,'02.1,02.2 - Architektonic...'!$C$49:$J$84,'02.1,02.2 - Architektonic...'!$C$90:$K$407</definedName>
    <definedName name="_xlnm.Print_Titles" localSheetId="19">'02.1,02.2 - Architektonic...'!$106:$106</definedName>
    <definedName name="_xlnm._FilterDatabase" localSheetId="20" hidden="1">'02.3 - Zařízení silnoprou...'!$C$94:$K$123</definedName>
    <definedName name="_xlnm.Print_Area" localSheetId="20">'02.3 - Zařízení silnoprou...'!$C$4:$J$43,'02.3 - Zařízení silnoprou...'!$C$49:$J$72,'02.3 - Zařízení silnoprou...'!$C$78:$K$123</definedName>
    <definedName name="_xlnm.Print_Titles" localSheetId="20">'02.3 - Zařízení silnoprou...'!$94:$94</definedName>
    <definedName name="_xlnm._FilterDatabase" localSheetId="21" hidden="1">'03.1 - Návrh úprav parteru_01'!$C$93:$K$294</definedName>
    <definedName name="_xlnm.Print_Area" localSheetId="21">'03.1 - Návrh úprav parteru_01'!$C$4:$J$43,'03.1 - Návrh úprav parteru_01'!$C$49:$J$71,'03.1 - Návrh úprav parteru_01'!$C$77:$K$294</definedName>
    <definedName name="_xlnm.Print_Titles" localSheetId="21">'03.1 - Návrh úprav parteru_01'!$93:$93</definedName>
    <definedName name="_xlnm._FilterDatabase" localSheetId="22" hidden="1">'SO 07 - Návrh zahradních ...'!$C$91:$K$175</definedName>
    <definedName name="_xlnm.Print_Area" localSheetId="22">'SO 07 - Návrh zahradních ...'!$C$4:$J$41,'SO 07 - Návrh zahradních ...'!$C$47:$J$71,'SO 07 - Návrh zahradních ...'!$C$77:$K$175</definedName>
    <definedName name="_xlnm.Print_Titles" localSheetId="22">'SO 07 - Návrh zahradních ...'!$91:$91</definedName>
    <definedName name="_xlnm._FilterDatabase" localSheetId="23" hidden="1">'VRN - Vedlejší rozpočtové..._02'!$C$86:$K$93</definedName>
    <definedName name="_xlnm.Print_Area" localSheetId="23">'VRN - Vedlejší rozpočtové..._02'!$C$4:$J$41,'VRN - Vedlejší rozpočtové..._02'!$C$47:$J$66,'VRN - Vedlejší rozpočtové..._02'!$C$72:$K$93</definedName>
    <definedName name="_xlnm.Print_Titles" localSheetId="23">'VRN - Vedlejší rozpočtové..._02'!$86:$86</definedName>
    <definedName name="_xlnm.Print_Area" localSheetId="24">'Pokyny pro vyplnění'!$B$2:$K$71,'Pokyny pro vyplnění'!$B$74:$K$118,'Pokyny pro vyplnění'!$B$121:$K$161,'Pokyny pro vyplnění'!$B$164:$K$218</definedName>
  </definedNames>
  <calcPr/>
</workbook>
</file>

<file path=xl/calcChain.xml><?xml version="1.0" encoding="utf-8"?>
<calcChain xmlns="http://schemas.openxmlformats.org/spreadsheetml/2006/main">
  <c i="24" l="1" r="J39"/>
  <c r="J38"/>
  <c i="1" r="AY87"/>
  <c i="24" r="J37"/>
  <c i="1" r="AX87"/>
  <c i="24" r="BI93"/>
  <c r="BH93"/>
  <c r="BG93"/>
  <c r="BF93"/>
  <c r="T93"/>
  <c r="R93"/>
  <c r="P93"/>
  <c r="BI92"/>
  <c r="BH92"/>
  <c r="BG92"/>
  <c r="BF92"/>
  <c r="T92"/>
  <c r="R92"/>
  <c r="P92"/>
  <c r="BI91"/>
  <c r="BH91"/>
  <c r="BG91"/>
  <c r="BF91"/>
  <c r="T91"/>
  <c r="R91"/>
  <c r="P91"/>
  <c r="BI90"/>
  <c r="BH90"/>
  <c r="BG90"/>
  <c r="BF90"/>
  <c r="T90"/>
  <c r="R90"/>
  <c r="P90"/>
  <c r="J83"/>
  <c r="F81"/>
  <c r="E79"/>
  <c r="J58"/>
  <c r="F56"/>
  <c r="E54"/>
  <c r="J26"/>
  <c r="E26"/>
  <c r="J59"/>
  <c r="J25"/>
  <c r="J20"/>
  <c r="E20"/>
  <c r="F84"/>
  <c r="J19"/>
  <c r="J17"/>
  <c r="E17"/>
  <c r="F58"/>
  <c r="J16"/>
  <c r="J14"/>
  <c r="J81"/>
  <c r="E7"/>
  <c r="E50"/>
  <c i="23" r="J39"/>
  <c r="J38"/>
  <c i="1" r="AY86"/>
  <c i="23" r="J37"/>
  <c i="1" r="AX86"/>
  <c i="23"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0"/>
  <c r="BH150"/>
  <c r="BG150"/>
  <c r="BF150"/>
  <c r="T150"/>
  <c r="R150"/>
  <c r="P150"/>
  <c r="BI149"/>
  <c r="BH149"/>
  <c r="BG149"/>
  <c r="BF149"/>
  <c r="T149"/>
  <c r="R149"/>
  <c r="P149"/>
  <c r="BI148"/>
  <c r="BH148"/>
  <c r="BG148"/>
  <c r="BF148"/>
  <c r="T148"/>
  <c r="R148"/>
  <c r="P148"/>
  <c r="BI147"/>
  <c r="BH147"/>
  <c r="BG147"/>
  <c r="BF147"/>
  <c r="T147"/>
  <c r="R147"/>
  <c r="P147"/>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2"/>
  <c r="BH112"/>
  <c r="BG112"/>
  <c r="BF112"/>
  <c r="T112"/>
  <c r="R112"/>
  <c r="P112"/>
  <c r="BI111"/>
  <c r="BH111"/>
  <c r="BG111"/>
  <c r="BF111"/>
  <c r="T111"/>
  <c r="R111"/>
  <c r="P111"/>
  <c r="BI110"/>
  <c r="BH110"/>
  <c r="BG110"/>
  <c r="BF110"/>
  <c r="T110"/>
  <c r="R110"/>
  <c r="P110"/>
  <c r="BI106"/>
  <c r="BH106"/>
  <c r="BG106"/>
  <c r="BF106"/>
  <c r="T106"/>
  <c r="R106"/>
  <c r="P106"/>
  <c r="BI105"/>
  <c r="BH105"/>
  <c r="BG105"/>
  <c r="BF105"/>
  <c r="T105"/>
  <c r="R105"/>
  <c r="P105"/>
  <c r="BI101"/>
  <c r="BH101"/>
  <c r="BG101"/>
  <c r="BF101"/>
  <c r="T101"/>
  <c r="R101"/>
  <c r="P101"/>
  <c r="BI100"/>
  <c r="BH100"/>
  <c r="BG100"/>
  <c r="BF100"/>
  <c r="T100"/>
  <c r="R100"/>
  <c r="P100"/>
  <c r="BI99"/>
  <c r="BH99"/>
  <c r="BG99"/>
  <c r="BF99"/>
  <c r="T99"/>
  <c r="R99"/>
  <c r="P99"/>
  <c r="BI98"/>
  <c r="BH98"/>
  <c r="BG98"/>
  <c r="BF98"/>
  <c r="T98"/>
  <c r="R98"/>
  <c r="P98"/>
  <c r="BI96"/>
  <c r="BH96"/>
  <c r="BG96"/>
  <c r="BF96"/>
  <c r="T96"/>
  <c r="T95"/>
  <c r="R96"/>
  <c r="R95"/>
  <c r="P96"/>
  <c r="P95"/>
  <c r="BI94"/>
  <c r="BH94"/>
  <c r="BG94"/>
  <c r="BF94"/>
  <c r="T94"/>
  <c r="T93"/>
  <c r="R94"/>
  <c r="R93"/>
  <c r="P94"/>
  <c r="P93"/>
  <c r="J88"/>
  <c r="F86"/>
  <c r="E84"/>
  <c r="J58"/>
  <c r="F56"/>
  <c r="E54"/>
  <c r="J26"/>
  <c r="E26"/>
  <c r="J89"/>
  <c r="J25"/>
  <c r="J20"/>
  <c r="E20"/>
  <c r="F89"/>
  <c r="J19"/>
  <c r="J17"/>
  <c r="E17"/>
  <c r="F88"/>
  <c r="J16"/>
  <c r="J14"/>
  <c r="J56"/>
  <c r="E7"/>
  <c r="E50"/>
  <c i="22" r="J41"/>
  <c r="J40"/>
  <c i="1" r="AY85"/>
  <c i="22" r="J39"/>
  <c i="1" r="AX85"/>
  <c i="22" r="BI293"/>
  <c r="BH293"/>
  <c r="BG293"/>
  <c r="BF293"/>
  <c r="T293"/>
  <c r="R293"/>
  <c r="P293"/>
  <c r="BI291"/>
  <c r="BH291"/>
  <c r="BG291"/>
  <c r="BF291"/>
  <c r="T291"/>
  <c r="R291"/>
  <c r="P291"/>
  <c r="BI288"/>
  <c r="BH288"/>
  <c r="BG288"/>
  <c r="BF288"/>
  <c r="T288"/>
  <c r="R288"/>
  <c r="P288"/>
  <c r="BI286"/>
  <c r="BH286"/>
  <c r="BG286"/>
  <c r="BF286"/>
  <c r="T286"/>
  <c r="R286"/>
  <c r="P286"/>
  <c r="BI284"/>
  <c r="BH284"/>
  <c r="BG284"/>
  <c r="BF284"/>
  <c r="T284"/>
  <c r="R284"/>
  <c r="P284"/>
  <c r="BI280"/>
  <c r="BH280"/>
  <c r="BG280"/>
  <c r="BF280"/>
  <c r="T280"/>
  <c r="R280"/>
  <c r="P280"/>
  <c r="BI278"/>
  <c r="BH278"/>
  <c r="BG278"/>
  <c r="BF278"/>
  <c r="T278"/>
  <c r="R278"/>
  <c r="P278"/>
  <c r="BI276"/>
  <c r="BH276"/>
  <c r="BG276"/>
  <c r="BF276"/>
  <c r="T276"/>
  <c r="R276"/>
  <c r="P276"/>
  <c r="BI271"/>
  <c r="BH271"/>
  <c r="BG271"/>
  <c r="BF271"/>
  <c r="T271"/>
  <c r="R271"/>
  <c r="P271"/>
  <c r="BI265"/>
  <c r="BH265"/>
  <c r="BG265"/>
  <c r="BF265"/>
  <c r="T265"/>
  <c r="R265"/>
  <c r="P265"/>
  <c r="BI259"/>
  <c r="BH259"/>
  <c r="BG259"/>
  <c r="BF259"/>
  <c r="T259"/>
  <c r="R259"/>
  <c r="P259"/>
  <c r="BI253"/>
  <c r="BH253"/>
  <c r="BG253"/>
  <c r="BF253"/>
  <c r="T253"/>
  <c r="R253"/>
  <c r="P253"/>
  <c r="BI247"/>
  <c r="BH247"/>
  <c r="BG247"/>
  <c r="BF247"/>
  <c r="T247"/>
  <c r="R247"/>
  <c r="P247"/>
  <c r="BI245"/>
  <c r="BH245"/>
  <c r="BG245"/>
  <c r="BF245"/>
  <c r="T245"/>
  <c r="R245"/>
  <c r="P245"/>
  <c r="BI239"/>
  <c r="BH239"/>
  <c r="BG239"/>
  <c r="BF239"/>
  <c r="T239"/>
  <c r="R239"/>
  <c r="P239"/>
  <c r="BI233"/>
  <c r="BH233"/>
  <c r="BG233"/>
  <c r="BF233"/>
  <c r="T233"/>
  <c r="R233"/>
  <c r="P233"/>
  <c r="BI226"/>
  <c r="BH226"/>
  <c r="BG226"/>
  <c r="BF226"/>
  <c r="T226"/>
  <c r="R226"/>
  <c r="P226"/>
  <c r="BI221"/>
  <c r="BH221"/>
  <c r="BG221"/>
  <c r="BF221"/>
  <c r="T221"/>
  <c r="R221"/>
  <c r="P221"/>
  <c r="BI216"/>
  <c r="BH216"/>
  <c r="BG216"/>
  <c r="BF216"/>
  <c r="T216"/>
  <c r="R216"/>
  <c r="P216"/>
  <c r="BI211"/>
  <c r="BH211"/>
  <c r="BG211"/>
  <c r="BF211"/>
  <c r="T211"/>
  <c r="R211"/>
  <c r="P211"/>
  <c r="BI207"/>
  <c r="BH207"/>
  <c r="BG207"/>
  <c r="BF207"/>
  <c r="T207"/>
  <c r="R207"/>
  <c r="P207"/>
  <c r="BI203"/>
  <c r="BH203"/>
  <c r="BG203"/>
  <c r="BF203"/>
  <c r="T203"/>
  <c r="R203"/>
  <c r="P203"/>
  <c r="BI198"/>
  <c r="BH198"/>
  <c r="BG198"/>
  <c r="BF198"/>
  <c r="T198"/>
  <c r="R198"/>
  <c r="P198"/>
  <c r="BI192"/>
  <c r="BH192"/>
  <c r="BG192"/>
  <c r="BF192"/>
  <c r="T192"/>
  <c r="R192"/>
  <c r="P192"/>
  <c r="BI187"/>
  <c r="BH187"/>
  <c r="BG187"/>
  <c r="BF187"/>
  <c r="T187"/>
  <c r="R187"/>
  <c r="P187"/>
  <c r="BI181"/>
  <c r="BH181"/>
  <c r="BG181"/>
  <c r="BF181"/>
  <c r="T181"/>
  <c r="R181"/>
  <c r="P181"/>
  <c r="BI177"/>
  <c r="BH177"/>
  <c r="BG177"/>
  <c r="BF177"/>
  <c r="T177"/>
  <c r="R177"/>
  <c r="P177"/>
  <c r="BI172"/>
  <c r="BH172"/>
  <c r="BG172"/>
  <c r="BF172"/>
  <c r="T172"/>
  <c r="R172"/>
  <c r="P172"/>
  <c r="BI166"/>
  <c r="BH166"/>
  <c r="BG166"/>
  <c r="BF166"/>
  <c r="T166"/>
  <c r="R166"/>
  <c r="P166"/>
  <c r="BI160"/>
  <c r="BH160"/>
  <c r="BG160"/>
  <c r="BF160"/>
  <c r="T160"/>
  <c r="R160"/>
  <c r="P160"/>
  <c r="BI154"/>
  <c r="BH154"/>
  <c r="BG154"/>
  <c r="BF154"/>
  <c r="T154"/>
  <c r="R154"/>
  <c r="P154"/>
  <c r="BI145"/>
  <c r="BH145"/>
  <c r="BG145"/>
  <c r="BF145"/>
  <c r="T145"/>
  <c r="R145"/>
  <c r="P145"/>
  <c r="BI139"/>
  <c r="BH139"/>
  <c r="BG139"/>
  <c r="BF139"/>
  <c r="T139"/>
  <c r="R139"/>
  <c r="P139"/>
  <c r="BI138"/>
  <c r="BH138"/>
  <c r="BG138"/>
  <c r="BF138"/>
  <c r="T138"/>
  <c r="R138"/>
  <c r="P138"/>
  <c r="BI137"/>
  <c r="BH137"/>
  <c r="BG137"/>
  <c r="BF137"/>
  <c r="T137"/>
  <c r="R137"/>
  <c r="P137"/>
  <c r="BI132"/>
  <c r="BH132"/>
  <c r="BG132"/>
  <c r="BF132"/>
  <c r="T132"/>
  <c r="R132"/>
  <c r="P132"/>
  <c r="BI127"/>
  <c r="BH127"/>
  <c r="BG127"/>
  <c r="BF127"/>
  <c r="T127"/>
  <c r="R127"/>
  <c r="P127"/>
  <c r="BI124"/>
  <c r="BH124"/>
  <c r="BG124"/>
  <c r="BF124"/>
  <c r="T124"/>
  <c r="R124"/>
  <c r="P124"/>
  <c r="BI120"/>
  <c r="BH120"/>
  <c r="BG120"/>
  <c r="BF120"/>
  <c r="T120"/>
  <c r="R120"/>
  <c r="P120"/>
  <c r="BI118"/>
  <c r="BH118"/>
  <c r="BG118"/>
  <c r="BF118"/>
  <c r="T118"/>
  <c r="R118"/>
  <c r="P118"/>
  <c r="BI116"/>
  <c r="BH116"/>
  <c r="BG116"/>
  <c r="BF116"/>
  <c r="T116"/>
  <c r="R116"/>
  <c r="P116"/>
  <c r="BI109"/>
  <c r="BH109"/>
  <c r="BG109"/>
  <c r="BF109"/>
  <c r="T109"/>
  <c r="R109"/>
  <c r="P109"/>
  <c r="BI104"/>
  <c r="BH104"/>
  <c r="BG104"/>
  <c r="BF104"/>
  <c r="T104"/>
  <c r="R104"/>
  <c r="P104"/>
  <c r="BI99"/>
  <c r="BH99"/>
  <c r="BG99"/>
  <c r="BF99"/>
  <c r="T99"/>
  <c r="R99"/>
  <c r="P99"/>
  <c r="BI96"/>
  <c r="BH96"/>
  <c r="BG96"/>
  <c r="BF96"/>
  <c r="T96"/>
  <c r="R96"/>
  <c r="P96"/>
  <c r="F88"/>
  <c r="E86"/>
  <c r="F60"/>
  <c r="E58"/>
  <c r="J28"/>
  <c r="E28"/>
  <c r="J63"/>
  <c r="J27"/>
  <c r="J25"/>
  <c r="E25"/>
  <c r="J62"/>
  <c r="J24"/>
  <c r="J22"/>
  <c r="E22"/>
  <c r="F91"/>
  <c r="J21"/>
  <c r="J19"/>
  <c r="E19"/>
  <c r="F90"/>
  <c r="J18"/>
  <c r="J16"/>
  <c r="J88"/>
  <c r="E7"/>
  <c r="E52"/>
  <c i="21" r="J41"/>
  <c r="J40"/>
  <c i="1" r="AY83"/>
  <c i="21" r="J39"/>
  <c i="1" r="AX83"/>
  <c i="21"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89"/>
  <c r="E87"/>
  <c r="J62"/>
  <c r="F60"/>
  <c r="E58"/>
  <c r="J28"/>
  <c r="E28"/>
  <c r="J63"/>
  <c r="J27"/>
  <c r="J22"/>
  <c r="E22"/>
  <c r="F92"/>
  <c r="J21"/>
  <c r="J19"/>
  <c r="E19"/>
  <c r="F91"/>
  <c r="J18"/>
  <c r="J16"/>
  <c r="J60"/>
  <c r="E7"/>
  <c r="E81"/>
  <c i="20" r="J41"/>
  <c r="J40"/>
  <c i="1" r="AY82"/>
  <c i="20" r="J39"/>
  <c i="1" r="AX82"/>
  <c i="20" r="BI406"/>
  <c r="BH406"/>
  <c r="BG406"/>
  <c r="BF406"/>
  <c r="T406"/>
  <c r="R406"/>
  <c r="P406"/>
  <c r="BI404"/>
  <c r="BH404"/>
  <c r="BG404"/>
  <c r="BF404"/>
  <c r="T404"/>
  <c r="R404"/>
  <c r="P404"/>
  <c r="BI402"/>
  <c r="BH402"/>
  <c r="BG402"/>
  <c r="BF402"/>
  <c r="T402"/>
  <c r="R402"/>
  <c r="P402"/>
  <c r="BI400"/>
  <c r="BH400"/>
  <c r="BG400"/>
  <c r="BF400"/>
  <c r="T400"/>
  <c r="R400"/>
  <c r="P400"/>
  <c r="BI397"/>
  <c r="BH397"/>
  <c r="BG397"/>
  <c r="BF397"/>
  <c r="T397"/>
  <c r="R397"/>
  <c r="P397"/>
  <c r="BI395"/>
  <c r="BH395"/>
  <c r="BG395"/>
  <c r="BF395"/>
  <c r="T395"/>
  <c r="R395"/>
  <c r="P395"/>
  <c r="BI391"/>
  <c r="BH391"/>
  <c r="BG391"/>
  <c r="BF391"/>
  <c r="T391"/>
  <c r="R391"/>
  <c r="P391"/>
  <c r="BI388"/>
  <c r="BH388"/>
  <c r="BG388"/>
  <c r="BF388"/>
  <c r="T388"/>
  <c r="R388"/>
  <c r="P388"/>
  <c r="BI384"/>
  <c r="BH384"/>
  <c r="BG384"/>
  <c r="BF384"/>
  <c r="T384"/>
  <c r="R384"/>
  <c r="P384"/>
  <c r="BI379"/>
  <c r="BH379"/>
  <c r="BG379"/>
  <c r="BF379"/>
  <c r="T379"/>
  <c r="R379"/>
  <c r="P379"/>
  <c r="BI376"/>
  <c r="BH376"/>
  <c r="BG376"/>
  <c r="BF376"/>
  <c r="T376"/>
  <c r="R376"/>
  <c r="P376"/>
  <c r="BI373"/>
  <c r="BH373"/>
  <c r="BG373"/>
  <c r="BF373"/>
  <c r="T373"/>
  <c r="R373"/>
  <c r="P373"/>
  <c r="BI370"/>
  <c r="BH370"/>
  <c r="BG370"/>
  <c r="BF370"/>
  <c r="T370"/>
  <c r="R370"/>
  <c r="P370"/>
  <c r="BI364"/>
  <c r="BH364"/>
  <c r="BG364"/>
  <c r="BF364"/>
  <c r="T364"/>
  <c r="R364"/>
  <c r="P364"/>
  <c r="BI362"/>
  <c r="BH362"/>
  <c r="BG362"/>
  <c r="BF362"/>
  <c r="T362"/>
  <c r="R362"/>
  <c r="P362"/>
  <c r="BI360"/>
  <c r="BH360"/>
  <c r="BG360"/>
  <c r="BF360"/>
  <c r="T360"/>
  <c r="R360"/>
  <c r="P360"/>
  <c r="BI355"/>
  <c r="BH355"/>
  <c r="BG355"/>
  <c r="BF355"/>
  <c r="T355"/>
  <c r="R355"/>
  <c r="P355"/>
  <c r="BI350"/>
  <c r="BH350"/>
  <c r="BG350"/>
  <c r="BF350"/>
  <c r="T350"/>
  <c r="R350"/>
  <c r="P350"/>
  <c r="BI348"/>
  <c r="BH348"/>
  <c r="BG348"/>
  <c r="BF348"/>
  <c r="T348"/>
  <c r="R348"/>
  <c r="P348"/>
  <c r="BI346"/>
  <c r="BH346"/>
  <c r="BG346"/>
  <c r="BF346"/>
  <c r="T346"/>
  <c r="R346"/>
  <c r="P346"/>
  <c r="BI343"/>
  <c r="BH343"/>
  <c r="BG343"/>
  <c r="BF343"/>
  <c r="T343"/>
  <c r="R343"/>
  <c r="P343"/>
  <c r="BI338"/>
  <c r="BH338"/>
  <c r="BG338"/>
  <c r="BF338"/>
  <c r="T338"/>
  <c r="R338"/>
  <c r="P338"/>
  <c r="BI336"/>
  <c r="BH336"/>
  <c r="BG336"/>
  <c r="BF336"/>
  <c r="T336"/>
  <c r="R336"/>
  <c r="P336"/>
  <c r="BI332"/>
  <c r="BH332"/>
  <c r="BG332"/>
  <c r="BF332"/>
  <c r="T332"/>
  <c r="R332"/>
  <c r="P332"/>
  <c r="BI330"/>
  <c r="BH330"/>
  <c r="BG330"/>
  <c r="BF330"/>
  <c r="T330"/>
  <c r="R330"/>
  <c r="P330"/>
  <c r="BI328"/>
  <c r="BH328"/>
  <c r="BG328"/>
  <c r="BF328"/>
  <c r="T328"/>
  <c r="R328"/>
  <c r="P328"/>
  <c r="BI324"/>
  <c r="BH324"/>
  <c r="BG324"/>
  <c r="BF324"/>
  <c r="T324"/>
  <c r="R324"/>
  <c r="P324"/>
  <c r="BI321"/>
  <c r="BH321"/>
  <c r="BG321"/>
  <c r="BF321"/>
  <c r="T321"/>
  <c r="R321"/>
  <c r="P321"/>
  <c r="BI316"/>
  <c r="BH316"/>
  <c r="BG316"/>
  <c r="BF316"/>
  <c r="T316"/>
  <c r="R316"/>
  <c r="P316"/>
  <c r="BI313"/>
  <c r="BH313"/>
  <c r="BG313"/>
  <c r="BF313"/>
  <c r="T313"/>
  <c r="R313"/>
  <c r="P313"/>
  <c r="BI312"/>
  <c r="BH312"/>
  <c r="BG312"/>
  <c r="BF312"/>
  <c r="T312"/>
  <c r="R312"/>
  <c r="P312"/>
  <c r="BI310"/>
  <c r="BH310"/>
  <c r="BG310"/>
  <c r="BF310"/>
  <c r="T310"/>
  <c r="R310"/>
  <c r="P310"/>
  <c r="BI308"/>
  <c r="BH308"/>
  <c r="BG308"/>
  <c r="BF308"/>
  <c r="T308"/>
  <c r="R308"/>
  <c r="P308"/>
  <c r="BI307"/>
  <c r="BH307"/>
  <c r="BG307"/>
  <c r="BF307"/>
  <c r="T307"/>
  <c r="R307"/>
  <c r="P307"/>
  <c r="BI304"/>
  <c r="BH304"/>
  <c r="BG304"/>
  <c r="BF304"/>
  <c r="T304"/>
  <c r="R304"/>
  <c r="P304"/>
  <c r="BI299"/>
  <c r="BH299"/>
  <c r="BG299"/>
  <c r="BF299"/>
  <c r="T299"/>
  <c r="R299"/>
  <c r="P299"/>
  <c r="BI298"/>
  <c r="BH298"/>
  <c r="BG298"/>
  <c r="BF298"/>
  <c r="T298"/>
  <c r="R298"/>
  <c r="P298"/>
  <c r="BI294"/>
  <c r="BH294"/>
  <c r="BG294"/>
  <c r="BF294"/>
  <c r="T294"/>
  <c r="R294"/>
  <c r="P294"/>
  <c r="BI289"/>
  <c r="BH289"/>
  <c r="BG289"/>
  <c r="BF289"/>
  <c r="T289"/>
  <c r="R289"/>
  <c r="P289"/>
  <c r="BI285"/>
  <c r="BH285"/>
  <c r="BG285"/>
  <c r="BF285"/>
  <c r="T285"/>
  <c r="R285"/>
  <c r="P285"/>
  <c r="BI281"/>
  <c r="BH281"/>
  <c r="BG281"/>
  <c r="BF281"/>
  <c r="T281"/>
  <c r="R281"/>
  <c r="P281"/>
  <c r="BI279"/>
  <c r="BH279"/>
  <c r="BG279"/>
  <c r="BF279"/>
  <c r="T279"/>
  <c r="R279"/>
  <c r="P279"/>
  <c r="BI276"/>
  <c r="BH276"/>
  <c r="BG276"/>
  <c r="BF276"/>
  <c r="T276"/>
  <c r="R276"/>
  <c r="P276"/>
  <c r="BI272"/>
  <c r="BH272"/>
  <c r="BG272"/>
  <c r="BF272"/>
  <c r="T272"/>
  <c r="R272"/>
  <c r="P272"/>
  <c r="BI265"/>
  <c r="BH265"/>
  <c r="BG265"/>
  <c r="BF265"/>
  <c r="T265"/>
  <c r="R265"/>
  <c r="P265"/>
  <c r="BI260"/>
  <c r="BH260"/>
  <c r="BG260"/>
  <c r="BF260"/>
  <c r="T260"/>
  <c r="R260"/>
  <c r="P260"/>
  <c r="BI258"/>
  <c r="BH258"/>
  <c r="BG258"/>
  <c r="BF258"/>
  <c r="T258"/>
  <c r="R258"/>
  <c r="P258"/>
  <c r="BI252"/>
  <c r="BH252"/>
  <c r="BG252"/>
  <c r="BF252"/>
  <c r="T252"/>
  <c r="R252"/>
  <c r="P252"/>
  <c r="BI247"/>
  <c r="BH247"/>
  <c r="BG247"/>
  <c r="BF247"/>
  <c r="T247"/>
  <c r="R247"/>
  <c r="P247"/>
  <c r="BI241"/>
  <c r="BH241"/>
  <c r="BG241"/>
  <c r="BF241"/>
  <c r="T241"/>
  <c r="R241"/>
  <c r="P241"/>
  <c r="BI237"/>
  <c r="BH237"/>
  <c r="BG237"/>
  <c r="BF237"/>
  <c r="T237"/>
  <c r="R237"/>
  <c r="P237"/>
  <c r="BI231"/>
  <c r="BH231"/>
  <c r="BG231"/>
  <c r="BF231"/>
  <c r="T231"/>
  <c r="R231"/>
  <c r="P231"/>
  <c r="BI229"/>
  <c r="BH229"/>
  <c r="BG229"/>
  <c r="BF229"/>
  <c r="T229"/>
  <c r="R229"/>
  <c r="P229"/>
  <c r="BI228"/>
  <c r="BH228"/>
  <c r="BG228"/>
  <c r="BF228"/>
  <c r="T228"/>
  <c r="R228"/>
  <c r="P228"/>
  <c r="BI224"/>
  <c r="BH224"/>
  <c r="BG224"/>
  <c r="BF224"/>
  <c r="T224"/>
  <c r="T223"/>
  <c r="R224"/>
  <c r="R223"/>
  <c r="P224"/>
  <c r="P223"/>
  <c r="BI216"/>
  <c r="BH216"/>
  <c r="BG216"/>
  <c r="BF216"/>
  <c r="T216"/>
  <c r="R216"/>
  <c r="P216"/>
  <c r="BI209"/>
  <c r="BH209"/>
  <c r="BG209"/>
  <c r="BF209"/>
  <c r="T209"/>
  <c r="R209"/>
  <c r="P209"/>
  <c r="BI205"/>
  <c r="BH205"/>
  <c r="BG205"/>
  <c r="BF205"/>
  <c r="T205"/>
  <c r="R205"/>
  <c r="P205"/>
  <c r="BI191"/>
  <c r="BH191"/>
  <c r="BG191"/>
  <c r="BF191"/>
  <c r="T191"/>
  <c r="R191"/>
  <c r="P191"/>
  <c r="BI189"/>
  <c r="BH189"/>
  <c r="BG189"/>
  <c r="BF189"/>
  <c r="T189"/>
  <c r="R189"/>
  <c r="P189"/>
  <c r="BI185"/>
  <c r="BH185"/>
  <c r="BG185"/>
  <c r="BF185"/>
  <c r="T185"/>
  <c r="R185"/>
  <c r="P185"/>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7"/>
  <c r="BH167"/>
  <c r="BG167"/>
  <c r="BF167"/>
  <c r="T167"/>
  <c r="R167"/>
  <c r="P167"/>
  <c r="BI163"/>
  <c r="BH163"/>
  <c r="BG163"/>
  <c r="BF163"/>
  <c r="T163"/>
  <c r="R163"/>
  <c r="P163"/>
  <c r="BI159"/>
  <c r="BH159"/>
  <c r="BG159"/>
  <c r="BF159"/>
  <c r="T159"/>
  <c r="R159"/>
  <c r="P159"/>
  <c r="BI157"/>
  <c r="BH157"/>
  <c r="BG157"/>
  <c r="BF157"/>
  <c r="T157"/>
  <c r="R157"/>
  <c r="P157"/>
  <c r="BI151"/>
  <c r="BH151"/>
  <c r="BG151"/>
  <c r="BF151"/>
  <c r="T151"/>
  <c r="R151"/>
  <c r="P151"/>
  <c r="BI148"/>
  <c r="BH148"/>
  <c r="BG148"/>
  <c r="BF148"/>
  <c r="T148"/>
  <c r="R148"/>
  <c r="P148"/>
  <c r="BI141"/>
  <c r="BH141"/>
  <c r="BG141"/>
  <c r="BF141"/>
  <c r="T141"/>
  <c r="T140"/>
  <c r="R141"/>
  <c r="R140"/>
  <c r="P141"/>
  <c r="P140"/>
  <c r="BI136"/>
  <c r="BH136"/>
  <c r="BG136"/>
  <c r="BF136"/>
  <c r="T136"/>
  <c r="R136"/>
  <c r="P136"/>
  <c r="BI130"/>
  <c r="BH130"/>
  <c r="BG130"/>
  <c r="BF130"/>
  <c r="T130"/>
  <c r="R130"/>
  <c r="P130"/>
  <c r="BI125"/>
  <c r="BH125"/>
  <c r="BG125"/>
  <c r="BF125"/>
  <c r="T125"/>
  <c r="R125"/>
  <c r="P125"/>
  <c r="BI121"/>
  <c r="BH121"/>
  <c r="BG121"/>
  <c r="BF121"/>
  <c r="T121"/>
  <c r="R121"/>
  <c r="P121"/>
  <c r="BI119"/>
  <c r="BH119"/>
  <c r="BG119"/>
  <c r="BF119"/>
  <c r="T119"/>
  <c r="R119"/>
  <c r="P119"/>
  <c r="BI117"/>
  <c r="BH117"/>
  <c r="BG117"/>
  <c r="BF117"/>
  <c r="T117"/>
  <c r="R117"/>
  <c r="P117"/>
  <c r="BI114"/>
  <c r="BH114"/>
  <c r="BG114"/>
  <c r="BF114"/>
  <c r="T114"/>
  <c r="R114"/>
  <c r="P114"/>
  <c r="BI110"/>
  <c r="BH110"/>
  <c r="BG110"/>
  <c r="BF110"/>
  <c r="T110"/>
  <c r="R110"/>
  <c r="P110"/>
  <c r="J103"/>
  <c r="F101"/>
  <c r="E99"/>
  <c r="J62"/>
  <c r="F60"/>
  <c r="E58"/>
  <c r="J28"/>
  <c r="E28"/>
  <c r="J104"/>
  <c r="J27"/>
  <c r="J22"/>
  <c r="E22"/>
  <c r="F104"/>
  <c r="J21"/>
  <c r="J19"/>
  <c r="E19"/>
  <c r="F103"/>
  <c r="J18"/>
  <c r="J16"/>
  <c r="J60"/>
  <c r="E7"/>
  <c r="E93"/>
  <c i="19" r="J41"/>
  <c r="J40"/>
  <c i="1" r="AY80"/>
  <c i="19" r="J39"/>
  <c i="1" r="AX80"/>
  <c i="19"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J88"/>
  <c r="F86"/>
  <c r="E84"/>
  <c r="J62"/>
  <c r="F60"/>
  <c r="E58"/>
  <c r="J28"/>
  <c r="E28"/>
  <c r="J89"/>
  <c r="J27"/>
  <c r="J22"/>
  <c r="E22"/>
  <c r="F63"/>
  <c r="J21"/>
  <c r="J19"/>
  <c r="E19"/>
  <c r="F62"/>
  <c r="J18"/>
  <c r="J16"/>
  <c r="J86"/>
  <c r="E7"/>
  <c r="E78"/>
  <c i="18" r="J41"/>
  <c r="J40"/>
  <c i="1" r="AY79"/>
  <c i="18" r="J39"/>
  <c i="1" r="AX79"/>
  <c i="18" r="BI913"/>
  <c r="BH913"/>
  <c r="BG913"/>
  <c r="BF913"/>
  <c r="T913"/>
  <c r="R913"/>
  <c r="P913"/>
  <c r="BI912"/>
  <c r="BH912"/>
  <c r="BG912"/>
  <c r="BF912"/>
  <c r="T912"/>
  <c r="R912"/>
  <c r="P912"/>
  <c r="BI898"/>
  <c r="BH898"/>
  <c r="BG898"/>
  <c r="BF898"/>
  <c r="T898"/>
  <c r="R898"/>
  <c r="P898"/>
  <c r="BI875"/>
  <c r="BH875"/>
  <c r="BG875"/>
  <c r="BF875"/>
  <c r="T875"/>
  <c r="R875"/>
  <c r="P875"/>
  <c r="BI757"/>
  <c r="BH757"/>
  <c r="BG757"/>
  <c r="BF757"/>
  <c r="T757"/>
  <c r="R757"/>
  <c r="P757"/>
  <c r="BI639"/>
  <c r="BH639"/>
  <c r="BG639"/>
  <c r="BF639"/>
  <c r="T639"/>
  <c r="R639"/>
  <c r="P639"/>
  <c r="BI613"/>
  <c r="BH613"/>
  <c r="BG613"/>
  <c r="BF613"/>
  <c r="T613"/>
  <c r="R613"/>
  <c r="P613"/>
  <c r="BI611"/>
  <c r="BH611"/>
  <c r="BG611"/>
  <c r="BF611"/>
  <c r="T611"/>
  <c r="R611"/>
  <c r="P611"/>
  <c r="BI594"/>
  <c r="BH594"/>
  <c r="BG594"/>
  <c r="BF594"/>
  <c r="T594"/>
  <c r="R594"/>
  <c r="P594"/>
  <c r="BI586"/>
  <c r="BH586"/>
  <c r="BG586"/>
  <c r="BF586"/>
  <c r="T586"/>
  <c r="R586"/>
  <c r="P586"/>
  <c r="BI583"/>
  <c r="BH583"/>
  <c r="BG583"/>
  <c r="BF583"/>
  <c r="T583"/>
  <c r="R583"/>
  <c r="P583"/>
  <c r="BI581"/>
  <c r="BH581"/>
  <c r="BG581"/>
  <c r="BF581"/>
  <c r="T581"/>
  <c r="R581"/>
  <c r="P581"/>
  <c r="BI575"/>
  <c r="BH575"/>
  <c r="BG575"/>
  <c r="BF575"/>
  <c r="T575"/>
  <c r="R575"/>
  <c r="P575"/>
  <c r="BI570"/>
  <c r="BH570"/>
  <c r="BG570"/>
  <c r="BF570"/>
  <c r="T570"/>
  <c r="R570"/>
  <c r="P570"/>
  <c r="BI563"/>
  <c r="BH563"/>
  <c r="BG563"/>
  <c r="BF563"/>
  <c r="T563"/>
  <c r="R563"/>
  <c r="P563"/>
  <c r="BI554"/>
  <c r="BH554"/>
  <c r="BG554"/>
  <c r="BF554"/>
  <c r="T554"/>
  <c r="R554"/>
  <c r="P554"/>
  <c r="BI551"/>
  <c r="BH551"/>
  <c r="BG551"/>
  <c r="BF551"/>
  <c r="T551"/>
  <c r="R551"/>
  <c r="P551"/>
  <c r="BI549"/>
  <c r="BH549"/>
  <c r="BG549"/>
  <c r="BF549"/>
  <c r="T549"/>
  <c r="R549"/>
  <c r="P549"/>
  <c r="BI543"/>
  <c r="BH543"/>
  <c r="BG543"/>
  <c r="BF543"/>
  <c r="T543"/>
  <c r="R543"/>
  <c r="P543"/>
  <c r="BI542"/>
  <c r="BH542"/>
  <c r="BG542"/>
  <c r="BF542"/>
  <c r="T542"/>
  <c r="R542"/>
  <c r="P542"/>
  <c r="BI539"/>
  <c r="BH539"/>
  <c r="BG539"/>
  <c r="BF539"/>
  <c r="T539"/>
  <c r="R539"/>
  <c r="P539"/>
  <c r="BI533"/>
  <c r="BH533"/>
  <c r="BG533"/>
  <c r="BF533"/>
  <c r="T533"/>
  <c r="R533"/>
  <c r="P533"/>
  <c r="BI530"/>
  <c r="BH530"/>
  <c r="BG530"/>
  <c r="BF530"/>
  <c r="T530"/>
  <c r="R530"/>
  <c r="P530"/>
  <c r="BI528"/>
  <c r="BH528"/>
  <c r="BG528"/>
  <c r="BF528"/>
  <c r="T528"/>
  <c r="R528"/>
  <c r="P528"/>
  <c r="BI527"/>
  <c r="BH527"/>
  <c r="BG527"/>
  <c r="BF527"/>
  <c r="T527"/>
  <c r="R527"/>
  <c r="P527"/>
  <c r="BI522"/>
  <c r="BH522"/>
  <c r="BG522"/>
  <c r="BF522"/>
  <c r="T522"/>
  <c r="R522"/>
  <c r="P522"/>
  <c r="BI517"/>
  <c r="BH517"/>
  <c r="BG517"/>
  <c r="BF517"/>
  <c r="T517"/>
  <c r="R517"/>
  <c r="P517"/>
  <c r="BI512"/>
  <c r="BH512"/>
  <c r="BG512"/>
  <c r="BF512"/>
  <c r="T512"/>
  <c r="R512"/>
  <c r="P512"/>
  <c r="BI504"/>
  <c r="BH504"/>
  <c r="BG504"/>
  <c r="BF504"/>
  <c r="T504"/>
  <c r="R504"/>
  <c r="P504"/>
  <c r="BI499"/>
  <c r="BH499"/>
  <c r="BG499"/>
  <c r="BF499"/>
  <c r="T499"/>
  <c r="R499"/>
  <c r="P499"/>
  <c r="BI482"/>
  <c r="BH482"/>
  <c r="BG482"/>
  <c r="BF482"/>
  <c r="T482"/>
  <c r="R482"/>
  <c r="P482"/>
  <c r="BI476"/>
  <c r="BH476"/>
  <c r="BG476"/>
  <c r="BF476"/>
  <c r="T476"/>
  <c r="R476"/>
  <c r="P476"/>
  <c r="BI470"/>
  <c r="BH470"/>
  <c r="BG470"/>
  <c r="BF470"/>
  <c r="T470"/>
  <c r="R470"/>
  <c r="P470"/>
  <c r="BI464"/>
  <c r="BH464"/>
  <c r="BG464"/>
  <c r="BF464"/>
  <c r="T464"/>
  <c r="R464"/>
  <c r="P464"/>
  <c r="BI456"/>
  <c r="BH456"/>
  <c r="BG456"/>
  <c r="BF456"/>
  <c r="T456"/>
  <c r="R456"/>
  <c r="P456"/>
  <c r="BI449"/>
  <c r="BH449"/>
  <c r="BG449"/>
  <c r="BF449"/>
  <c r="T449"/>
  <c r="R449"/>
  <c r="P449"/>
  <c r="BI442"/>
  <c r="BH442"/>
  <c r="BG442"/>
  <c r="BF442"/>
  <c r="T442"/>
  <c r="R442"/>
  <c r="P442"/>
  <c r="BI428"/>
  <c r="BH428"/>
  <c r="BG428"/>
  <c r="BF428"/>
  <c r="T428"/>
  <c r="R428"/>
  <c r="P428"/>
  <c r="BI414"/>
  <c r="BH414"/>
  <c r="BG414"/>
  <c r="BF414"/>
  <c r="T414"/>
  <c r="R414"/>
  <c r="P414"/>
  <c r="BI390"/>
  <c r="BH390"/>
  <c r="BG390"/>
  <c r="BF390"/>
  <c r="T390"/>
  <c r="R390"/>
  <c r="P390"/>
  <c r="BI366"/>
  <c r="BH366"/>
  <c r="BG366"/>
  <c r="BF366"/>
  <c r="T366"/>
  <c r="R366"/>
  <c r="P366"/>
  <c r="BI357"/>
  <c r="BH357"/>
  <c r="BG357"/>
  <c r="BF357"/>
  <c r="T357"/>
  <c r="R357"/>
  <c r="P357"/>
  <c r="BI351"/>
  <c r="BH351"/>
  <c r="BG351"/>
  <c r="BF351"/>
  <c r="T351"/>
  <c r="R351"/>
  <c r="P351"/>
  <c r="BI345"/>
  <c r="BH345"/>
  <c r="BG345"/>
  <c r="BF345"/>
  <c r="T345"/>
  <c r="R345"/>
  <c r="P345"/>
  <c r="BI342"/>
  <c r="BH342"/>
  <c r="BG342"/>
  <c r="BF342"/>
  <c r="T342"/>
  <c r="R342"/>
  <c r="P342"/>
  <c r="BI325"/>
  <c r="BH325"/>
  <c r="BG325"/>
  <c r="BF325"/>
  <c r="T325"/>
  <c r="R325"/>
  <c r="P325"/>
  <c r="BI311"/>
  <c r="BH311"/>
  <c r="BG311"/>
  <c r="BF311"/>
  <c r="T311"/>
  <c r="R311"/>
  <c r="P311"/>
  <c r="BI307"/>
  <c r="BH307"/>
  <c r="BG307"/>
  <c r="BF307"/>
  <c r="T307"/>
  <c r="R307"/>
  <c r="P307"/>
  <c r="BI305"/>
  <c r="BH305"/>
  <c r="BG305"/>
  <c r="BF305"/>
  <c r="T305"/>
  <c r="R305"/>
  <c r="P305"/>
  <c r="BI303"/>
  <c r="BH303"/>
  <c r="BG303"/>
  <c r="BF303"/>
  <c r="T303"/>
  <c r="R303"/>
  <c r="P303"/>
  <c r="BI299"/>
  <c r="BH299"/>
  <c r="BG299"/>
  <c r="BF299"/>
  <c r="T299"/>
  <c r="R299"/>
  <c r="P299"/>
  <c r="BI296"/>
  <c r="BH296"/>
  <c r="BG296"/>
  <c r="BF296"/>
  <c r="T296"/>
  <c r="R296"/>
  <c r="P296"/>
  <c r="BI292"/>
  <c r="BH292"/>
  <c r="BG292"/>
  <c r="BF292"/>
  <c r="T292"/>
  <c r="R292"/>
  <c r="P292"/>
  <c r="BI290"/>
  <c r="BH290"/>
  <c r="BG290"/>
  <c r="BF290"/>
  <c r="T290"/>
  <c r="R290"/>
  <c r="P290"/>
  <c r="BI288"/>
  <c r="BH288"/>
  <c r="BG288"/>
  <c r="BF288"/>
  <c r="T288"/>
  <c r="R288"/>
  <c r="P288"/>
  <c r="BI284"/>
  <c r="BH284"/>
  <c r="BG284"/>
  <c r="BF284"/>
  <c r="T284"/>
  <c r="R284"/>
  <c r="P284"/>
  <c r="BI281"/>
  <c r="BH281"/>
  <c r="BG281"/>
  <c r="BF281"/>
  <c r="T281"/>
  <c r="R281"/>
  <c r="P281"/>
  <c r="BI274"/>
  <c r="BH274"/>
  <c r="BG274"/>
  <c r="BF274"/>
  <c r="T274"/>
  <c r="R274"/>
  <c r="P274"/>
  <c r="BI262"/>
  <c r="BH262"/>
  <c r="BG262"/>
  <c r="BF262"/>
  <c r="T262"/>
  <c r="R262"/>
  <c r="P262"/>
  <c r="BI251"/>
  <c r="BH251"/>
  <c r="BG251"/>
  <c r="BF251"/>
  <c r="T251"/>
  <c r="R251"/>
  <c r="P251"/>
  <c r="BI240"/>
  <c r="BH240"/>
  <c r="BG240"/>
  <c r="BF240"/>
  <c r="T240"/>
  <c r="R240"/>
  <c r="P240"/>
  <c r="BI236"/>
  <c r="BH236"/>
  <c r="BG236"/>
  <c r="BF236"/>
  <c r="T236"/>
  <c r="R236"/>
  <c r="P236"/>
  <c r="BI230"/>
  <c r="BH230"/>
  <c r="BG230"/>
  <c r="BF230"/>
  <c r="T230"/>
  <c r="R230"/>
  <c r="P230"/>
  <c r="BI222"/>
  <c r="BH222"/>
  <c r="BG222"/>
  <c r="BF222"/>
  <c r="T222"/>
  <c r="R222"/>
  <c r="P222"/>
  <c r="BI220"/>
  <c r="BH220"/>
  <c r="BG220"/>
  <c r="BF220"/>
  <c r="T220"/>
  <c r="R220"/>
  <c r="P220"/>
  <c r="BI214"/>
  <c r="BH214"/>
  <c r="BG214"/>
  <c r="BF214"/>
  <c r="T214"/>
  <c r="R214"/>
  <c r="P214"/>
  <c r="BI188"/>
  <c r="BH188"/>
  <c r="BG188"/>
  <c r="BF188"/>
  <c r="T188"/>
  <c r="R188"/>
  <c r="P188"/>
  <c r="BI181"/>
  <c r="BH181"/>
  <c r="BG181"/>
  <c r="BF181"/>
  <c r="T181"/>
  <c r="R181"/>
  <c r="P181"/>
  <c r="BI164"/>
  <c r="BH164"/>
  <c r="BG164"/>
  <c r="BF164"/>
  <c r="T164"/>
  <c r="R164"/>
  <c r="P164"/>
  <c r="BI162"/>
  <c r="BH162"/>
  <c r="BG162"/>
  <c r="BF162"/>
  <c r="T162"/>
  <c r="R162"/>
  <c r="P162"/>
  <c r="BI159"/>
  <c r="BH159"/>
  <c r="BG159"/>
  <c r="BF159"/>
  <c r="T159"/>
  <c r="R159"/>
  <c r="P159"/>
  <c r="BI157"/>
  <c r="BH157"/>
  <c r="BG157"/>
  <c r="BF157"/>
  <c r="T157"/>
  <c r="R157"/>
  <c r="P157"/>
  <c r="BI156"/>
  <c r="BH156"/>
  <c r="BG156"/>
  <c r="BF156"/>
  <c r="T156"/>
  <c r="R156"/>
  <c r="P156"/>
  <c r="BI154"/>
  <c r="BH154"/>
  <c r="BG154"/>
  <c r="BF154"/>
  <c r="T154"/>
  <c r="R154"/>
  <c r="P154"/>
  <c r="BI151"/>
  <c r="BH151"/>
  <c r="BG151"/>
  <c r="BF151"/>
  <c r="T151"/>
  <c r="R151"/>
  <c r="P151"/>
  <c r="BI141"/>
  <c r="BH141"/>
  <c r="BG141"/>
  <c r="BF141"/>
  <c r="T141"/>
  <c r="R141"/>
  <c r="P141"/>
  <c r="BI135"/>
  <c r="BH135"/>
  <c r="BG135"/>
  <c r="BF135"/>
  <c r="T135"/>
  <c r="R135"/>
  <c r="P135"/>
  <c r="BI134"/>
  <c r="BH134"/>
  <c r="BG134"/>
  <c r="BF134"/>
  <c r="T134"/>
  <c r="R134"/>
  <c r="P134"/>
  <c r="BI128"/>
  <c r="BH128"/>
  <c r="BG128"/>
  <c r="BF128"/>
  <c r="T128"/>
  <c r="R128"/>
  <c r="P128"/>
  <c r="BI124"/>
  <c r="BH124"/>
  <c r="BG124"/>
  <c r="BF124"/>
  <c r="T124"/>
  <c r="R124"/>
  <c r="P124"/>
  <c r="BI106"/>
  <c r="BH106"/>
  <c r="BG106"/>
  <c r="BF106"/>
  <c r="T106"/>
  <c r="R106"/>
  <c r="P106"/>
  <c r="J99"/>
  <c r="F97"/>
  <c r="E95"/>
  <c r="J62"/>
  <c r="F60"/>
  <c r="E58"/>
  <c r="J28"/>
  <c r="E28"/>
  <c r="J63"/>
  <c r="J27"/>
  <c r="J22"/>
  <c r="E22"/>
  <c r="F100"/>
  <c r="J21"/>
  <c r="J19"/>
  <c r="E19"/>
  <c r="F99"/>
  <c r="J18"/>
  <c r="J16"/>
  <c r="J97"/>
  <c r="E7"/>
  <c r="E89"/>
  <c i="17" r="J39"/>
  <c r="J38"/>
  <c i="1" r="AY76"/>
  <c i="17" r="J37"/>
  <c i="1" r="AX76"/>
  <c i="17" r="BI112"/>
  <c r="BH112"/>
  <c r="BG112"/>
  <c r="BF112"/>
  <c r="T112"/>
  <c r="R112"/>
  <c r="P112"/>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1"/>
  <c r="BH91"/>
  <c r="BG91"/>
  <c r="BF91"/>
  <c r="T91"/>
  <c r="R91"/>
  <c r="P91"/>
  <c r="J84"/>
  <c r="F82"/>
  <c r="E80"/>
  <c r="J58"/>
  <c r="F56"/>
  <c r="E54"/>
  <c r="J26"/>
  <c r="E26"/>
  <c r="J85"/>
  <c r="J25"/>
  <c r="J20"/>
  <c r="E20"/>
  <c r="F85"/>
  <c r="J19"/>
  <c r="J17"/>
  <c r="E17"/>
  <c r="F84"/>
  <c r="J16"/>
  <c r="J14"/>
  <c r="J82"/>
  <c r="E7"/>
  <c r="E76"/>
  <c i="16" r="J39"/>
  <c r="J38"/>
  <c i="1" r="AY75"/>
  <c i="16" r="J37"/>
  <c i="1" r="AX75"/>
  <c i="16"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48"/>
  <c r="BH148"/>
  <c r="BG148"/>
  <c r="BF148"/>
  <c r="T148"/>
  <c r="R148"/>
  <c r="P148"/>
  <c r="BI145"/>
  <c r="BH145"/>
  <c r="BG145"/>
  <c r="BF145"/>
  <c r="T145"/>
  <c r="R145"/>
  <c r="P145"/>
  <c r="BI143"/>
  <c r="BH143"/>
  <c r="BG143"/>
  <c r="BF143"/>
  <c r="T143"/>
  <c r="R143"/>
  <c r="P143"/>
  <c r="BI141"/>
  <c r="BH141"/>
  <c r="BG141"/>
  <c r="BF141"/>
  <c r="T141"/>
  <c r="R141"/>
  <c r="P141"/>
  <c r="BI136"/>
  <c r="BH136"/>
  <c r="BG136"/>
  <c r="BF136"/>
  <c r="T136"/>
  <c r="R136"/>
  <c r="P136"/>
  <c r="BI132"/>
  <c r="BH132"/>
  <c r="BG132"/>
  <c r="BF132"/>
  <c r="T132"/>
  <c r="R132"/>
  <c r="P132"/>
  <c r="BI128"/>
  <c r="BH128"/>
  <c r="BG128"/>
  <c r="BF128"/>
  <c r="T128"/>
  <c r="R128"/>
  <c r="P128"/>
  <c r="BI124"/>
  <c r="BH124"/>
  <c r="BG124"/>
  <c r="BF124"/>
  <c r="T124"/>
  <c r="R124"/>
  <c r="P124"/>
  <c r="BI119"/>
  <c r="BH119"/>
  <c r="BG119"/>
  <c r="BF119"/>
  <c r="T119"/>
  <c r="T118"/>
  <c r="R119"/>
  <c r="R118"/>
  <c r="P119"/>
  <c r="P118"/>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89"/>
  <c r="F87"/>
  <c r="E85"/>
  <c r="J58"/>
  <c r="F56"/>
  <c r="E54"/>
  <c r="J26"/>
  <c r="E26"/>
  <c r="J59"/>
  <c r="J25"/>
  <c r="J20"/>
  <c r="E20"/>
  <c r="F90"/>
  <c r="J19"/>
  <c r="J17"/>
  <c r="E17"/>
  <c r="F89"/>
  <c r="J16"/>
  <c r="J14"/>
  <c r="J87"/>
  <c r="E7"/>
  <c r="E50"/>
  <c i="15" r="J41"/>
  <c r="J40"/>
  <c i="1" r="AY74"/>
  <c i="15" r="J39"/>
  <c i="1" r="AX74"/>
  <c i="15" r="BI406"/>
  <c r="BH406"/>
  <c r="BG406"/>
  <c r="BF406"/>
  <c r="T406"/>
  <c r="R406"/>
  <c r="P406"/>
  <c r="BI404"/>
  <c r="BH404"/>
  <c r="BG404"/>
  <c r="BF404"/>
  <c r="T404"/>
  <c r="R404"/>
  <c r="P404"/>
  <c r="BI400"/>
  <c r="BH400"/>
  <c r="BG400"/>
  <c r="BF400"/>
  <c r="T400"/>
  <c r="R400"/>
  <c r="P400"/>
  <c r="BI396"/>
  <c r="BH396"/>
  <c r="BG396"/>
  <c r="BF396"/>
  <c r="T396"/>
  <c r="R396"/>
  <c r="P396"/>
  <c r="BI392"/>
  <c r="BH392"/>
  <c r="BG392"/>
  <c r="BF392"/>
  <c r="T392"/>
  <c r="R392"/>
  <c r="P392"/>
  <c r="BI389"/>
  <c r="BH389"/>
  <c r="BG389"/>
  <c r="BF389"/>
  <c r="T389"/>
  <c r="R389"/>
  <c r="P389"/>
  <c r="BI386"/>
  <c r="BH386"/>
  <c r="BG386"/>
  <c r="BF386"/>
  <c r="T386"/>
  <c r="R386"/>
  <c r="P386"/>
  <c r="BI384"/>
  <c r="BH384"/>
  <c r="BG384"/>
  <c r="BF384"/>
  <c r="T384"/>
  <c r="R384"/>
  <c r="P384"/>
  <c r="BI382"/>
  <c r="BH382"/>
  <c r="BG382"/>
  <c r="BF382"/>
  <c r="T382"/>
  <c r="R382"/>
  <c r="P382"/>
  <c r="BI377"/>
  <c r="BH377"/>
  <c r="BG377"/>
  <c r="BF377"/>
  <c r="T377"/>
  <c r="T376"/>
  <c r="R377"/>
  <c r="R376"/>
  <c r="P377"/>
  <c r="P376"/>
  <c r="BI373"/>
  <c r="BH373"/>
  <c r="BG373"/>
  <c r="BF373"/>
  <c r="T373"/>
  <c r="R373"/>
  <c r="P373"/>
  <c r="BI370"/>
  <c r="BH370"/>
  <c r="BG370"/>
  <c r="BF370"/>
  <c r="T370"/>
  <c r="R370"/>
  <c r="P370"/>
  <c r="BI366"/>
  <c r="BH366"/>
  <c r="BG366"/>
  <c r="BF366"/>
  <c r="T366"/>
  <c r="R366"/>
  <c r="P366"/>
  <c r="BI363"/>
  <c r="BH363"/>
  <c r="BG363"/>
  <c r="BF363"/>
  <c r="T363"/>
  <c r="R363"/>
  <c r="P363"/>
  <c r="BI359"/>
  <c r="BH359"/>
  <c r="BG359"/>
  <c r="BF359"/>
  <c r="T359"/>
  <c r="R359"/>
  <c r="P359"/>
  <c r="BI356"/>
  <c r="BH356"/>
  <c r="BG356"/>
  <c r="BF356"/>
  <c r="T356"/>
  <c r="R356"/>
  <c r="P356"/>
  <c r="BI352"/>
  <c r="BH352"/>
  <c r="BG352"/>
  <c r="BF352"/>
  <c r="T352"/>
  <c r="R352"/>
  <c r="P352"/>
  <c r="BI347"/>
  <c r="BH347"/>
  <c r="BG347"/>
  <c r="BF347"/>
  <c r="T347"/>
  <c r="R347"/>
  <c r="P347"/>
  <c r="BI343"/>
  <c r="BH343"/>
  <c r="BG343"/>
  <c r="BF343"/>
  <c r="T343"/>
  <c r="R343"/>
  <c r="P343"/>
  <c r="BI339"/>
  <c r="BH339"/>
  <c r="BG339"/>
  <c r="BF339"/>
  <c r="T339"/>
  <c r="R339"/>
  <c r="P339"/>
  <c r="BI336"/>
  <c r="BH336"/>
  <c r="BG336"/>
  <c r="BF336"/>
  <c r="T336"/>
  <c r="R336"/>
  <c r="P336"/>
  <c r="BI332"/>
  <c r="BH332"/>
  <c r="BG332"/>
  <c r="BF332"/>
  <c r="T332"/>
  <c r="R332"/>
  <c r="P332"/>
  <c r="BI329"/>
  <c r="BH329"/>
  <c r="BG329"/>
  <c r="BF329"/>
  <c r="T329"/>
  <c r="R329"/>
  <c r="P329"/>
  <c r="BI325"/>
  <c r="BH325"/>
  <c r="BG325"/>
  <c r="BF325"/>
  <c r="T325"/>
  <c r="R325"/>
  <c r="P325"/>
  <c r="BI322"/>
  <c r="BH322"/>
  <c r="BG322"/>
  <c r="BF322"/>
  <c r="T322"/>
  <c r="R322"/>
  <c r="P322"/>
  <c r="BI318"/>
  <c r="BH318"/>
  <c r="BG318"/>
  <c r="BF318"/>
  <c r="T318"/>
  <c r="R318"/>
  <c r="P318"/>
  <c r="BI315"/>
  <c r="BH315"/>
  <c r="BG315"/>
  <c r="BF315"/>
  <c r="T315"/>
  <c r="R315"/>
  <c r="P315"/>
  <c r="BI311"/>
  <c r="BH311"/>
  <c r="BG311"/>
  <c r="BF311"/>
  <c r="T311"/>
  <c r="R311"/>
  <c r="P311"/>
  <c r="BI309"/>
  <c r="BH309"/>
  <c r="BG309"/>
  <c r="BF309"/>
  <c r="T309"/>
  <c r="R309"/>
  <c r="P309"/>
  <c r="BI307"/>
  <c r="BH307"/>
  <c r="BG307"/>
  <c r="BF307"/>
  <c r="T307"/>
  <c r="R307"/>
  <c r="P307"/>
  <c r="BI303"/>
  <c r="BH303"/>
  <c r="BG303"/>
  <c r="BF303"/>
  <c r="T303"/>
  <c r="R303"/>
  <c r="P303"/>
  <c r="BI300"/>
  <c r="BH300"/>
  <c r="BG300"/>
  <c r="BF300"/>
  <c r="T300"/>
  <c r="R300"/>
  <c r="P300"/>
  <c r="BI296"/>
  <c r="BH296"/>
  <c r="BG296"/>
  <c r="BF296"/>
  <c r="T296"/>
  <c r="R296"/>
  <c r="P296"/>
  <c r="BI293"/>
  <c r="BH293"/>
  <c r="BG293"/>
  <c r="BF293"/>
  <c r="T293"/>
  <c r="R293"/>
  <c r="P293"/>
  <c r="BI289"/>
  <c r="BH289"/>
  <c r="BG289"/>
  <c r="BF289"/>
  <c r="T289"/>
  <c r="R289"/>
  <c r="P289"/>
  <c r="BI286"/>
  <c r="BH286"/>
  <c r="BG286"/>
  <c r="BF286"/>
  <c r="T286"/>
  <c r="R286"/>
  <c r="P286"/>
  <c r="BI282"/>
  <c r="BH282"/>
  <c r="BG282"/>
  <c r="BF282"/>
  <c r="T282"/>
  <c r="R282"/>
  <c r="P282"/>
  <c r="BI279"/>
  <c r="BH279"/>
  <c r="BG279"/>
  <c r="BF279"/>
  <c r="T279"/>
  <c r="R279"/>
  <c r="P279"/>
  <c r="BI275"/>
  <c r="BH275"/>
  <c r="BG275"/>
  <c r="BF275"/>
  <c r="T275"/>
  <c r="R275"/>
  <c r="P275"/>
  <c r="BI272"/>
  <c r="BH272"/>
  <c r="BG272"/>
  <c r="BF272"/>
  <c r="T272"/>
  <c r="R272"/>
  <c r="P272"/>
  <c r="BI268"/>
  <c r="BH268"/>
  <c r="BG268"/>
  <c r="BF268"/>
  <c r="T268"/>
  <c r="R268"/>
  <c r="P268"/>
  <c r="BI263"/>
  <c r="BH263"/>
  <c r="BG263"/>
  <c r="BF263"/>
  <c r="T263"/>
  <c r="R263"/>
  <c r="P263"/>
  <c r="BI259"/>
  <c r="BH259"/>
  <c r="BG259"/>
  <c r="BF259"/>
  <c r="T259"/>
  <c r="R259"/>
  <c r="P259"/>
  <c r="BI255"/>
  <c r="BH255"/>
  <c r="BG255"/>
  <c r="BF255"/>
  <c r="T255"/>
  <c r="R255"/>
  <c r="P255"/>
  <c r="BI251"/>
  <c r="BH251"/>
  <c r="BG251"/>
  <c r="BF251"/>
  <c r="T251"/>
  <c r="R251"/>
  <c r="P251"/>
  <c r="BI248"/>
  <c r="BH248"/>
  <c r="BG248"/>
  <c r="BF248"/>
  <c r="T248"/>
  <c r="R248"/>
  <c r="P248"/>
  <c r="BI241"/>
  <c r="BH241"/>
  <c r="BG241"/>
  <c r="BF241"/>
  <c r="T241"/>
  <c r="R241"/>
  <c r="P241"/>
  <c r="BI234"/>
  <c r="BH234"/>
  <c r="BG234"/>
  <c r="BF234"/>
  <c r="T234"/>
  <c r="R234"/>
  <c r="P234"/>
  <c r="BI227"/>
  <c r="BH227"/>
  <c r="BG227"/>
  <c r="BF227"/>
  <c r="T227"/>
  <c r="R227"/>
  <c r="P227"/>
  <c r="BI224"/>
  <c r="BH224"/>
  <c r="BG224"/>
  <c r="BF224"/>
  <c r="T224"/>
  <c r="R224"/>
  <c r="P224"/>
  <c r="BI222"/>
  <c r="BH222"/>
  <c r="BG222"/>
  <c r="BF222"/>
  <c r="T222"/>
  <c r="R222"/>
  <c r="P222"/>
  <c r="BI213"/>
  <c r="BH213"/>
  <c r="BG213"/>
  <c r="BF213"/>
  <c r="T213"/>
  <c r="R213"/>
  <c r="P213"/>
  <c r="BI204"/>
  <c r="BH204"/>
  <c r="BG204"/>
  <c r="BF204"/>
  <c r="T204"/>
  <c r="R204"/>
  <c r="P204"/>
  <c r="BI196"/>
  <c r="BH196"/>
  <c r="BG196"/>
  <c r="BF196"/>
  <c r="T196"/>
  <c r="R196"/>
  <c r="P196"/>
  <c r="BI188"/>
  <c r="BH188"/>
  <c r="BG188"/>
  <c r="BF188"/>
  <c r="T188"/>
  <c r="R188"/>
  <c r="P188"/>
  <c r="BI182"/>
  <c r="BH182"/>
  <c r="BG182"/>
  <c r="BF182"/>
  <c r="T182"/>
  <c r="R182"/>
  <c r="P182"/>
  <c r="BI178"/>
  <c r="BH178"/>
  <c r="BG178"/>
  <c r="BF178"/>
  <c r="T178"/>
  <c r="R178"/>
  <c r="P178"/>
  <c r="BI173"/>
  <c r="BH173"/>
  <c r="BG173"/>
  <c r="BF173"/>
  <c r="T173"/>
  <c r="R173"/>
  <c r="P173"/>
  <c r="BI168"/>
  <c r="BH168"/>
  <c r="BG168"/>
  <c r="BF168"/>
  <c r="T168"/>
  <c r="R168"/>
  <c r="P168"/>
  <c r="BI164"/>
  <c r="BH164"/>
  <c r="BG164"/>
  <c r="BF164"/>
  <c r="T164"/>
  <c r="R164"/>
  <c r="P164"/>
  <c r="BI160"/>
  <c r="BH160"/>
  <c r="BG160"/>
  <c r="BF160"/>
  <c r="T160"/>
  <c r="R160"/>
  <c r="P160"/>
  <c r="BI156"/>
  <c r="BH156"/>
  <c r="BG156"/>
  <c r="BF156"/>
  <c r="T156"/>
  <c r="R156"/>
  <c r="P156"/>
  <c r="BI152"/>
  <c r="BH152"/>
  <c r="BG152"/>
  <c r="BF152"/>
  <c r="T152"/>
  <c r="R152"/>
  <c r="P152"/>
  <c r="BI147"/>
  <c r="BH147"/>
  <c r="BG147"/>
  <c r="BF147"/>
  <c r="T147"/>
  <c r="R147"/>
  <c r="P147"/>
  <c r="BI143"/>
  <c r="BH143"/>
  <c r="BG143"/>
  <c r="BF143"/>
  <c r="T143"/>
  <c r="R143"/>
  <c r="P143"/>
  <c r="BI139"/>
  <c r="BH139"/>
  <c r="BG139"/>
  <c r="BF139"/>
  <c r="T139"/>
  <c r="R139"/>
  <c r="P139"/>
  <c r="BI134"/>
  <c r="BH134"/>
  <c r="BG134"/>
  <c r="BF134"/>
  <c r="T134"/>
  <c r="R134"/>
  <c r="P134"/>
  <c r="BI130"/>
  <c r="BH130"/>
  <c r="BG130"/>
  <c r="BF130"/>
  <c r="T130"/>
  <c r="R130"/>
  <c r="P130"/>
  <c r="BI127"/>
  <c r="BH127"/>
  <c r="BG127"/>
  <c r="BF127"/>
  <c r="T127"/>
  <c r="R127"/>
  <c r="P127"/>
  <c r="BI122"/>
  <c r="BH122"/>
  <c r="BG122"/>
  <c r="BF122"/>
  <c r="T122"/>
  <c r="R122"/>
  <c r="P122"/>
  <c r="BI117"/>
  <c r="BH117"/>
  <c r="BG117"/>
  <c r="BF117"/>
  <c r="T117"/>
  <c r="R117"/>
  <c r="P117"/>
  <c r="BI113"/>
  <c r="BH113"/>
  <c r="BG113"/>
  <c r="BF113"/>
  <c r="T113"/>
  <c r="R113"/>
  <c r="P113"/>
  <c r="BI109"/>
  <c r="BH109"/>
  <c r="BG109"/>
  <c r="BF109"/>
  <c r="T109"/>
  <c r="R109"/>
  <c r="P109"/>
  <c r="J104"/>
  <c r="F101"/>
  <c r="E99"/>
  <c r="J63"/>
  <c r="F60"/>
  <c r="E58"/>
  <c r="J25"/>
  <c r="E25"/>
  <c r="J103"/>
  <c r="J24"/>
  <c r="J22"/>
  <c r="E22"/>
  <c r="F104"/>
  <c r="J21"/>
  <c r="J19"/>
  <c r="E19"/>
  <c r="F103"/>
  <c r="J18"/>
  <c r="J16"/>
  <c r="J101"/>
  <c r="E7"/>
  <c r="E93"/>
  <c i="14" r="J41"/>
  <c r="J40"/>
  <c i="1" r="AY72"/>
  <c i="14" r="J39"/>
  <c i="1" r="AX72"/>
  <c i="14"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09"/>
  <c r="BH109"/>
  <c r="BG109"/>
  <c r="BF109"/>
  <c r="T109"/>
  <c r="R109"/>
  <c r="P109"/>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F92"/>
  <c r="E90"/>
  <c r="F60"/>
  <c r="E58"/>
  <c r="J28"/>
  <c r="E28"/>
  <c r="J63"/>
  <c r="J27"/>
  <c r="J25"/>
  <c r="E25"/>
  <c r="J62"/>
  <c r="J24"/>
  <c r="J22"/>
  <c r="E22"/>
  <c r="F95"/>
  <c r="J21"/>
  <c r="J19"/>
  <c r="E19"/>
  <c r="F94"/>
  <c r="J18"/>
  <c r="J16"/>
  <c r="J92"/>
  <c r="E7"/>
  <c r="E84"/>
  <c i="13" r="J41"/>
  <c r="J40"/>
  <c i="1" r="AY71"/>
  <c i="13" r="J39"/>
  <c i="1" r="AX71"/>
  <c i="13"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0"/>
  <c r="BH140"/>
  <c r="BG140"/>
  <c r="BF140"/>
  <c r="T140"/>
  <c r="R140"/>
  <c r="P140"/>
  <c r="BI138"/>
  <c r="BH138"/>
  <c r="BG138"/>
  <c r="BF138"/>
  <c r="T138"/>
  <c r="R138"/>
  <c r="P138"/>
  <c r="BI133"/>
  <c r="BH133"/>
  <c r="BG133"/>
  <c r="BF133"/>
  <c r="T133"/>
  <c r="R133"/>
  <c r="P133"/>
  <c r="BI129"/>
  <c r="BH129"/>
  <c r="BG129"/>
  <c r="BF129"/>
  <c r="T129"/>
  <c r="R129"/>
  <c r="P129"/>
  <c r="BI124"/>
  <c r="BH124"/>
  <c r="BG124"/>
  <c r="BF124"/>
  <c r="T124"/>
  <c r="T123"/>
  <c r="R124"/>
  <c r="R123"/>
  <c r="P124"/>
  <c r="P123"/>
  <c r="BI119"/>
  <c r="BH119"/>
  <c r="BG119"/>
  <c r="BF119"/>
  <c r="T119"/>
  <c r="R119"/>
  <c r="P119"/>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F92"/>
  <c r="E90"/>
  <c r="F60"/>
  <c r="E58"/>
  <c r="J28"/>
  <c r="E28"/>
  <c r="J95"/>
  <c r="J27"/>
  <c r="J25"/>
  <c r="E25"/>
  <c r="J62"/>
  <c r="J24"/>
  <c r="J22"/>
  <c r="E22"/>
  <c r="F95"/>
  <c r="J21"/>
  <c r="J19"/>
  <c r="E19"/>
  <c r="F94"/>
  <c r="J18"/>
  <c r="J16"/>
  <c r="J60"/>
  <c r="E7"/>
  <c r="E84"/>
  <c i="12" r="J41"/>
  <c r="J40"/>
  <c i="1" r="AY70"/>
  <c i="12" r="J39"/>
  <c i="1" r="AX70"/>
  <c i="12" r="BI416"/>
  <c r="BH416"/>
  <c r="BG416"/>
  <c r="BF416"/>
  <c r="T416"/>
  <c r="R416"/>
  <c r="P416"/>
  <c r="BI412"/>
  <c r="BH412"/>
  <c r="BG412"/>
  <c r="BF412"/>
  <c r="T412"/>
  <c r="R412"/>
  <c r="P412"/>
  <c r="BI408"/>
  <c r="BH408"/>
  <c r="BG408"/>
  <c r="BF408"/>
  <c r="T408"/>
  <c r="R408"/>
  <c r="P408"/>
  <c r="BI404"/>
  <c r="BH404"/>
  <c r="BG404"/>
  <c r="BF404"/>
  <c r="T404"/>
  <c r="R404"/>
  <c r="P404"/>
  <c r="BI402"/>
  <c r="BH402"/>
  <c r="BG402"/>
  <c r="BF402"/>
  <c r="T402"/>
  <c r="R402"/>
  <c r="P402"/>
  <c r="BI397"/>
  <c r="BH397"/>
  <c r="BG397"/>
  <c r="BF397"/>
  <c r="T397"/>
  <c r="T396"/>
  <c r="R397"/>
  <c r="R396"/>
  <c r="P397"/>
  <c r="P396"/>
  <c r="BI392"/>
  <c r="BH392"/>
  <c r="BG392"/>
  <c r="BF392"/>
  <c r="T392"/>
  <c r="R392"/>
  <c r="P392"/>
  <c r="BI388"/>
  <c r="BH388"/>
  <c r="BG388"/>
  <c r="BF388"/>
  <c r="T388"/>
  <c r="R388"/>
  <c r="P388"/>
  <c r="BI384"/>
  <c r="BH384"/>
  <c r="BG384"/>
  <c r="BF384"/>
  <c r="T384"/>
  <c r="R384"/>
  <c r="P384"/>
  <c r="BI380"/>
  <c r="BH380"/>
  <c r="BG380"/>
  <c r="BF380"/>
  <c r="T380"/>
  <c r="R380"/>
  <c r="P380"/>
  <c r="BI377"/>
  <c r="BH377"/>
  <c r="BG377"/>
  <c r="BF377"/>
  <c r="T377"/>
  <c r="R377"/>
  <c r="P377"/>
  <c r="BI374"/>
  <c r="BH374"/>
  <c r="BG374"/>
  <c r="BF374"/>
  <c r="T374"/>
  <c r="R374"/>
  <c r="P374"/>
  <c r="BI371"/>
  <c r="BH371"/>
  <c r="BG371"/>
  <c r="BF371"/>
  <c r="T371"/>
  <c r="R371"/>
  <c r="P371"/>
  <c r="BI367"/>
  <c r="BH367"/>
  <c r="BG367"/>
  <c r="BF367"/>
  <c r="T367"/>
  <c r="R367"/>
  <c r="P367"/>
  <c r="BI363"/>
  <c r="BH363"/>
  <c r="BG363"/>
  <c r="BF363"/>
  <c r="T363"/>
  <c r="R363"/>
  <c r="P363"/>
  <c r="BI360"/>
  <c r="BH360"/>
  <c r="BG360"/>
  <c r="BF360"/>
  <c r="T360"/>
  <c r="R360"/>
  <c r="P360"/>
  <c r="BI356"/>
  <c r="BH356"/>
  <c r="BG356"/>
  <c r="BF356"/>
  <c r="T356"/>
  <c r="R356"/>
  <c r="P356"/>
  <c r="BI353"/>
  <c r="BH353"/>
  <c r="BG353"/>
  <c r="BF353"/>
  <c r="T353"/>
  <c r="R353"/>
  <c r="P353"/>
  <c r="BI344"/>
  <c r="BH344"/>
  <c r="BG344"/>
  <c r="BF344"/>
  <c r="T344"/>
  <c r="R344"/>
  <c r="P344"/>
  <c r="BI341"/>
  <c r="BH341"/>
  <c r="BG341"/>
  <c r="BF341"/>
  <c r="T341"/>
  <c r="R341"/>
  <c r="P341"/>
  <c r="BI337"/>
  <c r="BH337"/>
  <c r="BG337"/>
  <c r="BF337"/>
  <c r="T337"/>
  <c r="R337"/>
  <c r="P337"/>
  <c r="BI334"/>
  <c r="BH334"/>
  <c r="BG334"/>
  <c r="BF334"/>
  <c r="T334"/>
  <c r="R334"/>
  <c r="P334"/>
  <c r="BI330"/>
  <c r="BH330"/>
  <c r="BG330"/>
  <c r="BF330"/>
  <c r="T330"/>
  <c r="R330"/>
  <c r="P330"/>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4"/>
  <c r="BH284"/>
  <c r="BG284"/>
  <c r="BF284"/>
  <c r="T284"/>
  <c r="R284"/>
  <c r="P284"/>
  <c r="BI281"/>
  <c r="BH281"/>
  <c r="BG281"/>
  <c r="BF281"/>
  <c r="T281"/>
  <c r="R281"/>
  <c r="P281"/>
  <c r="BI277"/>
  <c r="BH277"/>
  <c r="BG277"/>
  <c r="BF277"/>
  <c r="T277"/>
  <c r="R277"/>
  <c r="P277"/>
  <c r="BI274"/>
  <c r="BH274"/>
  <c r="BG274"/>
  <c r="BF274"/>
  <c r="T274"/>
  <c r="R274"/>
  <c r="P274"/>
  <c r="BI270"/>
  <c r="BH270"/>
  <c r="BG270"/>
  <c r="BF270"/>
  <c r="T270"/>
  <c r="R270"/>
  <c r="P270"/>
  <c r="BI267"/>
  <c r="BH267"/>
  <c r="BG267"/>
  <c r="BF267"/>
  <c r="T267"/>
  <c r="R267"/>
  <c r="P267"/>
  <c r="BI263"/>
  <c r="BH263"/>
  <c r="BG263"/>
  <c r="BF263"/>
  <c r="T263"/>
  <c r="R263"/>
  <c r="P263"/>
  <c r="BI260"/>
  <c r="BH260"/>
  <c r="BG260"/>
  <c r="BF260"/>
  <c r="T260"/>
  <c r="R260"/>
  <c r="P260"/>
  <c r="BI256"/>
  <c r="BH256"/>
  <c r="BG256"/>
  <c r="BF256"/>
  <c r="T256"/>
  <c r="R256"/>
  <c r="P256"/>
  <c r="BI253"/>
  <c r="BH253"/>
  <c r="BG253"/>
  <c r="BF253"/>
  <c r="T253"/>
  <c r="R253"/>
  <c r="P253"/>
  <c r="BI249"/>
  <c r="BH249"/>
  <c r="BG249"/>
  <c r="BF249"/>
  <c r="T249"/>
  <c r="R249"/>
  <c r="P249"/>
  <c r="BI246"/>
  <c r="BH246"/>
  <c r="BG246"/>
  <c r="BF246"/>
  <c r="T246"/>
  <c r="R246"/>
  <c r="P246"/>
  <c r="BI242"/>
  <c r="BH242"/>
  <c r="BG242"/>
  <c r="BF242"/>
  <c r="T242"/>
  <c r="R242"/>
  <c r="P242"/>
  <c r="BI237"/>
  <c r="BH237"/>
  <c r="BG237"/>
  <c r="BF237"/>
  <c r="T237"/>
  <c r="R237"/>
  <c r="P237"/>
  <c r="BI233"/>
  <c r="BH233"/>
  <c r="BG233"/>
  <c r="BF233"/>
  <c r="T233"/>
  <c r="R233"/>
  <c r="P233"/>
  <c r="BI229"/>
  <c r="BH229"/>
  <c r="BG229"/>
  <c r="BF229"/>
  <c r="T229"/>
  <c r="R229"/>
  <c r="P229"/>
  <c r="BI224"/>
  <c r="BH224"/>
  <c r="BG224"/>
  <c r="BF224"/>
  <c r="T224"/>
  <c r="R224"/>
  <c r="P224"/>
  <c r="BI220"/>
  <c r="BH220"/>
  <c r="BG220"/>
  <c r="BF220"/>
  <c r="T220"/>
  <c r="R220"/>
  <c r="P220"/>
  <c r="BI216"/>
  <c r="BH216"/>
  <c r="BG216"/>
  <c r="BF216"/>
  <c r="T216"/>
  <c r="R216"/>
  <c r="P216"/>
  <c r="BI213"/>
  <c r="BH213"/>
  <c r="BG213"/>
  <c r="BF213"/>
  <c r="T213"/>
  <c r="R213"/>
  <c r="P213"/>
  <c r="BI209"/>
  <c r="BH209"/>
  <c r="BG209"/>
  <c r="BF209"/>
  <c r="T209"/>
  <c r="R209"/>
  <c r="P209"/>
  <c r="BI206"/>
  <c r="BH206"/>
  <c r="BG206"/>
  <c r="BF206"/>
  <c r="T206"/>
  <c r="R206"/>
  <c r="P206"/>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R186"/>
  <c r="P186"/>
  <c r="BI182"/>
  <c r="BH182"/>
  <c r="BG182"/>
  <c r="BF182"/>
  <c r="T182"/>
  <c r="R182"/>
  <c r="P182"/>
  <c r="BI178"/>
  <c r="BH178"/>
  <c r="BG178"/>
  <c r="BF178"/>
  <c r="T178"/>
  <c r="R178"/>
  <c r="P178"/>
  <c r="BI174"/>
  <c r="BH174"/>
  <c r="BG174"/>
  <c r="BF174"/>
  <c r="T174"/>
  <c r="R174"/>
  <c r="P174"/>
  <c r="BI170"/>
  <c r="BH170"/>
  <c r="BG170"/>
  <c r="BF170"/>
  <c r="T170"/>
  <c r="R170"/>
  <c r="P170"/>
  <c r="BI164"/>
  <c r="BH164"/>
  <c r="BG164"/>
  <c r="BF164"/>
  <c r="T164"/>
  <c r="R164"/>
  <c r="P164"/>
  <c r="BI160"/>
  <c r="BH160"/>
  <c r="BG160"/>
  <c r="BF160"/>
  <c r="T160"/>
  <c r="R160"/>
  <c r="P160"/>
  <c r="BI155"/>
  <c r="BH155"/>
  <c r="BG155"/>
  <c r="BF155"/>
  <c r="T155"/>
  <c r="R155"/>
  <c r="P155"/>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2"/>
  <c r="BH132"/>
  <c r="BG132"/>
  <c r="BF132"/>
  <c r="T132"/>
  <c r="R132"/>
  <c r="P132"/>
  <c r="BI128"/>
  <c r="BH128"/>
  <c r="BG128"/>
  <c r="BF128"/>
  <c r="T128"/>
  <c r="R128"/>
  <c r="P128"/>
  <c r="BI124"/>
  <c r="BH124"/>
  <c r="BG124"/>
  <c r="BF124"/>
  <c r="T124"/>
  <c r="R124"/>
  <c r="P124"/>
  <c r="BI119"/>
  <c r="BH119"/>
  <c r="BG119"/>
  <c r="BF119"/>
  <c r="T119"/>
  <c r="R119"/>
  <c r="P119"/>
  <c r="BI115"/>
  <c r="BH115"/>
  <c r="BG115"/>
  <c r="BF115"/>
  <c r="T115"/>
  <c r="R115"/>
  <c r="P115"/>
  <c r="BI110"/>
  <c r="BH110"/>
  <c r="BG110"/>
  <c r="BF110"/>
  <c r="T110"/>
  <c r="R110"/>
  <c r="P110"/>
  <c r="BI106"/>
  <c r="BH106"/>
  <c r="BG106"/>
  <c r="BF106"/>
  <c r="T106"/>
  <c r="R106"/>
  <c r="P106"/>
  <c r="J101"/>
  <c r="F98"/>
  <c r="E96"/>
  <c r="J63"/>
  <c r="F60"/>
  <c r="E58"/>
  <c r="J25"/>
  <c r="E25"/>
  <c r="J100"/>
  <c r="J24"/>
  <c r="J22"/>
  <c r="E22"/>
  <c r="F101"/>
  <c r="J21"/>
  <c r="J19"/>
  <c r="E19"/>
  <c r="F100"/>
  <c r="J18"/>
  <c r="J16"/>
  <c r="J98"/>
  <c r="E7"/>
  <c r="E90"/>
  <c i="11" r="J41"/>
  <c r="J40"/>
  <c i="1" r="AY69"/>
  <c i="11" r="J39"/>
  <c i="1" r="AX69"/>
  <c i="11"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1"/>
  <c r="BH151"/>
  <c r="BG151"/>
  <c r="BF151"/>
  <c r="T151"/>
  <c r="R151"/>
  <c r="P151"/>
  <c r="BI147"/>
  <c r="BH147"/>
  <c r="BG147"/>
  <c r="BF147"/>
  <c r="T147"/>
  <c r="R147"/>
  <c r="P147"/>
  <c r="BI146"/>
  <c r="BH146"/>
  <c r="BG146"/>
  <c r="BF146"/>
  <c r="T146"/>
  <c r="R146"/>
  <c r="P146"/>
  <c r="BI143"/>
  <c r="BH143"/>
  <c r="BG143"/>
  <c r="BF143"/>
  <c r="T143"/>
  <c r="R143"/>
  <c r="P143"/>
  <c r="BI139"/>
  <c r="BH139"/>
  <c r="BG139"/>
  <c r="BF139"/>
  <c r="T139"/>
  <c r="R139"/>
  <c r="P139"/>
  <c r="BI133"/>
  <c r="BH133"/>
  <c r="BG133"/>
  <c r="BF133"/>
  <c r="T133"/>
  <c r="R133"/>
  <c r="P133"/>
  <c r="BI132"/>
  <c r="BH132"/>
  <c r="BG132"/>
  <c r="BF132"/>
  <c r="T132"/>
  <c r="R132"/>
  <c r="P132"/>
  <c r="BI120"/>
  <c r="BH120"/>
  <c r="BG120"/>
  <c r="BF120"/>
  <c r="T120"/>
  <c r="R120"/>
  <c r="P120"/>
  <c r="BI116"/>
  <c r="BH116"/>
  <c r="BG116"/>
  <c r="BF116"/>
  <c r="T116"/>
  <c r="R116"/>
  <c r="P116"/>
  <c r="BI114"/>
  <c r="BH114"/>
  <c r="BG114"/>
  <c r="BF114"/>
  <c r="T114"/>
  <c r="R114"/>
  <c r="P114"/>
  <c r="BI113"/>
  <c r="BH113"/>
  <c r="BG113"/>
  <c r="BF113"/>
  <c r="T113"/>
  <c r="R113"/>
  <c r="P113"/>
  <c r="BI98"/>
  <c r="BH98"/>
  <c r="BG98"/>
  <c r="BF98"/>
  <c r="T98"/>
  <c r="R98"/>
  <c r="P98"/>
  <c r="BI97"/>
  <c r="BH97"/>
  <c r="BG97"/>
  <c r="BF97"/>
  <c r="T97"/>
  <c r="R97"/>
  <c r="P97"/>
  <c r="BI96"/>
  <c r="BH96"/>
  <c r="BG96"/>
  <c r="BF96"/>
  <c r="T96"/>
  <c r="R96"/>
  <c r="P96"/>
  <c r="F88"/>
  <c r="E86"/>
  <c r="F60"/>
  <c r="E58"/>
  <c r="J28"/>
  <c r="E28"/>
  <c r="J91"/>
  <c r="J27"/>
  <c r="J25"/>
  <c r="E25"/>
  <c r="J90"/>
  <c r="J24"/>
  <c r="J22"/>
  <c r="E22"/>
  <c r="F91"/>
  <c r="J21"/>
  <c r="J19"/>
  <c r="E19"/>
  <c r="F62"/>
  <c r="J18"/>
  <c r="J16"/>
  <c r="J88"/>
  <c r="E7"/>
  <c r="E80"/>
  <c i="10" r="J41"/>
  <c r="J40"/>
  <c i="1" r="AY67"/>
  <c i="10" r="J39"/>
  <c i="1" r="AX67"/>
  <c i="10"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1"/>
  <c r="E89"/>
  <c r="J62"/>
  <c r="F60"/>
  <c r="E58"/>
  <c r="J28"/>
  <c r="E28"/>
  <c r="J94"/>
  <c r="J27"/>
  <c r="J22"/>
  <c r="E22"/>
  <c r="F94"/>
  <c r="J21"/>
  <c r="J19"/>
  <c r="E19"/>
  <c r="F93"/>
  <c r="J18"/>
  <c r="J16"/>
  <c r="J91"/>
  <c r="E7"/>
  <c r="E83"/>
  <c i="9" r="J41"/>
  <c r="J40"/>
  <c i="1" r="AY66"/>
  <c i="9" r="J39"/>
  <c i="1" r="AX66"/>
  <c i="9"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F89"/>
  <c r="E87"/>
  <c r="J62"/>
  <c r="F60"/>
  <c r="E58"/>
  <c r="J28"/>
  <c r="E28"/>
  <c r="J92"/>
  <c r="J27"/>
  <c r="J22"/>
  <c r="E22"/>
  <c r="F92"/>
  <c r="J21"/>
  <c r="J19"/>
  <c r="E19"/>
  <c r="F91"/>
  <c r="J18"/>
  <c r="J16"/>
  <c r="J89"/>
  <c r="E7"/>
  <c r="E52"/>
  <c i="8" r="J41"/>
  <c r="J40"/>
  <c i="1" r="AY65"/>
  <c i="8" r="J39"/>
  <c i="1" r="AX65"/>
  <c i="8"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J93"/>
  <c r="F91"/>
  <c r="E89"/>
  <c r="J62"/>
  <c r="F60"/>
  <c r="E58"/>
  <c r="J28"/>
  <c r="E28"/>
  <c r="J63"/>
  <c r="J27"/>
  <c r="J22"/>
  <c r="E22"/>
  <c r="F94"/>
  <c r="J21"/>
  <c r="J19"/>
  <c r="E19"/>
  <c r="F93"/>
  <c r="J18"/>
  <c r="J16"/>
  <c r="J91"/>
  <c r="E7"/>
  <c r="E83"/>
  <c i="7" r="J41"/>
  <c r="J40"/>
  <c i="1" r="AY64"/>
  <c i="7" r="J39"/>
  <c i="1" r="AX64"/>
  <c i="7" r="BI218"/>
  <c r="BH218"/>
  <c r="BG218"/>
  <c r="BF218"/>
  <c r="T218"/>
  <c r="R218"/>
  <c r="P218"/>
  <c r="BI216"/>
  <c r="BH216"/>
  <c r="BG216"/>
  <c r="BF216"/>
  <c r="T216"/>
  <c r="R216"/>
  <c r="P216"/>
  <c r="BI213"/>
  <c r="BH213"/>
  <c r="BG213"/>
  <c r="BF213"/>
  <c r="T213"/>
  <c r="R213"/>
  <c r="P213"/>
  <c r="BI211"/>
  <c r="BH211"/>
  <c r="BG211"/>
  <c r="BF211"/>
  <c r="T211"/>
  <c r="R211"/>
  <c r="P211"/>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4"/>
  <c r="BH114"/>
  <c r="BG114"/>
  <c r="BF114"/>
  <c r="T114"/>
  <c r="R114"/>
  <c r="P114"/>
  <c r="BI111"/>
  <c r="BH111"/>
  <c r="BG111"/>
  <c r="BF111"/>
  <c r="T111"/>
  <c r="R111"/>
  <c r="P111"/>
  <c r="BI109"/>
  <c r="BH109"/>
  <c r="BG109"/>
  <c r="BF109"/>
  <c r="T109"/>
  <c r="R109"/>
  <c r="P109"/>
  <c r="BI105"/>
  <c r="BH105"/>
  <c r="BG105"/>
  <c r="BF105"/>
  <c r="T105"/>
  <c r="R105"/>
  <c r="P105"/>
  <c r="BI102"/>
  <c r="BH102"/>
  <c r="BG102"/>
  <c r="BF102"/>
  <c r="T102"/>
  <c r="R102"/>
  <c r="P102"/>
  <c r="BI99"/>
  <c r="BH99"/>
  <c r="BG99"/>
  <c r="BF99"/>
  <c r="T99"/>
  <c r="R99"/>
  <c r="P99"/>
  <c r="J93"/>
  <c r="F91"/>
  <c r="E89"/>
  <c r="J62"/>
  <c r="F60"/>
  <c r="E58"/>
  <c r="J28"/>
  <c r="E28"/>
  <c r="J94"/>
  <c r="J27"/>
  <c r="J22"/>
  <c r="E22"/>
  <c r="F63"/>
  <c r="J21"/>
  <c r="J19"/>
  <c r="E19"/>
  <c r="F93"/>
  <c r="J18"/>
  <c r="J16"/>
  <c r="J91"/>
  <c r="E7"/>
  <c r="E83"/>
  <c i="6" r="J41"/>
  <c r="J40"/>
  <c i="1" r="AY63"/>
  <c i="6" r="J39"/>
  <c i="1" r="AX63"/>
  <c i="6" r="BI496"/>
  <c r="BH496"/>
  <c r="BG496"/>
  <c r="BF496"/>
  <c r="T496"/>
  <c r="R496"/>
  <c r="P496"/>
  <c r="BI494"/>
  <c r="BH494"/>
  <c r="BG494"/>
  <c r="BF494"/>
  <c r="T494"/>
  <c r="R494"/>
  <c r="P494"/>
  <c r="BI489"/>
  <c r="BH489"/>
  <c r="BG489"/>
  <c r="BF489"/>
  <c r="T489"/>
  <c r="R489"/>
  <c r="P489"/>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2"/>
  <c r="BH472"/>
  <c r="BG472"/>
  <c r="BF472"/>
  <c r="T472"/>
  <c r="R472"/>
  <c r="P472"/>
  <c r="BI469"/>
  <c r="BH469"/>
  <c r="BG469"/>
  <c r="BF469"/>
  <c r="T469"/>
  <c r="R469"/>
  <c r="P469"/>
  <c r="BI466"/>
  <c r="BH466"/>
  <c r="BG466"/>
  <c r="BF466"/>
  <c r="T466"/>
  <c r="R466"/>
  <c r="P466"/>
  <c r="BI463"/>
  <c r="BH463"/>
  <c r="BG463"/>
  <c r="BF463"/>
  <c r="T463"/>
  <c r="R463"/>
  <c r="P463"/>
  <c r="BI461"/>
  <c r="BH461"/>
  <c r="BG461"/>
  <c r="BF461"/>
  <c r="T461"/>
  <c r="R461"/>
  <c r="P461"/>
  <c r="BI457"/>
  <c r="BH457"/>
  <c r="BG457"/>
  <c r="BF457"/>
  <c r="T457"/>
  <c r="R457"/>
  <c r="P457"/>
  <c r="BI453"/>
  <c r="BH453"/>
  <c r="BG453"/>
  <c r="BF453"/>
  <c r="T453"/>
  <c r="R453"/>
  <c r="P453"/>
  <c r="BI449"/>
  <c r="BH449"/>
  <c r="BG449"/>
  <c r="BF449"/>
  <c r="T449"/>
  <c r="R449"/>
  <c r="P449"/>
  <c r="BI446"/>
  <c r="BH446"/>
  <c r="BG446"/>
  <c r="BF446"/>
  <c r="T446"/>
  <c r="R446"/>
  <c r="P446"/>
  <c r="BI443"/>
  <c r="BH443"/>
  <c r="BG443"/>
  <c r="BF443"/>
  <c r="T443"/>
  <c r="R443"/>
  <c r="P443"/>
  <c r="BI439"/>
  <c r="BH439"/>
  <c r="BG439"/>
  <c r="BF439"/>
  <c r="T439"/>
  <c r="R439"/>
  <c r="P439"/>
  <c r="BI436"/>
  <c r="BH436"/>
  <c r="BG436"/>
  <c r="BF436"/>
  <c r="T436"/>
  <c r="R436"/>
  <c r="P436"/>
  <c r="BI432"/>
  <c r="BH432"/>
  <c r="BG432"/>
  <c r="BF432"/>
  <c r="T432"/>
  <c r="R432"/>
  <c r="P432"/>
  <c r="BI429"/>
  <c r="BH429"/>
  <c r="BG429"/>
  <c r="BF429"/>
  <c r="T429"/>
  <c r="R429"/>
  <c r="P429"/>
  <c r="BI426"/>
  <c r="BH426"/>
  <c r="BG426"/>
  <c r="BF426"/>
  <c r="T426"/>
  <c r="R426"/>
  <c r="P426"/>
  <c r="BI422"/>
  <c r="BH422"/>
  <c r="BG422"/>
  <c r="BF422"/>
  <c r="T422"/>
  <c r="R422"/>
  <c r="P422"/>
  <c r="BI419"/>
  <c r="BH419"/>
  <c r="BG419"/>
  <c r="BF419"/>
  <c r="T419"/>
  <c r="R419"/>
  <c r="P419"/>
  <c r="BI415"/>
  <c r="BH415"/>
  <c r="BG415"/>
  <c r="BF415"/>
  <c r="T415"/>
  <c r="R415"/>
  <c r="P415"/>
  <c r="BI412"/>
  <c r="BH412"/>
  <c r="BG412"/>
  <c r="BF412"/>
  <c r="T412"/>
  <c r="R412"/>
  <c r="P412"/>
  <c r="BI408"/>
  <c r="BH408"/>
  <c r="BG408"/>
  <c r="BF408"/>
  <c r="T408"/>
  <c r="R408"/>
  <c r="P408"/>
  <c r="BI404"/>
  <c r="BH404"/>
  <c r="BG404"/>
  <c r="BF404"/>
  <c r="T404"/>
  <c r="R404"/>
  <c r="P404"/>
  <c r="BI401"/>
  <c r="BH401"/>
  <c r="BG401"/>
  <c r="BF401"/>
  <c r="T401"/>
  <c r="R401"/>
  <c r="P401"/>
  <c r="BI398"/>
  <c r="BH398"/>
  <c r="BG398"/>
  <c r="BF398"/>
  <c r="T398"/>
  <c r="R398"/>
  <c r="P398"/>
  <c r="BI394"/>
  <c r="BH394"/>
  <c r="BG394"/>
  <c r="BF394"/>
  <c r="T394"/>
  <c r="R394"/>
  <c r="P394"/>
  <c r="BI391"/>
  <c r="BH391"/>
  <c r="BG391"/>
  <c r="BF391"/>
  <c r="T391"/>
  <c r="R391"/>
  <c r="P391"/>
  <c r="BI388"/>
  <c r="BH388"/>
  <c r="BG388"/>
  <c r="BF388"/>
  <c r="T388"/>
  <c r="R388"/>
  <c r="P388"/>
  <c r="BI384"/>
  <c r="BH384"/>
  <c r="BG384"/>
  <c r="BF384"/>
  <c r="T384"/>
  <c r="R384"/>
  <c r="P384"/>
  <c r="BI379"/>
  <c r="BH379"/>
  <c r="BG379"/>
  <c r="BF379"/>
  <c r="T379"/>
  <c r="T378"/>
  <c r="R379"/>
  <c r="R378"/>
  <c r="P379"/>
  <c r="P378"/>
  <c r="BI374"/>
  <c r="BH374"/>
  <c r="BG374"/>
  <c r="BF374"/>
  <c r="T374"/>
  <c r="R374"/>
  <c r="P374"/>
  <c r="BI370"/>
  <c r="BH370"/>
  <c r="BG370"/>
  <c r="BF370"/>
  <c r="T370"/>
  <c r="R370"/>
  <c r="P370"/>
  <c r="BI366"/>
  <c r="BH366"/>
  <c r="BG366"/>
  <c r="BF366"/>
  <c r="T366"/>
  <c r="R366"/>
  <c r="P366"/>
  <c r="BI363"/>
  <c r="BH363"/>
  <c r="BG363"/>
  <c r="BF363"/>
  <c r="T363"/>
  <c r="R363"/>
  <c r="P363"/>
  <c r="BI360"/>
  <c r="BH360"/>
  <c r="BG360"/>
  <c r="BF360"/>
  <c r="T360"/>
  <c r="R360"/>
  <c r="P360"/>
  <c r="BI357"/>
  <c r="BH357"/>
  <c r="BG357"/>
  <c r="BF357"/>
  <c r="T357"/>
  <c r="R357"/>
  <c r="P357"/>
  <c r="BI354"/>
  <c r="BH354"/>
  <c r="BG354"/>
  <c r="BF354"/>
  <c r="T354"/>
  <c r="R354"/>
  <c r="P354"/>
  <c r="BI351"/>
  <c r="BH351"/>
  <c r="BG351"/>
  <c r="BF351"/>
  <c r="T351"/>
  <c r="R351"/>
  <c r="P351"/>
  <c r="BI347"/>
  <c r="BH347"/>
  <c r="BG347"/>
  <c r="BF347"/>
  <c r="T347"/>
  <c r="R347"/>
  <c r="P347"/>
  <c r="BI343"/>
  <c r="BH343"/>
  <c r="BG343"/>
  <c r="BF343"/>
  <c r="T343"/>
  <c r="R343"/>
  <c r="P343"/>
  <c r="BI339"/>
  <c r="BH339"/>
  <c r="BG339"/>
  <c r="BF339"/>
  <c r="T339"/>
  <c r="R339"/>
  <c r="P339"/>
  <c r="BI334"/>
  <c r="BH334"/>
  <c r="BG334"/>
  <c r="BF334"/>
  <c r="T334"/>
  <c r="R334"/>
  <c r="P334"/>
  <c r="BI329"/>
  <c r="BH329"/>
  <c r="BG329"/>
  <c r="BF329"/>
  <c r="T329"/>
  <c r="R329"/>
  <c r="P329"/>
  <c r="BI324"/>
  <c r="BH324"/>
  <c r="BG324"/>
  <c r="BF324"/>
  <c r="T324"/>
  <c r="R324"/>
  <c r="P324"/>
  <c r="BI319"/>
  <c r="BH319"/>
  <c r="BG319"/>
  <c r="BF319"/>
  <c r="T319"/>
  <c r="R319"/>
  <c r="P319"/>
  <c r="BI312"/>
  <c r="BH312"/>
  <c r="BG312"/>
  <c r="BF312"/>
  <c r="T312"/>
  <c r="R312"/>
  <c r="P312"/>
  <c r="BI307"/>
  <c r="BH307"/>
  <c r="BG307"/>
  <c r="BF307"/>
  <c r="T307"/>
  <c r="R307"/>
  <c r="P307"/>
  <c r="BI302"/>
  <c r="BH302"/>
  <c r="BG302"/>
  <c r="BF302"/>
  <c r="T302"/>
  <c r="R302"/>
  <c r="P302"/>
  <c r="BI297"/>
  <c r="BH297"/>
  <c r="BG297"/>
  <c r="BF297"/>
  <c r="T297"/>
  <c r="R297"/>
  <c r="P297"/>
  <c r="BI290"/>
  <c r="BH290"/>
  <c r="BG290"/>
  <c r="BF290"/>
  <c r="T290"/>
  <c r="R290"/>
  <c r="P290"/>
  <c r="BI285"/>
  <c r="BH285"/>
  <c r="BG285"/>
  <c r="BF285"/>
  <c r="T285"/>
  <c r="R285"/>
  <c r="P285"/>
  <c r="BI280"/>
  <c r="BH280"/>
  <c r="BG280"/>
  <c r="BF280"/>
  <c r="T280"/>
  <c r="R280"/>
  <c r="P280"/>
  <c r="BI275"/>
  <c r="BH275"/>
  <c r="BG275"/>
  <c r="BF275"/>
  <c r="T275"/>
  <c r="R275"/>
  <c r="P275"/>
  <c r="BI270"/>
  <c r="BH270"/>
  <c r="BG270"/>
  <c r="BF270"/>
  <c r="T270"/>
  <c r="R270"/>
  <c r="P270"/>
  <c r="BI265"/>
  <c r="BH265"/>
  <c r="BG265"/>
  <c r="BF265"/>
  <c r="T265"/>
  <c r="R265"/>
  <c r="P265"/>
  <c r="BI261"/>
  <c r="BH261"/>
  <c r="BG261"/>
  <c r="BF261"/>
  <c r="T261"/>
  <c r="R261"/>
  <c r="P261"/>
  <c r="BI258"/>
  <c r="BH258"/>
  <c r="BG258"/>
  <c r="BF258"/>
  <c r="T258"/>
  <c r="R258"/>
  <c r="P258"/>
  <c r="BI254"/>
  <c r="BH254"/>
  <c r="BG254"/>
  <c r="BF254"/>
  <c r="T254"/>
  <c r="R254"/>
  <c r="P254"/>
  <c r="BI251"/>
  <c r="BH251"/>
  <c r="BG251"/>
  <c r="BF251"/>
  <c r="T251"/>
  <c r="R251"/>
  <c r="P251"/>
  <c r="BI247"/>
  <c r="BH247"/>
  <c r="BG247"/>
  <c r="BF247"/>
  <c r="T247"/>
  <c r="R247"/>
  <c r="P247"/>
  <c r="BI243"/>
  <c r="BH243"/>
  <c r="BG243"/>
  <c r="BF243"/>
  <c r="T243"/>
  <c r="R243"/>
  <c r="P243"/>
  <c r="BI238"/>
  <c r="BH238"/>
  <c r="BG238"/>
  <c r="BF238"/>
  <c r="T238"/>
  <c r="R238"/>
  <c r="P238"/>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3"/>
  <c r="BH193"/>
  <c r="BG193"/>
  <c r="BF193"/>
  <c r="T193"/>
  <c r="R193"/>
  <c r="P193"/>
  <c r="BI188"/>
  <c r="BH188"/>
  <c r="BG188"/>
  <c r="BF188"/>
  <c r="T188"/>
  <c r="R188"/>
  <c r="P188"/>
  <c r="BI183"/>
  <c r="BH183"/>
  <c r="BG183"/>
  <c r="BF183"/>
  <c r="T183"/>
  <c r="R183"/>
  <c r="P183"/>
  <c r="BI180"/>
  <c r="BH180"/>
  <c r="BG180"/>
  <c r="BF180"/>
  <c r="T180"/>
  <c r="R180"/>
  <c r="P180"/>
  <c r="BI178"/>
  <c r="BH178"/>
  <c r="BG178"/>
  <c r="BF178"/>
  <c r="T178"/>
  <c r="R178"/>
  <c r="P178"/>
  <c r="BI175"/>
  <c r="BH175"/>
  <c r="BG175"/>
  <c r="BF175"/>
  <c r="T175"/>
  <c r="R175"/>
  <c r="P175"/>
  <c r="BI173"/>
  <c r="BH173"/>
  <c r="BG173"/>
  <c r="BF173"/>
  <c r="T173"/>
  <c r="R173"/>
  <c r="P173"/>
  <c r="BI168"/>
  <c r="BH168"/>
  <c r="BG168"/>
  <c r="BF168"/>
  <c r="T168"/>
  <c r="R168"/>
  <c r="P168"/>
  <c r="BI161"/>
  <c r="BH161"/>
  <c r="BG161"/>
  <c r="BF161"/>
  <c r="T161"/>
  <c r="R161"/>
  <c r="P161"/>
  <c r="BI157"/>
  <c r="BH157"/>
  <c r="BG157"/>
  <c r="BF157"/>
  <c r="T157"/>
  <c r="R157"/>
  <c r="P157"/>
  <c r="BI153"/>
  <c r="BH153"/>
  <c r="BG153"/>
  <c r="BF153"/>
  <c r="T153"/>
  <c r="R153"/>
  <c r="P153"/>
  <c r="BI146"/>
  <c r="BH146"/>
  <c r="BG146"/>
  <c r="BF146"/>
  <c r="T146"/>
  <c r="T145"/>
  <c r="R146"/>
  <c r="R145"/>
  <c r="P146"/>
  <c r="P145"/>
  <c r="BI143"/>
  <c r="BH143"/>
  <c r="BG143"/>
  <c r="BF143"/>
  <c r="T143"/>
  <c r="R143"/>
  <c r="P143"/>
  <c r="BI136"/>
  <c r="BH136"/>
  <c r="BG136"/>
  <c r="BF136"/>
  <c r="T136"/>
  <c r="R136"/>
  <c r="P136"/>
  <c r="BI133"/>
  <c r="BH133"/>
  <c r="BG133"/>
  <c r="BF133"/>
  <c r="T133"/>
  <c r="R133"/>
  <c r="P133"/>
  <c r="BI131"/>
  <c r="BH131"/>
  <c r="BG131"/>
  <c r="BF131"/>
  <c r="T131"/>
  <c r="R131"/>
  <c r="P131"/>
  <c r="BI128"/>
  <c r="BH128"/>
  <c r="BG128"/>
  <c r="BF128"/>
  <c r="T128"/>
  <c r="R128"/>
  <c r="P128"/>
  <c r="BI126"/>
  <c r="BH126"/>
  <c r="BG126"/>
  <c r="BF126"/>
  <c r="T126"/>
  <c r="R126"/>
  <c r="P126"/>
  <c r="BI106"/>
  <c r="BH106"/>
  <c r="BG106"/>
  <c r="BF106"/>
  <c r="T106"/>
  <c r="R106"/>
  <c r="P106"/>
  <c r="J100"/>
  <c r="J99"/>
  <c r="F97"/>
  <c r="E95"/>
  <c r="J63"/>
  <c r="J62"/>
  <c r="F60"/>
  <c r="E58"/>
  <c r="J22"/>
  <c r="E22"/>
  <c r="F100"/>
  <c r="J21"/>
  <c r="J19"/>
  <c r="E19"/>
  <c r="F99"/>
  <c r="J18"/>
  <c r="J16"/>
  <c r="J97"/>
  <c r="E7"/>
  <c r="E89"/>
  <c i="5" r="J41"/>
  <c r="J40"/>
  <c i="1" r="AY62"/>
  <c i="5" r="J39"/>
  <c i="1" r="AX62"/>
  <c i="5"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89"/>
  <c r="F87"/>
  <c r="E85"/>
  <c r="J62"/>
  <c r="F60"/>
  <c r="E58"/>
  <c r="J28"/>
  <c r="E28"/>
  <c r="J90"/>
  <c r="J27"/>
  <c r="J22"/>
  <c r="E22"/>
  <c r="F63"/>
  <c r="J21"/>
  <c r="J19"/>
  <c r="E19"/>
  <c r="F89"/>
  <c r="J18"/>
  <c r="J16"/>
  <c r="J87"/>
  <c r="E7"/>
  <c r="E79"/>
  <c i="4" r="J41"/>
  <c r="J40"/>
  <c i="1" r="AY61"/>
  <c i="4" r="J39"/>
  <c i="1" r="AX61"/>
  <c i="4" r="BI1180"/>
  <c r="BH1180"/>
  <c r="BG1180"/>
  <c r="BF1180"/>
  <c r="T1180"/>
  <c r="R1180"/>
  <c r="P1180"/>
  <c r="BI1179"/>
  <c r="BH1179"/>
  <c r="BG1179"/>
  <c r="BF1179"/>
  <c r="T1179"/>
  <c r="R1179"/>
  <c r="P1179"/>
  <c r="BI1178"/>
  <c r="BH1178"/>
  <c r="BG1178"/>
  <c r="BF1178"/>
  <c r="T1178"/>
  <c r="R1178"/>
  <c r="P1178"/>
  <c r="BI1162"/>
  <c r="BH1162"/>
  <c r="BG1162"/>
  <c r="BF1162"/>
  <c r="T1162"/>
  <c r="R1162"/>
  <c r="P1162"/>
  <c r="BI1159"/>
  <c r="BH1159"/>
  <c r="BG1159"/>
  <c r="BF1159"/>
  <c r="T1159"/>
  <c r="R1159"/>
  <c r="P1159"/>
  <c r="BI1157"/>
  <c r="BH1157"/>
  <c r="BG1157"/>
  <c r="BF1157"/>
  <c r="T1157"/>
  <c r="R1157"/>
  <c r="P1157"/>
  <c r="BI1152"/>
  <c r="BH1152"/>
  <c r="BG1152"/>
  <c r="BF1152"/>
  <c r="T1152"/>
  <c r="R1152"/>
  <c r="P1152"/>
  <c r="BI1144"/>
  <c r="BH1144"/>
  <c r="BG1144"/>
  <c r="BF1144"/>
  <c r="T1144"/>
  <c r="R1144"/>
  <c r="P1144"/>
  <c r="BI1136"/>
  <c r="BH1136"/>
  <c r="BG1136"/>
  <c r="BF1136"/>
  <c r="T1136"/>
  <c r="R1136"/>
  <c r="P1136"/>
  <c r="BI1130"/>
  <c r="BH1130"/>
  <c r="BG1130"/>
  <c r="BF1130"/>
  <c r="T1130"/>
  <c r="R1130"/>
  <c r="P1130"/>
  <c r="BI1121"/>
  <c r="BH1121"/>
  <c r="BG1121"/>
  <c r="BF1121"/>
  <c r="T1121"/>
  <c r="R1121"/>
  <c r="P1121"/>
  <c r="BI1113"/>
  <c r="BH1113"/>
  <c r="BG1113"/>
  <c r="BF1113"/>
  <c r="T1113"/>
  <c r="R1113"/>
  <c r="P1113"/>
  <c r="BI1104"/>
  <c r="BH1104"/>
  <c r="BG1104"/>
  <c r="BF1104"/>
  <c r="T1104"/>
  <c r="R1104"/>
  <c r="P1104"/>
  <c r="BI1101"/>
  <c r="BH1101"/>
  <c r="BG1101"/>
  <c r="BF1101"/>
  <c r="T1101"/>
  <c r="R1101"/>
  <c r="P1101"/>
  <c r="BI1093"/>
  <c r="BH1093"/>
  <c r="BG1093"/>
  <c r="BF1093"/>
  <c r="T1093"/>
  <c r="R1093"/>
  <c r="P1093"/>
  <c r="BI1090"/>
  <c r="BH1090"/>
  <c r="BG1090"/>
  <c r="BF1090"/>
  <c r="T1090"/>
  <c r="R1090"/>
  <c r="P1090"/>
  <c r="BI1084"/>
  <c r="BH1084"/>
  <c r="BG1084"/>
  <c r="BF1084"/>
  <c r="T1084"/>
  <c r="R1084"/>
  <c r="P1084"/>
  <c r="BI1082"/>
  <c r="BH1082"/>
  <c r="BG1082"/>
  <c r="BF1082"/>
  <c r="T1082"/>
  <c r="R1082"/>
  <c r="P1082"/>
  <c r="BI1080"/>
  <c r="BH1080"/>
  <c r="BG1080"/>
  <c r="BF1080"/>
  <c r="T1080"/>
  <c r="R1080"/>
  <c r="P1080"/>
  <c r="BI1078"/>
  <c r="BH1078"/>
  <c r="BG1078"/>
  <c r="BF1078"/>
  <c r="T1078"/>
  <c r="R1078"/>
  <c r="P1078"/>
  <c r="BI1072"/>
  <c r="BH1072"/>
  <c r="BG1072"/>
  <c r="BF1072"/>
  <c r="T1072"/>
  <c r="R1072"/>
  <c r="P1072"/>
  <c r="BI1068"/>
  <c r="BH1068"/>
  <c r="BG1068"/>
  <c r="BF1068"/>
  <c r="T1068"/>
  <c r="R1068"/>
  <c r="P1068"/>
  <c r="BI1064"/>
  <c r="BH1064"/>
  <c r="BG1064"/>
  <c r="BF1064"/>
  <c r="T1064"/>
  <c r="R1064"/>
  <c r="P1064"/>
  <c r="BI1062"/>
  <c r="BH1062"/>
  <c r="BG1062"/>
  <c r="BF1062"/>
  <c r="T1062"/>
  <c r="R1062"/>
  <c r="P1062"/>
  <c r="BI1055"/>
  <c r="BH1055"/>
  <c r="BG1055"/>
  <c r="BF1055"/>
  <c r="T1055"/>
  <c r="R1055"/>
  <c r="P1055"/>
  <c r="BI1052"/>
  <c r="BH1052"/>
  <c r="BG1052"/>
  <c r="BF1052"/>
  <c r="T1052"/>
  <c r="R1052"/>
  <c r="P1052"/>
  <c r="BI1050"/>
  <c r="BH1050"/>
  <c r="BG1050"/>
  <c r="BF1050"/>
  <c r="T1050"/>
  <c r="R1050"/>
  <c r="P1050"/>
  <c r="BI1045"/>
  <c r="BH1045"/>
  <c r="BG1045"/>
  <c r="BF1045"/>
  <c r="T1045"/>
  <c r="R1045"/>
  <c r="P1045"/>
  <c r="BI1039"/>
  <c r="BH1039"/>
  <c r="BG1039"/>
  <c r="BF1039"/>
  <c r="T1039"/>
  <c r="R1039"/>
  <c r="P1039"/>
  <c r="BI1029"/>
  <c r="BH1029"/>
  <c r="BG1029"/>
  <c r="BF1029"/>
  <c r="T1029"/>
  <c r="R1029"/>
  <c r="P1029"/>
  <c r="BI1022"/>
  <c r="BH1022"/>
  <c r="BG1022"/>
  <c r="BF1022"/>
  <c r="T1022"/>
  <c r="R1022"/>
  <c r="P1022"/>
  <c r="BI1012"/>
  <c r="BH1012"/>
  <c r="BG1012"/>
  <c r="BF1012"/>
  <c r="T1012"/>
  <c r="R1012"/>
  <c r="P1012"/>
  <c r="BI1002"/>
  <c r="BH1002"/>
  <c r="BG1002"/>
  <c r="BF1002"/>
  <c r="T1002"/>
  <c r="R1002"/>
  <c r="P1002"/>
  <c r="BI997"/>
  <c r="BH997"/>
  <c r="BG997"/>
  <c r="BF997"/>
  <c r="T997"/>
  <c r="R997"/>
  <c r="P997"/>
  <c r="BI990"/>
  <c r="BH990"/>
  <c r="BG990"/>
  <c r="BF990"/>
  <c r="T990"/>
  <c r="R990"/>
  <c r="P990"/>
  <c r="BI983"/>
  <c r="BH983"/>
  <c r="BG983"/>
  <c r="BF983"/>
  <c r="T983"/>
  <c r="R983"/>
  <c r="P983"/>
  <c r="BI980"/>
  <c r="BH980"/>
  <c r="BG980"/>
  <c r="BF980"/>
  <c r="T980"/>
  <c r="R980"/>
  <c r="P980"/>
  <c r="BI978"/>
  <c r="BH978"/>
  <c r="BG978"/>
  <c r="BF978"/>
  <c r="T978"/>
  <c r="R978"/>
  <c r="P978"/>
  <c r="BI973"/>
  <c r="BH973"/>
  <c r="BG973"/>
  <c r="BF973"/>
  <c r="T973"/>
  <c r="R973"/>
  <c r="P973"/>
  <c r="BI968"/>
  <c r="BH968"/>
  <c r="BG968"/>
  <c r="BF968"/>
  <c r="T968"/>
  <c r="R968"/>
  <c r="P968"/>
  <c r="BI963"/>
  <c r="BH963"/>
  <c r="BG963"/>
  <c r="BF963"/>
  <c r="T963"/>
  <c r="R963"/>
  <c r="P963"/>
  <c r="BI958"/>
  <c r="BH958"/>
  <c r="BG958"/>
  <c r="BF958"/>
  <c r="T958"/>
  <c r="R958"/>
  <c r="P958"/>
  <c r="BI953"/>
  <c r="BH953"/>
  <c r="BG953"/>
  <c r="BF953"/>
  <c r="T953"/>
  <c r="R953"/>
  <c r="P953"/>
  <c r="BI948"/>
  <c r="BH948"/>
  <c r="BG948"/>
  <c r="BF948"/>
  <c r="T948"/>
  <c r="R948"/>
  <c r="P948"/>
  <c r="BI938"/>
  <c r="BH938"/>
  <c r="BG938"/>
  <c r="BF938"/>
  <c r="T938"/>
  <c r="R938"/>
  <c r="P938"/>
  <c r="BI931"/>
  <c r="BH931"/>
  <c r="BG931"/>
  <c r="BF931"/>
  <c r="T931"/>
  <c r="R931"/>
  <c r="P931"/>
  <c r="BI923"/>
  <c r="BH923"/>
  <c r="BG923"/>
  <c r="BF923"/>
  <c r="T923"/>
  <c r="R923"/>
  <c r="P923"/>
  <c r="BI914"/>
  <c r="BH914"/>
  <c r="BG914"/>
  <c r="BF914"/>
  <c r="T914"/>
  <c r="R914"/>
  <c r="P914"/>
  <c r="BI911"/>
  <c r="BH911"/>
  <c r="BG911"/>
  <c r="BF911"/>
  <c r="T911"/>
  <c r="R911"/>
  <c r="P911"/>
  <c r="BI900"/>
  <c r="BH900"/>
  <c r="BG900"/>
  <c r="BF900"/>
  <c r="T900"/>
  <c r="R900"/>
  <c r="P900"/>
  <c r="BI898"/>
  <c r="BH898"/>
  <c r="BG898"/>
  <c r="BF898"/>
  <c r="T898"/>
  <c r="R898"/>
  <c r="P898"/>
  <c r="BI893"/>
  <c r="BH893"/>
  <c r="BG893"/>
  <c r="BF893"/>
  <c r="T893"/>
  <c r="R893"/>
  <c r="P893"/>
  <c r="BI889"/>
  <c r="BH889"/>
  <c r="BG889"/>
  <c r="BF889"/>
  <c r="T889"/>
  <c r="R889"/>
  <c r="P889"/>
  <c r="BI886"/>
  <c r="BH886"/>
  <c r="BG886"/>
  <c r="BF886"/>
  <c r="T886"/>
  <c r="R886"/>
  <c r="P886"/>
  <c r="BI884"/>
  <c r="BH884"/>
  <c r="BG884"/>
  <c r="BF884"/>
  <c r="T884"/>
  <c r="R884"/>
  <c r="P884"/>
  <c r="BI880"/>
  <c r="BH880"/>
  <c r="BG880"/>
  <c r="BF880"/>
  <c r="T880"/>
  <c r="R880"/>
  <c r="P880"/>
  <c r="BI878"/>
  <c r="BH878"/>
  <c r="BG878"/>
  <c r="BF878"/>
  <c r="T878"/>
  <c r="R878"/>
  <c r="P878"/>
  <c r="BI875"/>
  <c r="BH875"/>
  <c r="BG875"/>
  <c r="BF875"/>
  <c r="T875"/>
  <c r="R875"/>
  <c r="P875"/>
  <c r="BI867"/>
  <c r="BH867"/>
  <c r="BG867"/>
  <c r="BF867"/>
  <c r="T867"/>
  <c r="R867"/>
  <c r="P867"/>
  <c r="BI864"/>
  <c r="BH864"/>
  <c r="BG864"/>
  <c r="BF864"/>
  <c r="T864"/>
  <c r="R864"/>
  <c r="P864"/>
  <c r="BI862"/>
  <c r="BH862"/>
  <c r="BG862"/>
  <c r="BF862"/>
  <c r="T862"/>
  <c r="R862"/>
  <c r="P862"/>
  <c r="BI850"/>
  <c r="BH850"/>
  <c r="BG850"/>
  <c r="BF850"/>
  <c r="T850"/>
  <c r="R850"/>
  <c r="P850"/>
  <c r="BI840"/>
  <c r="BH840"/>
  <c r="BG840"/>
  <c r="BF840"/>
  <c r="T840"/>
  <c r="R840"/>
  <c r="P840"/>
  <c r="BI837"/>
  <c r="BH837"/>
  <c r="BG837"/>
  <c r="BF837"/>
  <c r="T837"/>
  <c r="R837"/>
  <c r="P837"/>
  <c r="BI833"/>
  <c r="BH833"/>
  <c r="BG833"/>
  <c r="BF833"/>
  <c r="T833"/>
  <c r="R833"/>
  <c r="P833"/>
  <c r="BI822"/>
  <c r="BH822"/>
  <c r="BG822"/>
  <c r="BF822"/>
  <c r="T822"/>
  <c r="R822"/>
  <c r="P822"/>
  <c r="BI810"/>
  <c r="BH810"/>
  <c r="BG810"/>
  <c r="BF810"/>
  <c r="T810"/>
  <c r="R810"/>
  <c r="P810"/>
  <c r="BI800"/>
  <c r="BH800"/>
  <c r="BG800"/>
  <c r="BF800"/>
  <c r="T800"/>
  <c r="R800"/>
  <c r="P800"/>
  <c r="BI798"/>
  <c r="BH798"/>
  <c r="BG798"/>
  <c r="BF798"/>
  <c r="T798"/>
  <c r="T797"/>
  <c r="R798"/>
  <c r="R797"/>
  <c r="P798"/>
  <c r="P797"/>
  <c r="BI795"/>
  <c r="BH795"/>
  <c r="BG795"/>
  <c r="BF795"/>
  <c r="T795"/>
  <c r="R795"/>
  <c r="P795"/>
  <c r="BI793"/>
  <c r="BH793"/>
  <c r="BG793"/>
  <c r="BF793"/>
  <c r="T793"/>
  <c r="R793"/>
  <c r="P793"/>
  <c r="BI791"/>
  <c r="BH791"/>
  <c r="BG791"/>
  <c r="BF791"/>
  <c r="T791"/>
  <c r="R791"/>
  <c r="P791"/>
  <c r="BI786"/>
  <c r="BH786"/>
  <c r="BG786"/>
  <c r="BF786"/>
  <c r="T786"/>
  <c r="R786"/>
  <c r="P786"/>
  <c r="BI784"/>
  <c r="BH784"/>
  <c r="BG784"/>
  <c r="BF784"/>
  <c r="T784"/>
  <c r="R784"/>
  <c r="P784"/>
  <c r="BI779"/>
  <c r="BH779"/>
  <c r="BG779"/>
  <c r="BF779"/>
  <c r="T779"/>
  <c r="R779"/>
  <c r="P779"/>
  <c r="BI776"/>
  <c r="BH776"/>
  <c r="BG776"/>
  <c r="BF776"/>
  <c r="T776"/>
  <c r="R776"/>
  <c r="P776"/>
  <c r="BI769"/>
  <c r="BH769"/>
  <c r="BG769"/>
  <c r="BF769"/>
  <c r="T769"/>
  <c r="R769"/>
  <c r="P769"/>
  <c r="BI762"/>
  <c r="BH762"/>
  <c r="BG762"/>
  <c r="BF762"/>
  <c r="T762"/>
  <c r="R762"/>
  <c r="P762"/>
  <c r="BI758"/>
  <c r="BH758"/>
  <c r="BG758"/>
  <c r="BF758"/>
  <c r="T758"/>
  <c r="R758"/>
  <c r="P758"/>
  <c r="BI756"/>
  <c r="BH756"/>
  <c r="BG756"/>
  <c r="BF756"/>
  <c r="T756"/>
  <c r="R756"/>
  <c r="P756"/>
  <c r="BI754"/>
  <c r="BH754"/>
  <c r="BG754"/>
  <c r="BF754"/>
  <c r="T754"/>
  <c r="R754"/>
  <c r="P754"/>
  <c r="BI750"/>
  <c r="BH750"/>
  <c r="BG750"/>
  <c r="BF750"/>
  <c r="T750"/>
  <c r="R750"/>
  <c r="P750"/>
  <c r="BI746"/>
  <c r="BH746"/>
  <c r="BG746"/>
  <c r="BF746"/>
  <c r="T746"/>
  <c r="R746"/>
  <c r="P746"/>
  <c r="BI744"/>
  <c r="BH744"/>
  <c r="BG744"/>
  <c r="BF744"/>
  <c r="T744"/>
  <c r="R744"/>
  <c r="P744"/>
  <c r="BI742"/>
  <c r="BH742"/>
  <c r="BG742"/>
  <c r="BF742"/>
  <c r="T742"/>
  <c r="R742"/>
  <c r="P742"/>
  <c r="BI738"/>
  <c r="BH738"/>
  <c r="BG738"/>
  <c r="BF738"/>
  <c r="T738"/>
  <c r="R738"/>
  <c r="P738"/>
  <c r="BI735"/>
  <c r="BH735"/>
  <c r="BG735"/>
  <c r="BF735"/>
  <c r="T735"/>
  <c r="R735"/>
  <c r="P735"/>
  <c r="BI733"/>
  <c r="BH733"/>
  <c r="BG733"/>
  <c r="BF733"/>
  <c r="T733"/>
  <c r="R733"/>
  <c r="P733"/>
  <c r="BI732"/>
  <c r="BH732"/>
  <c r="BG732"/>
  <c r="BF732"/>
  <c r="T732"/>
  <c r="R732"/>
  <c r="P732"/>
  <c r="BI731"/>
  <c r="BH731"/>
  <c r="BG731"/>
  <c r="BF731"/>
  <c r="T731"/>
  <c r="R731"/>
  <c r="P731"/>
  <c r="BI730"/>
  <c r="BH730"/>
  <c r="BG730"/>
  <c r="BF730"/>
  <c r="T730"/>
  <c r="R730"/>
  <c r="P730"/>
  <c r="BI710"/>
  <c r="BH710"/>
  <c r="BG710"/>
  <c r="BF710"/>
  <c r="T710"/>
  <c r="R710"/>
  <c r="P710"/>
  <c r="BI691"/>
  <c r="BH691"/>
  <c r="BG691"/>
  <c r="BF691"/>
  <c r="T691"/>
  <c r="R691"/>
  <c r="P691"/>
  <c r="BI662"/>
  <c r="BH662"/>
  <c r="BG662"/>
  <c r="BF662"/>
  <c r="T662"/>
  <c r="R662"/>
  <c r="P662"/>
  <c r="BI614"/>
  <c r="BH614"/>
  <c r="BG614"/>
  <c r="BF614"/>
  <c r="T614"/>
  <c r="R614"/>
  <c r="P614"/>
  <c r="BI583"/>
  <c r="BH583"/>
  <c r="BG583"/>
  <c r="BF583"/>
  <c r="T583"/>
  <c r="R583"/>
  <c r="P583"/>
  <c r="BI557"/>
  <c r="BH557"/>
  <c r="BG557"/>
  <c r="BF557"/>
  <c r="T557"/>
  <c r="R557"/>
  <c r="P557"/>
  <c r="BI552"/>
  <c r="BH552"/>
  <c r="BG552"/>
  <c r="BF552"/>
  <c r="T552"/>
  <c r="R552"/>
  <c r="P552"/>
  <c r="BI549"/>
  <c r="BH549"/>
  <c r="BG549"/>
  <c r="BF549"/>
  <c r="T549"/>
  <c r="R549"/>
  <c r="P549"/>
  <c r="BI547"/>
  <c r="BH547"/>
  <c r="BG547"/>
  <c r="BF547"/>
  <c r="T547"/>
  <c r="R547"/>
  <c r="P547"/>
  <c r="BI546"/>
  <c r="BH546"/>
  <c r="BG546"/>
  <c r="BF546"/>
  <c r="T546"/>
  <c r="R546"/>
  <c r="P546"/>
  <c r="BI543"/>
  <c r="BH543"/>
  <c r="BG543"/>
  <c r="BF543"/>
  <c r="T543"/>
  <c r="R543"/>
  <c r="P543"/>
  <c r="BI540"/>
  <c r="BH540"/>
  <c r="BG540"/>
  <c r="BF540"/>
  <c r="T540"/>
  <c r="R540"/>
  <c r="P540"/>
  <c r="BI537"/>
  <c r="BH537"/>
  <c r="BG537"/>
  <c r="BF537"/>
  <c r="T537"/>
  <c r="R537"/>
  <c r="P537"/>
  <c r="BI536"/>
  <c r="BH536"/>
  <c r="BG536"/>
  <c r="BF536"/>
  <c r="T536"/>
  <c r="R536"/>
  <c r="P536"/>
  <c r="BI535"/>
  <c r="BH535"/>
  <c r="BG535"/>
  <c r="BF535"/>
  <c r="T535"/>
  <c r="R535"/>
  <c r="P535"/>
  <c r="BI529"/>
  <c r="BH529"/>
  <c r="BG529"/>
  <c r="BF529"/>
  <c r="T529"/>
  <c r="R529"/>
  <c r="P529"/>
  <c r="BI526"/>
  <c r="BH526"/>
  <c r="BG526"/>
  <c r="BF526"/>
  <c r="T526"/>
  <c r="R526"/>
  <c r="P526"/>
  <c r="BI520"/>
  <c r="BH520"/>
  <c r="BG520"/>
  <c r="BF520"/>
  <c r="T520"/>
  <c r="R520"/>
  <c r="P520"/>
  <c r="BI514"/>
  <c r="BH514"/>
  <c r="BG514"/>
  <c r="BF514"/>
  <c r="T514"/>
  <c r="R514"/>
  <c r="P514"/>
  <c r="BI505"/>
  <c r="BH505"/>
  <c r="BG505"/>
  <c r="BF505"/>
  <c r="T505"/>
  <c r="R505"/>
  <c r="P505"/>
  <c r="BI495"/>
  <c r="BH495"/>
  <c r="BG495"/>
  <c r="BF495"/>
  <c r="T495"/>
  <c r="R495"/>
  <c r="P495"/>
  <c r="BI482"/>
  <c r="BH482"/>
  <c r="BG482"/>
  <c r="BF482"/>
  <c r="T482"/>
  <c r="R482"/>
  <c r="P482"/>
  <c r="BI467"/>
  <c r="BH467"/>
  <c r="BG467"/>
  <c r="BF467"/>
  <c r="T467"/>
  <c r="R467"/>
  <c r="P467"/>
  <c r="BI449"/>
  <c r="BH449"/>
  <c r="BG449"/>
  <c r="BF449"/>
  <c r="T449"/>
  <c r="R449"/>
  <c r="P449"/>
  <c r="BI437"/>
  <c r="BH437"/>
  <c r="BG437"/>
  <c r="BF437"/>
  <c r="T437"/>
  <c r="R437"/>
  <c r="P437"/>
  <c r="BI430"/>
  <c r="BH430"/>
  <c r="BG430"/>
  <c r="BF430"/>
  <c r="T430"/>
  <c r="R430"/>
  <c r="P430"/>
  <c r="BI409"/>
  <c r="BH409"/>
  <c r="BG409"/>
  <c r="BF409"/>
  <c r="T409"/>
  <c r="R409"/>
  <c r="P409"/>
  <c r="BI403"/>
  <c r="BH403"/>
  <c r="BG403"/>
  <c r="BF403"/>
  <c r="T403"/>
  <c r="R403"/>
  <c r="P403"/>
  <c r="BI399"/>
  <c r="BH399"/>
  <c r="BG399"/>
  <c r="BF399"/>
  <c r="T399"/>
  <c r="R399"/>
  <c r="P399"/>
  <c r="BI395"/>
  <c r="BH395"/>
  <c r="BG395"/>
  <c r="BF395"/>
  <c r="T395"/>
  <c r="R395"/>
  <c r="P395"/>
  <c r="BI390"/>
  <c r="BH390"/>
  <c r="BG390"/>
  <c r="BF390"/>
  <c r="T390"/>
  <c r="R390"/>
  <c r="P390"/>
  <c r="BI371"/>
  <c r="BH371"/>
  <c r="BG371"/>
  <c r="BF371"/>
  <c r="T371"/>
  <c r="R371"/>
  <c r="P371"/>
  <c r="BI363"/>
  <c r="BH363"/>
  <c r="BG363"/>
  <c r="BF363"/>
  <c r="T363"/>
  <c r="R363"/>
  <c r="P363"/>
  <c r="BI356"/>
  <c r="BH356"/>
  <c r="BG356"/>
  <c r="BF356"/>
  <c r="T356"/>
  <c r="R356"/>
  <c r="P356"/>
  <c r="BI349"/>
  <c r="BH349"/>
  <c r="BG349"/>
  <c r="BF349"/>
  <c r="T349"/>
  <c r="R349"/>
  <c r="P349"/>
  <c r="BI332"/>
  <c r="BH332"/>
  <c r="BG332"/>
  <c r="BF332"/>
  <c r="T332"/>
  <c r="R332"/>
  <c r="P332"/>
  <c r="BI320"/>
  <c r="BH320"/>
  <c r="BG320"/>
  <c r="BF320"/>
  <c r="T320"/>
  <c r="R320"/>
  <c r="P320"/>
  <c r="BI315"/>
  <c r="BH315"/>
  <c r="BG315"/>
  <c r="BF315"/>
  <c r="T315"/>
  <c r="R315"/>
  <c r="P315"/>
  <c r="BI306"/>
  <c r="BH306"/>
  <c r="BG306"/>
  <c r="BF306"/>
  <c r="T306"/>
  <c r="R306"/>
  <c r="P306"/>
  <c r="BI296"/>
  <c r="BH296"/>
  <c r="BG296"/>
  <c r="BF296"/>
  <c r="T296"/>
  <c r="R296"/>
  <c r="P296"/>
  <c r="BI292"/>
  <c r="BH292"/>
  <c r="BG292"/>
  <c r="BF292"/>
  <c r="T292"/>
  <c r="R292"/>
  <c r="P292"/>
  <c r="BI171"/>
  <c r="BH171"/>
  <c r="BG171"/>
  <c r="BF171"/>
  <c r="T171"/>
  <c r="R171"/>
  <c r="P171"/>
  <c r="BI166"/>
  <c r="BH166"/>
  <c r="BG166"/>
  <c r="BF166"/>
  <c r="T166"/>
  <c r="R166"/>
  <c r="P166"/>
  <c r="BI159"/>
  <c r="BH159"/>
  <c r="BG159"/>
  <c r="BF159"/>
  <c r="T159"/>
  <c r="R159"/>
  <c r="P159"/>
  <c r="BI144"/>
  <c r="BH144"/>
  <c r="BG144"/>
  <c r="BF144"/>
  <c r="T144"/>
  <c r="R144"/>
  <c r="P144"/>
  <c r="BI129"/>
  <c r="BH129"/>
  <c r="BG129"/>
  <c r="BF129"/>
  <c r="T129"/>
  <c r="R129"/>
  <c r="P129"/>
  <c r="BI124"/>
  <c r="BH124"/>
  <c r="BG124"/>
  <c r="BF124"/>
  <c r="T124"/>
  <c r="T123"/>
  <c r="R124"/>
  <c r="R123"/>
  <c r="P124"/>
  <c r="P123"/>
  <c r="BI114"/>
  <c r="BH114"/>
  <c r="BG114"/>
  <c r="BF114"/>
  <c r="T114"/>
  <c r="R114"/>
  <c r="P114"/>
  <c r="BI110"/>
  <c r="BH110"/>
  <c r="BG110"/>
  <c r="BF110"/>
  <c r="T110"/>
  <c r="R110"/>
  <c r="P110"/>
  <c r="J103"/>
  <c r="F101"/>
  <c r="E99"/>
  <c r="J62"/>
  <c r="F60"/>
  <c r="E58"/>
  <c r="J28"/>
  <c r="E28"/>
  <c r="J104"/>
  <c r="J27"/>
  <c r="J22"/>
  <c r="E22"/>
  <c r="F104"/>
  <c r="J21"/>
  <c r="J19"/>
  <c r="E19"/>
  <c r="F103"/>
  <c r="J18"/>
  <c r="J16"/>
  <c r="J101"/>
  <c r="E7"/>
  <c r="E93"/>
  <c i="3" r="J39"/>
  <c r="J38"/>
  <c i="1" r="AY58"/>
  <c i="3" r="J37"/>
  <c i="1" r="AX58"/>
  <c i="3" r="BI122"/>
  <c r="BH122"/>
  <c r="BG122"/>
  <c r="BF122"/>
  <c r="T122"/>
  <c r="R122"/>
  <c r="P122"/>
  <c r="BI120"/>
  <c r="BH120"/>
  <c r="BG120"/>
  <c r="BF120"/>
  <c r="T120"/>
  <c r="R120"/>
  <c r="P120"/>
  <c r="BI117"/>
  <c r="BH117"/>
  <c r="BG117"/>
  <c r="BF117"/>
  <c r="T117"/>
  <c r="T116"/>
  <c r="R117"/>
  <c r="R116"/>
  <c r="P117"/>
  <c r="P116"/>
  <c r="BI114"/>
  <c r="BH114"/>
  <c r="BG114"/>
  <c r="BF114"/>
  <c r="T114"/>
  <c r="R114"/>
  <c r="P114"/>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J86"/>
  <c r="F84"/>
  <c r="E82"/>
  <c r="J58"/>
  <c r="F56"/>
  <c r="E54"/>
  <c r="J26"/>
  <c r="E26"/>
  <c r="J87"/>
  <c r="J25"/>
  <c r="J20"/>
  <c r="E20"/>
  <c r="F87"/>
  <c r="J19"/>
  <c r="J17"/>
  <c r="E17"/>
  <c r="F58"/>
  <c r="J16"/>
  <c r="J14"/>
  <c r="J84"/>
  <c r="E7"/>
  <c r="E78"/>
  <c i="2" r="J41"/>
  <c r="J40"/>
  <c i="1" r="AY57"/>
  <c i="2" r="J39"/>
  <c i="1" r="AX57"/>
  <c i="2" r="BI1616"/>
  <c r="BH1616"/>
  <c r="BG1616"/>
  <c r="BF1616"/>
  <c r="T1616"/>
  <c r="R1616"/>
  <c r="P1616"/>
  <c r="BI1615"/>
  <c r="BH1615"/>
  <c r="BG1615"/>
  <c r="BF1615"/>
  <c r="T1615"/>
  <c r="R1615"/>
  <c r="P1615"/>
  <c r="BI1612"/>
  <c r="BH1612"/>
  <c r="BG1612"/>
  <c r="BF1612"/>
  <c r="T1612"/>
  <c r="R1612"/>
  <c r="P1612"/>
  <c r="BI1610"/>
  <c r="BH1610"/>
  <c r="BG1610"/>
  <c r="BF1610"/>
  <c r="T1610"/>
  <c r="R1610"/>
  <c r="P1610"/>
  <c r="BI1607"/>
  <c r="BH1607"/>
  <c r="BG1607"/>
  <c r="BF1607"/>
  <c r="T1607"/>
  <c r="R1607"/>
  <c r="P1607"/>
  <c r="BI1604"/>
  <c r="BH1604"/>
  <c r="BG1604"/>
  <c r="BF1604"/>
  <c r="T1604"/>
  <c r="R1604"/>
  <c r="P1604"/>
  <c r="BI1601"/>
  <c r="BH1601"/>
  <c r="BG1601"/>
  <c r="BF1601"/>
  <c r="T1601"/>
  <c r="R1601"/>
  <c r="P1601"/>
  <c r="BI1598"/>
  <c r="BH1598"/>
  <c r="BG1598"/>
  <c r="BF1598"/>
  <c r="T1598"/>
  <c r="R1598"/>
  <c r="P1598"/>
  <c r="BI1592"/>
  <c r="BH1592"/>
  <c r="BG1592"/>
  <c r="BF1592"/>
  <c r="T1592"/>
  <c r="R1592"/>
  <c r="P1592"/>
  <c r="BI1589"/>
  <c r="BH1589"/>
  <c r="BG1589"/>
  <c r="BF1589"/>
  <c r="T1589"/>
  <c r="R1589"/>
  <c r="P1589"/>
  <c r="BI1578"/>
  <c r="BH1578"/>
  <c r="BG1578"/>
  <c r="BF1578"/>
  <c r="T1578"/>
  <c r="R1578"/>
  <c r="P1578"/>
  <c r="BI1575"/>
  <c r="BH1575"/>
  <c r="BG1575"/>
  <c r="BF1575"/>
  <c r="T1575"/>
  <c r="R1575"/>
  <c r="P1575"/>
  <c r="BI1572"/>
  <c r="BH1572"/>
  <c r="BG1572"/>
  <c r="BF1572"/>
  <c r="T1572"/>
  <c r="R1572"/>
  <c r="P1572"/>
  <c r="BI1571"/>
  <c r="BH1571"/>
  <c r="BG1571"/>
  <c r="BF1571"/>
  <c r="T1571"/>
  <c r="R1571"/>
  <c r="P1571"/>
  <c r="BI1569"/>
  <c r="BH1569"/>
  <c r="BG1569"/>
  <c r="BF1569"/>
  <c r="T1569"/>
  <c r="R1569"/>
  <c r="P1569"/>
  <c r="BI1567"/>
  <c r="BH1567"/>
  <c r="BG1567"/>
  <c r="BF1567"/>
  <c r="T1567"/>
  <c r="R1567"/>
  <c r="P1567"/>
  <c r="BI1565"/>
  <c r="BH1565"/>
  <c r="BG1565"/>
  <c r="BF1565"/>
  <c r="T1565"/>
  <c r="R1565"/>
  <c r="P1565"/>
  <c r="BI1563"/>
  <c r="BH1563"/>
  <c r="BG1563"/>
  <c r="BF1563"/>
  <c r="T1563"/>
  <c r="R1563"/>
  <c r="P1563"/>
  <c r="BI1560"/>
  <c r="BH1560"/>
  <c r="BG1560"/>
  <c r="BF1560"/>
  <c r="T1560"/>
  <c r="R1560"/>
  <c r="P1560"/>
  <c r="BI1558"/>
  <c r="BH1558"/>
  <c r="BG1558"/>
  <c r="BF1558"/>
  <c r="T1558"/>
  <c r="R1558"/>
  <c r="P1558"/>
  <c r="BI1556"/>
  <c r="BH1556"/>
  <c r="BG1556"/>
  <c r="BF1556"/>
  <c r="T1556"/>
  <c r="R1556"/>
  <c r="P1556"/>
  <c r="BI1554"/>
  <c r="BH1554"/>
  <c r="BG1554"/>
  <c r="BF1554"/>
  <c r="T1554"/>
  <c r="R1554"/>
  <c r="P1554"/>
  <c r="BI1552"/>
  <c r="BH1552"/>
  <c r="BG1552"/>
  <c r="BF1552"/>
  <c r="T1552"/>
  <c r="R1552"/>
  <c r="P1552"/>
  <c r="BI1550"/>
  <c r="BH1550"/>
  <c r="BG1550"/>
  <c r="BF1550"/>
  <c r="T1550"/>
  <c r="R1550"/>
  <c r="P1550"/>
  <c r="BI1549"/>
  <c r="BH1549"/>
  <c r="BG1549"/>
  <c r="BF1549"/>
  <c r="T1549"/>
  <c r="R1549"/>
  <c r="P1549"/>
  <c r="BI1546"/>
  <c r="BH1546"/>
  <c r="BG1546"/>
  <c r="BF1546"/>
  <c r="T1546"/>
  <c r="R1546"/>
  <c r="P1546"/>
  <c r="BI1542"/>
  <c r="BH1542"/>
  <c r="BG1542"/>
  <c r="BF1542"/>
  <c r="T1542"/>
  <c r="R1542"/>
  <c r="P1542"/>
  <c r="BI1539"/>
  <c r="BH1539"/>
  <c r="BG1539"/>
  <c r="BF1539"/>
  <c r="T1539"/>
  <c r="R1539"/>
  <c r="P1539"/>
  <c r="BI1535"/>
  <c r="BH1535"/>
  <c r="BG1535"/>
  <c r="BF1535"/>
  <c r="T1535"/>
  <c r="R1535"/>
  <c r="P1535"/>
  <c r="BI1531"/>
  <c r="BH1531"/>
  <c r="BG1531"/>
  <c r="BF1531"/>
  <c r="T1531"/>
  <c r="R1531"/>
  <c r="P1531"/>
  <c r="BI1529"/>
  <c r="BH1529"/>
  <c r="BG1529"/>
  <c r="BF1529"/>
  <c r="T1529"/>
  <c r="R1529"/>
  <c r="P1529"/>
  <c r="BI1527"/>
  <c r="BH1527"/>
  <c r="BG1527"/>
  <c r="BF1527"/>
  <c r="T1527"/>
  <c r="R1527"/>
  <c r="P1527"/>
  <c r="BI1525"/>
  <c r="BH1525"/>
  <c r="BG1525"/>
  <c r="BF1525"/>
  <c r="T1525"/>
  <c r="R1525"/>
  <c r="P1525"/>
  <c r="BI1523"/>
  <c r="BH1523"/>
  <c r="BG1523"/>
  <c r="BF1523"/>
  <c r="T1523"/>
  <c r="R1523"/>
  <c r="P1523"/>
  <c r="BI1521"/>
  <c r="BH1521"/>
  <c r="BG1521"/>
  <c r="BF1521"/>
  <c r="T1521"/>
  <c r="R1521"/>
  <c r="P1521"/>
  <c r="BI1517"/>
  <c r="BH1517"/>
  <c r="BG1517"/>
  <c r="BF1517"/>
  <c r="T1517"/>
  <c r="R1517"/>
  <c r="P1517"/>
  <c r="BI1515"/>
  <c r="BH1515"/>
  <c r="BG1515"/>
  <c r="BF1515"/>
  <c r="T1515"/>
  <c r="R1515"/>
  <c r="P1515"/>
  <c r="BI1513"/>
  <c r="BH1513"/>
  <c r="BG1513"/>
  <c r="BF1513"/>
  <c r="T1513"/>
  <c r="R1513"/>
  <c r="P1513"/>
  <c r="BI1511"/>
  <c r="BH1511"/>
  <c r="BG1511"/>
  <c r="BF1511"/>
  <c r="T1511"/>
  <c r="R1511"/>
  <c r="P1511"/>
  <c r="BI1509"/>
  <c r="BH1509"/>
  <c r="BG1509"/>
  <c r="BF1509"/>
  <c r="T1509"/>
  <c r="R1509"/>
  <c r="P1509"/>
  <c r="BI1507"/>
  <c r="BH1507"/>
  <c r="BG1507"/>
  <c r="BF1507"/>
  <c r="T1507"/>
  <c r="R1507"/>
  <c r="P1507"/>
  <c r="BI1503"/>
  <c r="BH1503"/>
  <c r="BG1503"/>
  <c r="BF1503"/>
  <c r="T1503"/>
  <c r="R1503"/>
  <c r="P1503"/>
  <c r="BI1501"/>
  <c r="BH1501"/>
  <c r="BG1501"/>
  <c r="BF1501"/>
  <c r="T1501"/>
  <c r="R1501"/>
  <c r="P1501"/>
  <c r="BI1497"/>
  <c r="BH1497"/>
  <c r="BG1497"/>
  <c r="BF1497"/>
  <c r="T1497"/>
  <c r="R1497"/>
  <c r="P1497"/>
  <c r="BI1495"/>
  <c r="BH1495"/>
  <c r="BG1495"/>
  <c r="BF1495"/>
  <c r="T1495"/>
  <c r="R1495"/>
  <c r="P1495"/>
  <c r="BI1493"/>
  <c r="BH1493"/>
  <c r="BG1493"/>
  <c r="BF1493"/>
  <c r="T1493"/>
  <c r="R1493"/>
  <c r="P1493"/>
  <c r="BI1491"/>
  <c r="BH1491"/>
  <c r="BG1491"/>
  <c r="BF1491"/>
  <c r="T1491"/>
  <c r="R1491"/>
  <c r="P1491"/>
  <c r="BI1489"/>
  <c r="BH1489"/>
  <c r="BG1489"/>
  <c r="BF1489"/>
  <c r="T1489"/>
  <c r="R1489"/>
  <c r="P1489"/>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4"/>
  <c r="BH1464"/>
  <c r="BG1464"/>
  <c r="BF1464"/>
  <c r="T1464"/>
  <c r="R1464"/>
  <c r="P1464"/>
  <c r="BI1462"/>
  <c r="BH1462"/>
  <c r="BG1462"/>
  <c r="BF1462"/>
  <c r="T1462"/>
  <c r="R1462"/>
  <c r="P1462"/>
  <c r="BI1460"/>
  <c r="BH1460"/>
  <c r="BG1460"/>
  <c r="BF1460"/>
  <c r="T1460"/>
  <c r="R1460"/>
  <c r="P1460"/>
  <c r="BI1458"/>
  <c r="BH1458"/>
  <c r="BG1458"/>
  <c r="BF1458"/>
  <c r="T1458"/>
  <c r="R1458"/>
  <c r="P1458"/>
  <c r="BI1456"/>
  <c r="BH1456"/>
  <c r="BG1456"/>
  <c r="BF1456"/>
  <c r="T1456"/>
  <c r="R1456"/>
  <c r="P1456"/>
  <c r="BI1454"/>
  <c r="BH1454"/>
  <c r="BG1454"/>
  <c r="BF1454"/>
  <c r="T1454"/>
  <c r="R1454"/>
  <c r="P1454"/>
  <c r="BI1452"/>
  <c r="BH1452"/>
  <c r="BG1452"/>
  <c r="BF1452"/>
  <c r="T1452"/>
  <c r="R1452"/>
  <c r="P1452"/>
  <c r="BI1450"/>
  <c r="BH1450"/>
  <c r="BG1450"/>
  <c r="BF1450"/>
  <c r="T1450"/>
  <c r="R1450"/>
  <c r="P1450"/>
  <c r="BI1448"/>
  <c r="BH1448"/>
  <c r="BG1448"/>
  <c r="BF1448"/>
  <c r="T1448"/>
  <c r="R1448"/>
  <c r="P1448"/>
  <c r="BI1446"/>
  <c r="BH1446"/>
  <c r="BG1446"/>
  <c r="BF1446"/>
  <c r="T1446"/>
  <c r="R1446"/>
  <c r="P1446"/>
  <c r="BI1444"/>
  <c r="BH1444"/>
  <c r="BG1444"/>
  <c r="BF1444"/>
  <c r="T1444"/>
  <c r="R1444"/>
  <c r="P1444"/>
  <c r="BI1442"/>
  <c r="BH1442"/>
  <c r="BG1442"/>
  <c r="BF1442"/>
  <c r="T1442"/>
  <c r="R1442"/>
  <c r="P1442"/>
  <c r="BI1440"/>
  <c r="BH1440"/>
  <c r="BG1440"/>
  <c r="BF1440"/>
  <c r="T1440"/>
  <c r="R1440"/>
  <c r="P1440"/>
  <c r="BI1438"/>
  <c r="BH1438"/>
  <c r="BG1438"/>
  <c r="BF1438"/>
  <c r="T1438"/>
  <c r="R1438"/>
  <c r="P1438"/>
  <c r="BI1436"/>
  <c r="BH1436"/>
  <c r="BG1436"/>
  <c r="BF1436"/>
  <c r="T1436"/>
  <c r="R1436"/>
  <c r="P1436"/>
  <c r="BI1434"/>
  <c r="BH1434"/>
  <c r="BG1434"/>
  <c r="BF1434"/>
  <c r="T1434"/>
  <c r="R1434"/>
  <c r="P1434"/>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9"/>
  <c r="BH1379"/>
  <c r="BG1379"/>
  <c r="BF1379"/>
  <c r="T1379"/>
  <c r="R1379"/>
  <c r="P1379"/>
  <c r="BI1377"/>
  <c r="BH1377"/>
  <c r="BG1377"/>
  <c r="BF1377"/>
  <c r="T1377"/>
  <c r="R1377"/>
  <c r="P1377"/>
  <c r="BI1375"/>
  <c r="BH1375"/>
  <c r="BG1375"/>
  <c r="BF1375"/>
  <c r="T1375"/>
  <c r="R1375"/>
  <c r="P1375"/>
  <c r="BI1373"/>
  <c r="BH1373"/>
  <c r="BG1373"/>
  <c r="BF1373"/>
  <c r="T1373"/>
  <c r="R1373"/>
  <c r="P1373"/>
  <c r="BI1370"/>
  <c r="BH1370"/>
  <c r="BG1370"/>
  <c r="BF1370"/>
  <c r="T1370"/>
  <c r="R1370"/>
  <c r="P1370"/>
  <c r="BI1368"/>
  <c r="BH1368"/>
  <c r="BG1368"/>
  <c r="BF1368"/>
  <c r="T1368"/>
  <c r="R1368"/>
  <c r="P1368"/>
  <c r="BI1366"/>
  <c r="BH1366"/>
  <c r="BG1366"/>
  <c r="BF1366"/>
  <c r="T1366"/>
  <c r="R1366"/>
  <c r="P1366"/>
  <c r="BI1360"/>
  <c r="BH1360"/>
  <c r="BG1360"/>
  <c r="BF1360"/>
  <c r="T1360"/>
  <c r="R1360"/>
  <c r="P1360"/>
  <c r="BI1358"/>
  <c r="BH1358"/>
  <c r="BG1358"/>
  <c r="BF1358"/>
  <c r="T1358"/>
  <c r="R1358"/>
  <c r="P1358"/>
  <c r="BI1355"/>
  <c r="BH1355"/>
  <c r="BG1355"/>
  <c r="BF1355"/>
  <c r="T1355"/>
  <c r="R1355"/>
  <c r="P1355"/>
  <c r="BI1353"/>
  <c r="BH1353"/>
  <c r="BG1353"/>
  <c r="BF1353"/>
  <c r="T1353"/>
  <c r="R1353"/>
  <c r="P1353"/>
  <c r="BI1348"/>
  <c r="BH1348"/>
  <c r="BG1348"/>
  <c r="BF1348"/>
  <c r="T1348"/>
  <c r="R1348"/>
  <c r="P1348"/>
  <c r="BI1340"/>
  <c r="BH1340"/>
  <c r="BG1340"/>
  <c r="BF1340"/>
  <c r="T1340"/>
  <c r="R1340"/>
  <c r="P1340"/>
  <c r="BI1337"/>
  <c r="BH1337"/>
  <c r="BG1337"/>
  <c r="BF1337"/>
  <c r="T1337"/>
  <c r="R1337"/>
  <c r="P1337"/>
  <c r="BI1329"/>
  <c r="BH1329"/>
  <c r="BG1329"/>
  <c r="BF1329"/>
  <c r="T1329"/>
  <c r="R1329"/>
  <c r="P1329"/>
  <c r="BI1324"/>
  <c r="BH1324"/>
  <c r="BG1324"/>
  <c r="BF1324"/>
  <c r="T1324"/>
  <c r="R1324"/>
  <c r="P1324"/>
  <c r="BI1317"/>
  <c r="BH1317"/>
  <c r="BG1317"/>
  <c r="BF1317"/>
  <c r="T1317"/>
  <c r="R1317"/>
  <c r="P1317"/>
  <c r="BI1314"/>
  <c r="BH1314"/>
  <c r="BG1314"/>
  <c r="BF1314"/>
  <c r="T1314"/>
  <c r="R1314"/>
  <c r="P1314"/>
  <c r="BI1312"/>
  <c r="BH1312"/>
  <c r="BG1312"/>
  <c r="BF1312"/>
  <c r="T1312"/>
  <c r="R1312"/>
  <c r="P1312"/>
  <c r="BI1310"/>
  <c r="BH1310"/>
  <c r="BG1310"/>
  <c r="BF1310"/>
  <c r="T1310"/>
  <c r="R1310"/>
  <c r="P1310"/>
  <c r="BI1308"/>
  <c r="BH1308"/>
  <c r="BG1308"/>
  <c r="BF1308"/>
  <c r="T1308"/>
  <c r="R1308"/>
  <c r="P1308"/>
  <c r="BI1306"/>
  <c r="BH1306"/>
  <c r="BG1306"/>
  <c r="BF1306"/>
  <c r="T1306"/>
  <c r="R1306"/>
  <c r="P1306"/>
  <c r="BI1304"/>
  <c r="BH1304"/>
  <c r="BG1304"/>
  <c r="BF1304"/>
  <c r="T1304"/>
  <c r="R1304"/>
  <c r="P1304"/>
  <c r="BI1302"/>
  <c r="BH1302"/>
  <c r="BG1302"/>
  <c r="BF1302"/>
  <c r="T1302"/>
  <c r="R1302"/>
  <c r="P1302"/>
  <c r="BI1300"/>
  <c r="BH1300"/>
  <c r="BG1300"/>
  <c r="BF1300"/>
  <c r="T1300"/>
  <c r="R1300"/>
  <c r="P1300"/>
  <c r="BI1298"/>
  <c r="BH1298"/>
  <c r="BG1298"/>
  <c r="BF1298"/>
  <c r="T1298"/>
  <c r="R1298"/>
  <c r="P1298"/>
  <c r="BI1296"/>
  <c r="BH1296"/>
  <c r="BG1296"/>
  <c r="BF1296"/>
  <c r="T1296"/>
  <c r="R1296"/>
  <c r="P1296"/>
  <c r="BI1294"/>
  <c r="BH1294"/>
  <c r="BG1294"/>
  <c r="BF1294"/>
  <c r="T1294"/>
  <c r="R1294"/>
  <c r="P1294"/>
  <c r="BI1292"/>
  <c r="BH1292"/>
  <c r="BG1292"/>
  <c r="BF1292"/>
  <c r="T1292"/>
  <c r="R1292"/>
  <c r="P1292"/>
  <c r="BI1290"/>
  <c r="BH1290"/>
  <c r="BG1290"/>
  <c r="BF1290"/>
  <c r="T1290"/>
  <c r="R1290"/>
  <c r="P1290"/>
  <c r="BI1288"/>
  <c r="BH1288"/>
  <c r="BG1288"/>
  <c r="BF1288"/>
  <c r="T1288"/>
  <c r="R1288"/>
  <c r="P1288"/>
  <c r="BI1286"/>
  <c r="BH1286"/>
  <c r="BG1286"/>
  <c r="BF1286"/>
  <c r="T1286"/>
  <c r="R1286"/>
  <c r="P1286"/>
  <c r="BI1284"/>
  <c r="BH1284"/>
  <c r="BG1284"/>
  <c r="BF1284"/>
  <c r="T1284"/>
  <c r="R1284"/>
  <c r="P1284"/>
  <c r="BI1282"/>
  <c r="BH1282"/>
  <c r="BG1282"/>
  <c r="BF1282"/>
  <c r="T1282"/>
  <c r="R1282"/>
  <c r="P1282"/>
  <c r="BI1280"/>
  <c r="BH1280"/>
  <c r="BG1280"/>
  <c r="BF1280"/>
  <c r="T1280"/>
  <c r="R1280"/>
  <c r="P1280"/>
  <c r="BI1278"/>
  <c r="BH1278"/>
  <c r="BG1278"/>
  <c r="BF1278"/>
  <c r="T1278"/>
  <c r="R1278"/>
  <c r="P1278"/>
  <c r="BI1276"/>
  <c r="BH1276"/>
  <c r="BG1276"/>
  <c r="BF1276"/>
  <c r="T1276"/>
  <c r="R1276"/>
  <c r="P1276"/>
  <c r="BI1275"/>
  <c r="BH1275"/>
  <c r="BG1275"/>
  <c r="BF1275"/>
  <c r="T1275"/>
  <c r="R1275"/>
  <c r="P1275"/>
  <c r="BI1273"/>
  <c r="BH1273"/>
  <c r="BG1273"/>
  <c r="BF1273"/>
  <c r="T1273"/>
  <c r="R1273"/>
  <c r="P1273"/>
  <c r="BI1270"/>
  <c r="BH1270"/>
  <c r="BG1270"/>
  <c r="BF1270"/>
  <c r="T1270"/>
  <c r="R1270"/>
  <c r="P1270"/>
  <c r="BI1268"/>
  <c r="BH1268"/>
  <c r="BG1268"/>
  <c r="BF1268"/>
  <c r="T1268"/>
  <c r="R1268"/>
  <c r="P1268"/>
  <c r="BI1266"/>
  <c r="BH1266"/>
  <c r="BG1266"/>
  <c r="BF1266"/>
  <c r="T1266"/>
  <c r="R1266"/>
  <c r="P1266"/>
  <c r="BI1261"/>
  <c r="BH1261"/>
  <c r="BG1261"/>
  <c r="BF1261"/>
  <c r="T1261"/>
  <c r="R1261"/>
  <c r="P1261"/>
  <c r="BI1255"/>
  <c r="BH1255"/>
  <c r="BG1255"/>
  <c r="BF1255"/>
  <c r="T1255"/>
  <c r="R1255"/>
  <c r="P1255"/>
  <c r="BI1253"/>
  <c r="BH1253"/>
  <c r="BG1253"/>
  <c r="BF1253"/>
  <c r="T1253"/>
  <c r="R1253"/>
  <c r="P1253"/>
  <c r="BI1252"/>
  <c r="BH1252"/>
  <c r="BG1252"/>
  <c r="BF1252"/>
  <c r="T1252"/>
  <c r="R1252"/>
  <c r="P1252"/>
  <c r="BI1249"/>
  <c r="BH1249"/>
  <c r="BG1249"/>
  <c r="BF1249"/>
  <c r="T1249"/>
  <c r="R1249"/>
  <c r="P1249"/>
  <c r="BI1243"/>
  <c r="BH1243"/>
  <c r="BG1243"/>
  <c r="BF1243"/>
  <c r="T1243"/>
  <c r="R1243"/>
  <c r="P1243"/>
  <c r="BI1240"/>
  <c r="BH1240"/>
  <c r="BG1240"/>
  <c r="BF1240"/>
  <c r="T1240"/>
  <c r="R1240"/>
  <c r="P1240"/>
  <c r="BI1238"/>
  <c r="BH1238"/>
  <c r="BG1238"/>
  <c r="BF1238"/>
  <c r="T1238"/>
  <c r="R1238"/>
  <c r="P1238"/>
  <c r="BI1235"/>
  <c r="BH1235"/>
  <c r="BG1235"/>
  <c r="BF1235"/>
  <c r="T1235"/>
  <c r="R1235"/>
  <c r="P1235"/>
  <c r="BI1230"/>
  <c r="BH1230"/>
  <c r="BG1230"/>
  <c r="BF1230"/>
  <c r="T1230"/>
  <c r="R1230"/>
  <c r="P1230"/>
  <c r="BI1224"/>
  <c r="BH1224"/>
  <c r="BG1224"/>
  <c r="BF1224"/>
  <c r="T1224"/>
  <c r="R1224"/>
  <c r="P1224"/>
  <c r="BI1210"/>
  <c r="BH1210"/>
  <c r="BG1210"/>
  <c r="BF1210"/>
  <c r="T1210"/>
  <c r="R1210"/>
  <c r="P1210"/>
  <c r="BI1196"/>
  <c r="BH1196"/>
  <c r="BG1196"/>
  <c r="BF1196"/>
  <c r="T1196"/>
  <c r="R1196"/>
  <c r="P1196"/>
  <c r="BI1191"/>
  <c r="BH1191"/>
  <c r="BG1191"/>
  <c r="BF1191"/>
  <c r="T1191"/>
  <c r="R1191"/>
  <c r="P1191"/>
  <c r="BI1185"/>
  <c r="BH1185"/>
  <c r="BG1185"/>
  <c r="BF1185"/>
  <c r="T1185"/>
  <c r="R1185"/>
  <c r="P1185"/>
  <c r="BI1177"/>
  <c r="BH1177"/>
  <c r="BG1177"/>
  <c r="BF1177"/>
  <c r="T1177"/>
  <c r="R1177"/>
  <c r="P1177"/>
  <c r="BI1172"/>
  <c r="BH1172"/>
  <c r="BG1172"/>
  <c r="BF1172"/>
  <c r="T1172"/>
  <c r="R1172"/>
  <c r="P1172"/>
  <c r="BI1169"/>
  <c r="BH1169"/>
  <c r="BG1169"/>
  <c r="BF1169"/>
  <c r="T1169"/>
  <c r="R1169"/>
  <c r="P1169"/>
  <c r="BI1163"/>
  <c r="BH1163"/>
  <c r="BG1163"/>
  <c r="BF1163"/>
  <c r="T1163"/>
  <c r="R1163"/>
  <c r="P1163"/>
  <c r="BI1160"/>
  <c r="BH1160"/>
  <c r="BG1160"/>
  <c r="BF1160"/>
  <c r="T1160"/>
  <c r="R1160"/>
  <c r="P1160"/>
  <c r="BI1157"/>
  <c r="BH1157"/>
  <c r="BG1157"/>
  <c r="BF1157"/>
  <c r="T1157"/>
  <c r="R1157"/>
  <c r="P1157"/>
  <c r="BI1155"/>
  <c r="BH1155"/>
  <c r="BG1155"/>
  <c r="BF1155"/>
  <c r="T1155"/>
  <c r="R1155"/>
  <c r="P1155"/>
  <c r="BI1152"/>
  <c r="BH1152"/>
  <c r="BG1152"/>
  <c r="BF1152"/>
  <c r="T1152"/>
  <c r="R1152"/>
  <c r="P1152"/>
  <c r="BI1147"/>
  <c r="BH1147"/>
  <c r="BG1147"/>
  <c r="BF1147"/>
  <c r="T1147"/>
  <c r="R1147"/>
  <c r="P1147"/>
  <c r="BI1141"/>
  <c r="BH1141"/>
  <c r="BG1141"/>
  <c r="BF1141"/>
  <c r="T1141"/>
  <c r="R1141"/>
  <c r="P1141"/>
  <c r="BI1137"/>
  <c r="BH1137"/>
  <c r="BG1137"/>
  <c r="BF1137"/>
  <c r="T1137"/>
  <c r="R1137"/>
  <c r="P1137"/>
  <c r="BI1130"/>
  <c r="BH1130"/>
  <c r="BG1130"/>
  <c r="BF1130"/>
  <c r="T1130"/>
  <c r="R1130"/>
  <c r="P1130"/>
  <c r="BI1127"/>
  <c r="BH1127"/>
  <c r="BG1127"/>
  <c r="BF1127"/>
  <c r="T1127"/>
  <c r="R1127"/>
  <c r="P1127"/>
  <c r="BI1121"/>
  <c r="BH1121"/>
  <c r="BG1121"/>
  <c r="BF1121"/>
  <c r="T1121"/>
  <c r="R1121"/>
  <c r="P1121"/>
  <c r="BI1115"/>
  <c r="BH1115"/>
  <c r="BG1115"/>
  <c r="BF1115"/>
  <c r="T1115"/>
  <c r="R1115"/>
  <c r="P1115"/>
  <c r="BI1111"/>
  <c r="BH1111"/>
  <c r="BG1111"/>
  <c r="BF1111"/>
  <c r="T1111"/>
  <c r="R1111"/>
  <c r="P1111"/>
  <c r="BI1106"/>
  <c r="BH1106"/>
  <c r="BG1106"/>
  <c r="BF1106"/>
  <c r="T1106"/>
  <c r="R1106"/>
  <c r="P1106"/>
  <c r="BI1100"/>
  <c r="BH1100"/>
  <c r="BG1100"/>
  <c r="BF1100"/>
  <c r="T1100"/>
  <c r="R1100"/>
  <c r="P1100"/>
  <c r="BI1093"/>
  <c r="BH1093"/>
  <c r="BG1093"/>
  <c r="BF1093"/>
  <c r="T1093"/>
  <c r="R1093"/>
  <c r="P1093"/>
  <c r="BI1085"/>
  <c r="BH1085"/>
  <c r="BG1085"/>
  <c r="BF1085"/>
  <c r="T1085"/>
  <c r="R1085"/>
  <c r="P1085"/>
  <c r="BI1076"/>
  <c r="BH1076"/>
  <c r="BG1076"/>
  <c r="BF1076"/>
  <c r="T1076"/>
  <c r="R1076"/>
  <c r="P1076"/>
  <c r="BI1071"/>
  <c r="BH1071"/>
  <c r="BG1071"/>
  <c r="BF1071"/>
  <c r="T1071"/>
  <c r="R1071"/>
  <c r="P1071"/>
  <c r="BI1068"/>
  <c r="BH1068"/>
  <c r="BG1068"/>
  <c r="BF1068"/>
  <c r="T1068"/>
  <c r="R1068"/>
  <c r="P1068"/>
  <c r="BI1061"/>
  <c r="BH1061"/>
  <c r="BG1061"/>
  <c r="BF1061"/>
  <c r="T1061"/>
  <c r="R1061"/>
  <c r="P1061"/>
  <c r="BI1053"/>
  <c r="BH1053"/>
  <c r="BG1053"/>
  <c r="BF1053"/>
  <c r="T1053"/>
  <c r="R1053"/>
  <c r="P1053"/>
  <c r="BI1049"/>
  <c r="BH1049"/>
  <c r="BG1049"/>
  <c r="BF1049"/>
  <c r="T1049"/>
  <c r="R1049"/>
  <c r="P1049"/>
  <c r="BI1039"/>
  <c r="BH1039"/>
  <c r="BG1039"/>
  <c r="BF1039"/>
  <c r="T1039"/>
  <c r="R1039"/>
  <c r="P1039"/>
  <c r="BI1028"/>
  <c r="BH1028"/>
  <c r="BG1028"/>
  <c r="BF1028"/>
  <c r="T1028"/>
  <c r="R1028"/>
  <c r="P1028"/>
  <c r="BI999"/>
  <c r="BH999"/>
  <c r="BG999"/>
  <c r="BF999"/>
  <c r="T999"/>
  <c r="R999"/>
  <c r="P999"/>
  <c r="BI998"/>
  <c r="BH998"/>
  <c r="BG998"/>
  <c r="BF998"/>
  <c r="T998"/>
  <c r="R998"/>
  <c r="P998"/>
  <c r="BI992"/>
  <c r="BH992"/>
  <c r="BG992"/>
  <c r="BF992"/>
  <c r="T992"/>
  <c r="R992"/>
  <c r="P992"/>
  <c r="BI986"/>
  <c r="BH986"/>
  <c r="BG986"/>
  <c r="BF986"/>
  <c r="T986"/>
  <c r="R986"/>
  <c r="P986"/>
  <c r="BI980"/>
  <c r="BH980"/>
  <c r="BG980"/>
  <c r="BF980"/>
  <c r="T980"/>
  <c r="R980"/>
  <c r="P980"/>
  <c r="BI974"/>
  <c r="BH974"/>
  <c r="BG974"/>
  <c r="BF974"/>
  <c r="T974"/>
  <c r="R974"/>
  <c r="P974"/>
  <c r="BI967"/>
  <c r="BH967"/>
  <c r="BG967"/>
  <c r="BF967"/>
  <c r="T967"/>
  <c r="R967"/>
  <c r="P967"/>
  <c r="BI961"/>
  <c r="BH961"/>
  <c r="BG961"/>
  <c r="BF961"/>
  <c r="T961"/>
  <c r="R961"/>
  <c r="P961"/>
  <c r="BI953"/>
  <c r="BH953"/>
  <c r="BG953"/>
  <c r="BF953"/>
  <c r="T953"/>
  <c r="R953"/>
  <c r="P953"/>
  <c r="BI951"/>
  <c r="BH951"/>
  <c r="BG951"/>
  <c r="BF951"/>
  <c r="T951"/>
  <c r="R951"/>
  <c r="P951"/>
  <c r="BI942"/>
  <c r="BH942"/>
  <c r="BG942"/>
  <c r="BF942"/>
  <c r="T942"/>
  <c r="R942"/>
  <c r="P942"/>
  <c r="BI935"/>
  <c r="BH935"/>
  <c r="BG935"/>
  <c r="BF935"/>
  <c r="T935"/>
  <c r="R935"/>
  <c r="P935"/>
  <c r="BI928"/>
  <c r="BH928"/>
  <c r="BG928"/>
  <c r="BF928"/>
  <c r="T928"/>
  <c r="R928"/>
  <c r="P928"/>
  <c r="BI919"/>
  <c r="BH919"/>
  <c r="BG919"/>
  <c r="BF919"/>
  <c r="T919"/>
  <c r="R919"/>
  <c r="P919"/>
  <c r="BI910"/>
  <c r="BH910"/>
  <c r="BG910"/>
  <c r="BF910"/>
  <c r="T910"/>
  <c r="R910"/>
  <c r="P910"/>
  <c r="BI889"/>
  <c r="BH889"/>
  <c r="BG889"/>
  <c r="BF889"/>
  <c r="T889"/>
  <c r="R889"/>
  <c r="P889"/>
  <c r="BI868"/>
  <c r="BH868"/>
  <c r="BG868"/>
  <c r="BF868"/>
  <c r="T868"/>
  <c r="R868"/>
  <c r="P868"/>
  <c r="BI866"/>
  <c r="BH866"/>
  <c r="BG866"/>
  <c r="BF866"/>
  <c r="T866"/>
  <c r="R866"/>
  <c r="P866"/>
  <c r="BI860"/>
  <c r="BH860"/>
  <c r="BG860"/>
  <c r="BF860"/>
  <c r="T860"/>
  <c r="R860"/>
  <c r="P860"/>
  <c r="BI853"/>
  <c r="BH853"/>
  <c r="BG853"/>
  <c r="BF853"/>
  <c r="T853"/>
  <c r="R853"/>
  <c r="P853"/>
  <c r="BI844"/>
  <c r="BH844"/>
  <c r="BG844"/>
  <c r="BF844"/>
  <c r="T844"/>
  <c r="R844"/>
  <c r="P844"/>
  <c r="BI836"/>
  <c r="BH836"/>
  <c r="BG836"/>
  <c r="BF836"/>
  <c r="T836"/>
  <c r="R836"/>
  <c r="P836"/>
  <c r="BI830"/>
  <c r="BH830"/>
  <c r="BG830"/>
  <c r="BF830"/>
  <c r="T830"/>
  <c r="R830"/>
  <c r="P830"/>
  <c r="BI824"/>
  <c r="BH824"/>
  <c r="BG824"/>
  <c r="BF824"/>
  <c r="T824"/>
  <c r="R824"/>
  <c r="P824"/>
  <c r="BI820"/>
  <c r="BH820"/>
  <c r="BG820"/>
  <c r="BF820"/>
  <c r="T820"/>
  <c r="R820"/>
  <c r="P820"/>
  <c r="BI791"/>
  <c r="BH791"/>
  <c r="BG791"/>
  <c r="BF791"/>
  <c r="T791"/>
  <c r="R791"/>
  <c r="P791"/>
  <c r="BI784"/>
  <c r="BH784"/>
  <c r="BG784"/>
  <c r="BF784"/>
  <c r="T784"/>
  <c r="R784"/>
  <c r="P784"/>
  <c r="BI758"/>
  <c r="BH758"/>
  <c r="BG758"/>
  <c r="BF758"/>
  <c r="T758"/>
  <c r="R758"/>
  <c r="P758"/>
  <c r="BI755"/>
  <c r="BH755"/>
  <c r="BG755"/>
  <c r="BF755"/>
  <c r="T755"/>
  <c r="R755"/>
  <c r="P755"/>
  <c r="BI753"/>
  <c r="BH753"/>
  <c r="BG753"/>
  <c r="BF753"/>
  <c r="T753"/>
  <c r="T752"/>
  <c r="R753"/>
  <c r="R752"/>
  <c r="P753"/>
  <c r="P752"/>
  <c r="BI751"/>
  <c r="BH751"/>
  <c r="BG751"/>
  <c r="BF751"/>
  <c r="T751"/>
  <c r="R751"/>
  <c r="P751"/>
  <c r="BI743"/>
  <c r="BH743"/>
  <c r="BG743"/>
  <c r="BF743"/>
  <c r="T743"/>
  <c r="R743"/>
  <c r="P743"/>
  <c r="BI739"/>
  <c r="BH739"/>
  <c r="BG739"/>
  <c r="BF739"/>
  <c r="T739"/>
  <c r="R739"/>
  <c r="P739"/>
  <c r="BI737"/>
  <c r="BH737"/>
  <c r="BG737"/>
  <c r="BF737"/>
  <c r="T737"/>
  <c r="R737"/>
  <c r="P737"/>
  <c r="BI735"/>
  <c r="BH735"/>
  <c r="BG735"/>
  <c r="BF735"/>
  <c r="T735"/>
  <c r="R735"/>
  <c r="P735"/>
  <c r="BI731"/>
  <c r="BH731"/>
  <c r="BG731"/>
  <c r="BF731"/>
  <c r="T731"/>
  <c r="R731"/>
  <c r="P731"/>
  <c r="BI728"/>
  <c r="BH728"/>
  <c r="BG728"/>
  <c r="BF728"/>
  <c r="T728"/>
  <c r="R728"/>
  <c r="P728"/>
  <c r="BI724"/>
  <c r="BH724"/>
  <c r="BG724"/>
  <c r="BF724"/>
  <c r="T724"/>
  <c r="R724"/>
  <c r="P724"/>
  <c r="BI722"/>
  <c r="BH722"/>
  <c r="BG722"/>
  <c r="BF722"/>
  <c r="T722"/>
  <c r="R722"/>
  <c r="P722"/>
  <c r="BI720"/>
  <c r="BH720"/>
  <c r="BG720"/>
  <c r="BF720"/>
  <c r="T720"/>
  <c r="R720"/>
  <c r="P720"/>
  <c r="BI716"/>
  <c r="BH716"/>
  <c r="BG716"/>
  <c r="BF716"/>
  <c r="T716"/>
  <c r="R716"/>
  <c r="P716"/>
  <c r="BI714"/>
  <c r="BH714"/>
  <c r="BG714"/>
  <c r="BF714"/>
  <c r="T714"/>
  <c r="R714"/>
  <c r="P714"/>
  <c r="BI710"/>
  <c r="BH710"/>
  <c r="BG710"/>
  <c r="BF710"/>
  <c r="T710"/>
  <c r="R710"/>
  <c r="P710"/>
  <c r="BI705"/>
  <c r="BH705"/>
  <c r="BG705"/>
  <c r="BF705"/>
  <c r="T705"/>
  <c r="R705"/>
  <c r="P705"/>
  <c r="BI702"/>
  <c r="BH702"/>
  <c r="BG702"/>
  <c r="BF702"/>
  <c r="T702"/>
  <c r="R702"/>
  <c r="P702"/>
  <c r="BI700"/>
  <c r="BH700"/>
  <c r="BG700"/>
  <c r="BF700"/>
  <c r="T700"/>
  <c r="R700"/>
  <c r="P700"/>
  <c r="BI694"/>
  <c r="BH694"/>
  <c r="BG694"/>
  <c r="BF694"/>
  <c r="T694"/>
  <c r="R694"/>
  <c r="P694"/>
  <c r="BI649"/>
  <c r="BH649"/>
  <c r="BG649"/>
  <c r="BF649"/>
  <c r="T649"/>
  <c r="R649"/>
  <c r="P649"/>
  <c r="BI541"/>
  <c r="BH541"/>
  <c r="BG541"/>
  <c r="BF541"/>
  <c r="T541"/>
  <c r="R541"/>
  <c r="P541"/>
  <c r="BI521"/>
  <c r="BH521"/>
  <c r="BG521"/>
  <c r="BF521"/>
  <c r="T521"/>
  <c r="R521"/>
  <c r="P521"/>
  <c r="BI517"/>
  <c r="BH517"/>
  <c r="BG517"/>
  <c r="BF517"/>
  <c r="T517"/>
  <c r="R517"/>
  <c r="P517"/>
  <c r="BI450"/>
  <c r="BH450"/>
  <c r="BG450"/>
  <c r="BF450"/>
  <c r="T450"/>
  <c r="R450"/>
  <c r="P450"/>
  <c r="BI439"/>
  <c r="BH439"/>
  <c r="BG439"/>
  <c r="BF439"/>
  <c r="T439"/>
  <c r="R439"/>
  <c r="P439"/>
  <c r="BI430"/>
  <c r="BH430"/>
  <c r="BG430"/>
  <c r="BF430"/>
  <c r="T430"/>
  <c r="R430"/>
  <c r="P430"/>
  <c r="BI426"/>
  <c r="BH426"/>
  <c r="BG426"/>
  <c r="BF426"/>
  <c r="T426"/>
  <c r="R426"/>
  <c r="P426"/>
  <c r="BI422"/>
  <c r="BH422"/>
  <c r="BG422"/>
  <c r="BF422"/>
  <c r="T422"/>
  <c r="R422"/>
  <c r="P422"/>
  <c r="BI418"/>
  <c r="BH418"/>
  <c r="BG418"/>
  <c r="BF418"/>
  <c r="T418"/>
  <c r="R418"/>
  <c r="P418"/>
  <c r="BI408"/>
  <c r="BH408"/>
  <c r="BG408"/>
  <c r="BF408"/>
  <c r="T408"/>
  <c r="R408"/>
  <c r="P408"/>
  <c r="BI404"/>
  <c r="BH404"/>
  <c r="BG404"/>
  <c r="BF404"/>
  <c r="T404"/>
  <c r="R404"/>
  <c r="P404"/>
  <c r="BI400"/>
  <c r="BH400"/>
  <c r="BG400"/>
  <c r="BF400"/>
  <c r="T400"/>
  <c r="R400"/>
  <c r="P400"/>
  <c r="BI396"/>
  <c r="BH396"/>
  <c r="BG396"/>
  <c r="BF396"/>
  <c r="T396"/>
  <c r="R396"/>
  <c r="P396"/>
  <c r="BI384"/>
  <c r="BH384"/>
  <c r="BG384"/>
  <c r="BF384"/>
  <c r="T384"/>
  <c r="R384"/>
  <c r="P384"/>
  <c r="BI376"/>
  <c r="BH376"/>
  <c r="BG376"/>
  <c r="BF376"/>
  <c r="T376"/>
  <c r="R376"/>
  <c r="P376"/>
  <c r="BI358"/>
  <c r="BH358"/>
  <c r="BG358"/>
  <c r="BF358"/>
  <c r="T358"/>
  <c r="R358"/>
  <c r="P358"/>
  <c r="BI354"/>
  <c r="BH354"/>
  <c r="BG354"/>
  <c r="BF354"/>
  <c r="T354"/>
  <c r="R354"/>
  <c r="P354"/>
  <c r="BI343"/>
  <c r="BH343"/>
  <c r="BG343"/>
  <c r="BF343"/>
  <c r="T343"/>
  <c r="R343"/>
  <c r="P343"/>
  <c r="BI339"/>
  <c r="BH339"/>
  <c r="BG339"/>
  <c r="BF339"/>
  <c r="T339"/>
  <c r="R339"/>
  <c r="P339"/>
  <c r="BI335"/>
  <c r="BH335"/>
  <c r="BG335"/>
  <c r="BF335"/>
  <c r="T335"/>
  <c r="R335"/>
  <c r="P335"/>
  <c r="BI330"/>
  <c r="BH330"/>
  <c r="BG330"/>
  <c r="BF330"/>
  <c r="T330"/>
  <c r="R330"/>
  <c r="P330"/>
  <c r="BI326"/>
  <c r="BH326"/>
  <c r="BG326"/>
  <c r="BF326"/>
  <c r="T326"/>
  <c r="R326"/>
  <c r="P326"/>
  <c r="BI319"/>
  <c r="BH319"/>
  <c r="BG319"/>
  <c r="BF319"/>
  <c r="T319"/>
  <c r="R319"/>
  <c r="P319"/>
  <c r="BI315"/>
  <c r="BH315"/>
  <c r="BG315"/>
  <c r="BF315"/>
  <c r="T315"/>
  <c r="R315"/>
  <c r="P315"/>
  <c r="BI307"/>
  <c r="BH307"/>
  <c r="BG307"/>
  <c r="BF307"/>
  <c r="T307"/>
  <c r="R307"/>
  <c r="P307"/>
  <c r="BI303"/>
  <c r="BH303"/>
  <c r="BG303"/>
  <c r="BF303"/>
  <c r="T303"/>
  <c r="T302"/>
  <c r="R303"/>
  <c r="R302"/>
  <c r="P303"/>
  <c r="P302"/>
  <c r="BI290"/>
  <c r="BH290"/>
  <c r="BG290"/>
  <c r="BF290"/>
  <c r="T290"/>
  <c r="R290"/>
  <c r="P290"/>
  <c r="BI286"/>
  <c r="BH286"/>
  <c r="BG286"/>
  <c r="BF286"/>
  <c r="T286"/>
  <c r="R286"/>
  <c r="P286"/>
  <c r="BI282"/>
  <c r="BH282"/>
  <c r="BG282"/>
  <c r="BF282"/>
  <c r="T282"/>
  <c r="R282"/>
  <c r="P282"/>
  <c r="BI277"/>
  <c r="BH277"/>
  <c r="BG277"/>
  <c r="BF277"/>
  <c r="T277"/>
  <c r="R277"/>
  <c r="P277"/>
  <c r="BI270"/>
  <c r="BH270"/>
  <c r="BG270"/>
  <c r="BF270"/>
  <c r="T270"/>
  <c r="R270"/>
  <c r="P270"/>
  <c r="BI265"/>
  <c r="BH265"/>
  <c r="BG265"/>
  <c r="BF265"/>
  <c r="T265"/>
  <c r="R265"/>
  <c r="P265"/>
  <c r="BI255"/>
  <c r="BH255"/>
  <c r="BG255"/>
  <c r="BF255"/>
  <c r="T255"/>
  <c r="R255"/>
  <c r="P255"/>
  <c r="BI242"/>
  <c r="BH242"/>
  <c r="BG242"/>
  <c r="BF242"/>
  <c r="T242"/>
  <c r="R242"/>
  <c r="P242"/>
  <c r="BI239"/>
  <c r="BH239"/>
  <c r="BG239"/>
  <c r="BF239"/>
  <c r="T239"/>
  <c r="R239"/>
  <c r="P239"/>
  <c r="BI226"/>
  <c r="BH226"/>
  <c r="BG226"/>
  <c r="BF226"/>
  <c r="T226"/>
  <c r="R226"/>
  <c r="P226"/>
  <c r="BI224"/>
  <c r="BH224"/>
  <c r="BG224"/>
  <c r="BF224"/>
  <c r="T224"/>
  <c r="R224"/>
  <c r="P224"/>
  <c r="BI208"/>
  <c r="BH208"/>
  <c r="BG208"/>
  <c r="BF208"/>
  <c r="T208"/>
  <c r="R208"/>
  <c r="P208"/>
  <c r="BI192"/>
  <c r="BH192"/>
  <c r="BG192"/>
  <c r="BF192"/>
  <c r="T192"/>
  <c r="R192"/>
  <c r="P192"/>
  <c r="BI188"/>
  <c r="BH188"/>
  <c r="BG188"/>
  <c r="BF188"/>
  <c r="T188"/>
  <c r="R188"/>
  <c r="P188"/>
  <c r="BI181"/>
  <c r="BH181"/>
  <c r="BG181"/>
  <c r="BF181"/>
  <c r="T181"/>
  <c r="R181"/>
  <c r="P181"/>
  <c r="BI178"/>
  <c r="BH178"/>
  <c r="BG178"/>
  <c r="BF178"/>
  <c r="T178"/>
  <c r="R178"/>
  <c r="P178"/>
  <c r="BI175"/>
  <c r="BH175"/>
  <c r="BG175"/>
  <c r="BF175"/>
  <c r="T175"/>
  <c r="R175"/>
  <c r="P175"/>
  <c r="BI173"/>
  <c r="BH173"/>
  <c r="BG173"/>
  <c r="BF173"/>
  <c r="T173"/>
  <c r="R173"/>
  <c r="P173"/>
  <c r="BI171"/>
  <c r="BH171"/>
  <c r="BG171"/>
  <c r="BF171"/>
  <c r="T171"/>
  <c r="R171"/>
  <c r="P171"/>
  <c r="BI163"/>
  <c r="BH163"/>
  <c r="BG163"/>
  <c r="BF163"/>
  <c r="T163"/>
  <c r="R163"/>
  <c r="P163"/>
  <c r="BI136"/>
  <c r="BH136"/>
  <c r="BG136"/>
  <c r="BF136"/>
  <c r="T136"/>
  <c r="R136"/>
  <c r="P136"/>
  <c r="BI127"/>
  <c r="BH127"/>
  <c r="BG127"/>
  <c r="BF127"/>
  <c r="T127"/>
  <c r="R127"/>
  <c r="P127"/>
  <c r="BI116"/>
  <c r="BH116"/>
  <c r="BG116"/>
  <c r="BF116"/>
  <c r="T116"/>
  <c r="R116"/>
  <c r="P116"/>
  <c r="BI112"/>
  <c r="BH112"/>
  <c r="BG112"/>
  <c r="BF112"/>
  <c r="T112"/>
  <c r="R112"/>
  <c r="P112"/>
  <c r="J105"/>
  <c r="F103"/>
  <c r="E101"/>
  <c r="J62"/>
  <c r="F60"/>
  <c r="E58"/>
  <c r="J28"/>
  <c r="E28"/>
  <c r="J63"/>
  <c r="J27"/>
  <c r="J22"/>
  <c r="E22"/>
  <c r="F106"/>
  <c r="J21"/>
  <c r="J19"/>
  <c r="E19"/>
  <c r="F105"/>
  <c r="J18"/>
  <c r="J16"/>
  <c r="J103"/>
  <c r="E7"/>
  <c r="E95"/>
  <c i="1" r="L50"/>
  <c r="AM50"/>
  <c r="AM49"/>
  <c r="L49"/>
  <c r="AM47"/>
  <c r="L47"/>
  <c r="L45"/>
  <c r="L44"/>
  <c i="2" r="BK1616"/>
  <c r="BK1607"/>
  <c r="BK1604"/>
  <c r="J1601"/>
  <c r="J1589"/>
  <c r="BK1575"/>
  <c r="J1572"/>
  <c r="BK1571"/>
  <c r="BK1569"/>
  <c r="J1569"/>
  <c r="J1567"/>
  <c r="J1565"/>
  <c r="BK1556"/>
  <c r="BK1552"/>
  <c r="BK1549"/>
  <c r="BK1542"/>
  <c r="BK1535"/>
  <c r="BK1529"/>
  <c r="J1525"/>
  <c r="BK1521"/>
  <c r="BK1515"/>
  <c r="BK1511"/>
  <c r="J1507"/>
  <c r="J1501"/>
  <c r="J1495"/>
  <c r="BK1491"/>
  <c r="J1487"/>
  <c r="BK1483"/>
  <c r="BK1479"/>
  <c r="BK1475"/>
  <c r="BK1471"/>
  <c r="J1467"/>
  <c r="BK1462"/>
  <c r="BK1458"/>
  <c r="J1454"/>
  <c r="BK1450"/>
  <c r="BK1442"/>
  <c r="BK1436"/>
  <c r="J1431"/>
  <c r="J1427"/>
  <c r="J1423"/>
  <c r="J1419"/>
  <c r="J1415"/>
  <c r="BK1411"/>
  <c r="BK1405"/>
  <c r="BK1403"/>
  <c r="BK1401"/>
  <c r="BK1399"/>
  <c r="BK1397"/>
  <c r="J1395"/>
  <c r="J1393"/>
  <c r="J1391"/>
  <c r="J1389"/>
  <c r="J1387"/>
  <c r="J1385"/>
  <c r="BK1383"/>
  <c r="J1381"/>
  <c r="J1379"/>
  <c r="BK1377"/>
  <c r="BK1375"/>
  <c r="BK1373"/>
  <c r="J1370"/>
  <c r="J1368"/>
  <c r="J1360"/>
  <c r="BK1355"/>
  <c r="BK1348"/>
  <c r="BK1337"/>
  <c r="BK1317"/>
  <c r="J1314"/>
  <c r="J1306"/>
  <c r="BK1302"/>
  <c r="BK1298"/>
  <c r="J1296"/>
  <c r="BK1292"/>
  <c r="J1288"/>
  <c r="BK1284"/>
  <c r="J1280"/>
  <c r="J1276"/>
  <c r="J1273"/>
  <c r="BK1268"/>
  <c r="BK1261"/>
  <c r="J1253"/>
  <c r="BK1249"/>
  <c r="BK1243"/>
  <c r="J1238"/>
  <c r="BK1230"/>
  <c r="J1210"/>
  <c r="BK1191"/>
  <c r="J1177"/>
  <c r="J1169"/>
  <c r="BK1160"/>
  <c r="J1155"/>
  <c r="J1147"/>
  <c r="BK1137"/>
  <c r="BK1127"/>
  <c r="J1115"/>
  <c r="J1106"/>
  <c r="J1093"/>
  <c r="J1085"/>
  <c r="BK1071"/>
  <c r="BK1061"/>
  <c r="BK1049"/>
  <c r="BK1028"/>
  <c r="BK998"/>
  <c r="BK986"/>
  <c r="J974"/>
  <c r="J961"/>
  <c r="J951"/>
  <c r="BK935"/>
  <c r="BK919"/>
  <c r="BK889"/>
  <c r="BK868"/>
  <c r="BK860"/>
  <c r="J853"/>
  <c r="J836"/>
  <c r="BK824"/>
  <c r="J791"/>
  <c r="BK758"/>
  <c r="J753"/>
  <c r="BK743"/>
  <c r="J737"/>
  <c r="J731"/>
  <c r="J724"/>
  <c r="BK720"/>
  <c r="BK714"/>
  <c r="BK702"/>
  <c r="BK694"/>
  <c r="BK541"/>
  <c r="J517"/>
  <c r="J439"/>
  <c r="BK422"/>
  <c r="J418"/>
  <c r="J404"/>
  <c r="BK384"/>
  <c r="BK354"/>
  <c r="BK335"/>
  <c r="J330"/>
  <c r="J319"/>
  <c r="BK255"/>
  <c r="J239"/>
  <c r="J224"/>
  <c r="BK192"/>
  <c r="J188"/>
  <c r="J178"/>
  <c r="BK171"/>
  <c r="BK136"/>
  <c r="J116"/>
  <c i="1" r="AS81"/>
  <c r="AS73"/>
  <c i="2" r="J1616"/>
  <c r="BK1615"/>
  <c r="J1612"/>
  <c r="J1607"/>
  <c r="BK1598"/>
  <c r="BK1592"/>
  <c r="J1578"/>
  <c r="BK1560"/>
  <c r="J1556"/>
  <c r="J1552"/>
  <c r="J1549"/>
  <c r="J1542"/>
  <c r="J1535"/>
  <c r="J1529"/>
  <c r="BK1523"/>
  <c r="J1517"/>
  <c r="J1513"/>
  <c r="J1511"/>
  <c r="BK1507"/>
  <c r="BK1503"/>
  <c r="J1497"/>
  <c r="J1491"/>
  <c r="BK1487"/>
  <c r="J1483"/>
  <c r="J1479"/>
  <c r="J1475"/>
  <c r="J1473"/>
  <c r="BK1467"/>
  <c r="J1462"/>
  <c r="J1458"/>
  <c r="BK1454"/>
  <c r="J1450"/>
  <c r="BK1448"/>
  <c r="J1446"/>
  <c r="J1442"/>
  <c r="J1440"/>
  <c r="J1436"/>
  <c r="BK1431"/>
  <c r="BK1427"/>
  <c r="BK1425"/>
  <c r="BK1421"/>
  <c r="BK1415"/>
  <c r="J1411"/>
  <c r="BK1407"/>
  <c r="BK1360"/>
  <c r="J1355"/>
  <c r="BK1353"/>
  <c r="BK1340"/>
  <c r="BK1329"/>
  <c r="J1317"/>
  <c r="J1312"/>
  <c r="BK1308"/>
  <c r="BK1306"/>
  <c r="J1302"/>
  <c r="J1298"/>
  <c r="J1292"/>
  <c r="BK1288"/>
  <c r="J1284"/>
  <c r="BK1280"/>
  <c r="BK1276"/>
  <c r="BK1273"/>
  <c r="J1268"/>
  <c r="J1261"/>
  <c r="BK1253"/>
  <c r="J1243"/>
  <c r="BK1238"/>
  <c r="J1230"/>
  <c r="BK1210"/>
  <c r="J1191"/>
  <c r="BK1177"/>
  <c r="BK1169"/>
  <c r="J1160"/>
  <c r="BK1155"/>
  <c r="BK1147"/>
  <c r="J1137"/>
  <c r="J1127"/>
  <c r="BK1115"/>
  <c r="BK1106"/>
  <c r="BK1100"/>
  <c r="J1076"/>
  <c r="J1068"/>
  <c r="BK1053"/>
  <c r="J1039"/>
  <c r="BK999"/>
  <c r="J992"/>
  <c r="J980"/>
  <c r="BK967"/>
  <c r="J953"/>
  <c r="BK942"/>
  <c r="BK928"/>
  <c r="BK910"/>
  <c r="J866"/>
  <c r="BK853"/>
  <c r="BK830"/>
  <c r="J820"/>
  <c r="J784"/>
  <c r="J755"/>
  <c r="J751"/>
  <c r="J739"/>
  <c r="BK737"/>
  <c r="J728"/>
  <c r="BK722"/>
  <c r="J716"/>
  <c r="J710"/>
  <c r="J702"/>
  <c r="BK700"/>
  <c r="J649"/>
  <c r="BK450"/>
  <c r="BK426"/>
  <c r="BK404"/>
  <c r="J384"/>
  <c r="BK343"/>
  <c r="BK339"/>
  <c r="BK315"/>
  <c r="BK290"/>
  <c r="BK282"/>
  <c r="BK270"/>
  <c r="J255"/>
  <c r="J181"/>
  <c r="BK175"/>
  <c r="J136"/>
  <c i="1" r="AS84"/>
  <c i="3" r="BK122"/>
  <c r="BK117"/>
  <c r="J110"/>
  <c r="BK107"/>
  <c r="BK103"/>
  <c r="J99"/>
  <c r="BK96"/>
  <c r="J122"/>
  <c r="BK114"/>
  <c r="J108"/>
  <c r="J103"/>
  <c r="BK97"/>
  <c r="J93"/>
  <c i="4" r="J1162"/>
  <c r="J1144"/>
  <c r="J1113"/>
  <c r="BK1093"/>
  <c r="J1082"/>
  <c r="J1068"/>
  <c r="J1045"/>
  <c r="J1012"/>
  <c r="J983"/>
  <c r="BK968"/>
  <c r="J948"/>
  <c r="BK898"/>
  <c r="BK884"/>
  <c r="BK867"/>
  <c r="J837"/>
  <c r="BK822"/>
  <c r="BK793"/>
  <c r="BK776"/>
  <c r="J754"/>
  <c r="J742"/>
  <c r="BK732"/>
  <c r="BK730"/>
  <c r="J614"/>
  <c r="J549"/>
  <c r="J537"/>
  <c r="J526"/>
  <c r="J482"/>
  <c r="J409"/>
  <c r="J399"/>
  <c r="BK356"/>
  <c r="BK315"/>
  <c r="BK159"/>
  <c r="J1179"/>
  <c r="J1157"/>
  <c r="BK1130"/>
  <c r="BK1113"/>
  <c r="BK1090"/>
  <c r="BK1072"/>
  <c r="BK1062"/>
  <c r="BK1050"/>
  <c r="BK1022"/>
  <c r="BK1012"/>
  <c r="J980"/>
  <c r="J963"/>
  <c r="BK931"/>
  <c r="J900"/>
  <c r="J889"/>
  <c r="J878"/>
  <c r="J864"/>
  <c r="BK837"/>
  <c r="J810"/>
  <c r="J786"/>
  <c r="BK769"/>
  <c r="BK754"/>
  <c r="BK742"/>
  <c r="J735"/>
  <c r="J730"/>
  <c r="BK583"/>
  <c r="BK547"/>
  <c r="BK536"/>
  <c r="BK520"/>
  <c r="J505"/>
  <c r="J437"/>
  <c r="J403"/>
  <c r="J363"/>
  <c r="J320"/>
  <c r="J292"/>
  <c r="J144"/>
  <c r="BK124"/>
  <c r="BK110"/>
  <c i="5" r="BK99"/>
  <c r="BK98"/>
  <c i="6" r="BK494"/>
  <c r="BK488"/>
  <c r="J476"/>
  <c r="BK469"/>
  <c r="J457"/>
  <c r="J436"/>
  <c r="BK422"/>
  <c r="BK408"/>
  <c r="J394"/>
  <c r="BK388"/>
  <c r="BK370"/>
  <c r="BK357"/>
  <c r="BK334"/>
  <c r="J324"/>
  <c r="BK302"/>
  <c r="BK280"/>
  <c r="BK261"/>
  <c r="J247"/>
  <c r="BK222"/>
  <c r="BK214"/>
  <c r="BK206"/>
  <c r="BK198"/>
  <c r="BK193"/>
  <c r="BK183"/>
  <c r="J173"/>
  <c r="J146"/>
  <c r="BK131"/>
  <c r="J488"/>
  <c r="J479"/>
  <c r="J469"/>
  <c r="BK457"/>
  <c r="BK439"/>
  <c r="J422"/>
  <c r="J408"/>
  <c r="BK398"/>
  <c r="J379"/>
  <c r="BK363"/>
  <c r="J351"/>
  <c r="J339"/>
  <c r="BK312"/>
  <c r="J290"/>
  <c r="J275"/>
  <c r="BK254"/>
  <c r="J238"/>
  <c r="J226"/>
  <c r="BK173"/>
  <c r="BK153"/>
  <c r="J133"/>
  <c r="J106"/>
  <c i="7" r="J216"/>
  <c r="J206"/>
  <c r="BK194"/>
  <c r="J182"/>
  <c r="J170"/>
  <c r="BK160"/>
  <c r="BK145"/>
  <c r="J133"/>
  <c r="J124"/>
  <c r="BK102"/>
  <c r="BK213"/>
  <c r="BK204"/>
  <c r="J200"/>
  <c r="J196"/>
  <c r="BK185"/>
  <c r="BK173"/>
  <c r="J160"/>
  <c r="J151"/>
  <c r="J139"/>
  <c r="BK114"/>
  <c r="J109"/>
  <c i="8" r="J183"/>
  <c r="BK180"/>
  <c r="BK177"/>
  <c r="J170"/>
  <c r="J168"/>
  <c r="BK166"/>
  <c r="J155"/>
  <c r="BK152"/>
  <c r="BK151"/>
  <c r="J149"/>
  <c r="BK143"/>
  <c r="J121"/>
  <c r="BK111"/>
  <c r="J107"/>
  <c r="J102"/>
  <c r="BK181"/>
  <c r="J175"/>
  <c r="J172"/>
  <c r="J169"/>
  <c r="J164"/>
  <c r="J163"/>
  <c r="J161"/>
  <c r="BK158"/>
  <c r="J148"/>
  <c r="BK144"/>
  <c r="J141"/>
  <c r="BK138"/>
  <c r="J136"/>
  <c r="BK134"/>
  <c r="BK132"/>
  <c r="J130"/>
  <c r="BK128"/>
  <c r="BK126"/>
  <c r="J124"/>
  <c r="BK118"/>
  <c r="BK116"/>
  <c r="BK114"/>
  <c r="J112"/>
  <c r="BK107"/>
  <c r="J103"/>
  <c i="9" r="J141"/>
  <c r="BK137"/>
  <c r="BK132"/>
  <c r="J128"/>
  <c r="BK125"/>
  <c r="J122"/>
  <c r="J118"/>
  <c r="BK114"/>
  <c r="J111"/>
  <c r="BK108"/>
  <c r="J105"/>
  <c r="J101"/>
  <c r="BK141"/>
  <c r="J137"/>
  <c r="J132"/>
  <c r="J124"/>
  <c r="BK120"/>
  <c r="BK116"/>
  <c r="BK112"/>
  <c r="J108"/>
  <c r="BK105"/>
  <c r="BK101"/>
  <c i="10" r="J138"/>
  <c r="J134"/>
  <c r="J128"/>
  <c r="J121"/>
  <c r="BK117"/>
  <c r="BK113"/>
  <c r="BK108"/>
  <c r="J104"/>
  <c r="J100"/>
  <c r="BK135"/>
  <c r="BK130"/>
  <c r="BK126"/>
  <c r="J122"/>
  <c r="J117"/>
  <c r="J113"/>
  <c r="BK110"/>
  <c r="BK104"/>
  <c r="BK100"/>
  <c i="11" r="BK155"/>
  <c r="BK146"/>
  <c r="BK132"/>
  <c r="BK113"/>
  <c r="BK96"/>
  <c r="BK152"/>
  <c r="J143"/>
  <c r="J120"/>
  <c r="J98"/>
  <c i="12" r="BK416"/>
  <c r="BK412"/>
  <c r="BK408"/>
  <c r="BK404"/>
  <c r="J402"/>
  <c r="J392"/>
  <c r="BK380"/>
  <c r="BK374"/>
  <c r="J371"/>
  <c r="J367"/>
  <c r="J360"/>
  <c r="BK353"/>
  <c r="BK341"/>
  <c r="J334"/>
  <c r="BK320"/>
  <c r="J312"/>
  <c r="J308"/>
  <c r="BK300"/>
  <c r="BK294"/>
  <c r="J288"/>
  <c r="BK281"/>
  <c r="BK274"/>
  <c r="BK267"/>
  <c r="BK260"/>
  <c r="BK253"/>
  <c r="BK246"/>
  <c r="J237"/>
  <c r="BK229"/>
  <c r="BK220"/>
  <c r="J213"/>
  <c r="BK206"/>
  <c r="BK199"/>
  <c r="BK193"/>
  <c r="BK186"/>
  <c r="BK174"/>
  <c r="J164"/>
  <c r="BK160"/>
  <c r="BK153"/>
  <c r="BK145"/>
  <c r="BK132"/>
  <c r="BK124"/>
  <c r="BK115"/>
  <c r="BK106"/>
  <c i="13" r="J154"/>
  <c r="J148"/>
  <c r="J144"/>
  <c r="J129"/>
  <c r="BK109"/>
  <c r="J153"/>
  <c r="BK149"/>
  <c r="J145"/>
  <c r="J133"/>
  <c r="BK119"/>
  <c i="14" r="BK147"/>
  <c r="J145"/>
  <c r="BK142"/>
  <c r="J141"/>
  <c r="BK139"/>
  <c r="BK137"/>
  <c r="BK135"/>
  <c r="J133"/>
  <c r="BK130"/>
  <c r="BK129"/>
  <c r="J127"/>
  <c r="J125"/>
  <c r="BK123"/>
  <c r="BK121"/>
  <c r="BK119"/>
  <c r="BK117"/>
  <c r="BK116"/>
  <c r="J113"/>
  <c r="BK109"/>
  <c r="BK105"/>
  <c r="J103"/>
  <c r="J101"/>
  <c r="BK149"/>
  <c r="J146"/>
  <c r="J144"/>
  <c r="J140"/>
  <c r="BK138"/>
  <c r="BK136"/>
  <c r="BK134"/>
  <c r="BK133"/>
  <c r="J129"/>
  <c r="BK126"/>
  <c r="J124"/>
  <c r="J122"/>
  <c r="J120"/>
  <c r="BK118"/>
  <c r="J117"/>
  <c r="J114"/>
  <c r="BK111"/>
  <c r="J106"/>
  <c r="J104"/>
  <c r="J102"/>
  <c i="15" r="J406"/>
  <c r="J400"/>
  <c r="J392"/>
  <c r="J389"/>
  <c r="J386"/>
  <c r="BK382"/>
  <c r="J373"/>
  <c r="J366"/>
  <c r="BK359"/>
  <c r="BK352"/>
  <c r="BK343"/>
  <c r="J336"/>
  <c r="BK329"/>
  <c r="BK322"/>
  <c r="J315"/>
  <c r="BK309"/>
  <c r="J303"/>
  <c r="BK296"/>
  <c r="BK289"/>
  <c r="BK282"/>
  <c r="J272"/>
  <c r="J259"/>
  <c r="J251"/>
  <c r="J227"/>
  <c r="J204"/>
  <c r="BK178"/>
  <c r="BK160"/>
  <c r="BK143"/>
  <c r="BK122"/>
  <c r="BK406"/>
  <c r="BK404"/>
  <c r="J396"/>
  <c r="J377"/>
  <c r="BK366"/>
  <c r="J352"/>
  <c r="BK336"/>
  <c r="J322"/>
  <c r="BK315"/>
  <c r="BK307"/>
  <c r="J282"/>
  <c r="J268"/>
  <c r="J255"/>
  <c r="BK227"/>
  <c r="BK222"/>
  <c r="J188"/>
  <c r="BK168"/>
  <c r="J152"/>
  <c r="J139"/>
  <c r="J122"/>
  <c r="J109"/>
  <c i="16" r="BK163"/>
  <c r="BK161"/>
  <c r="J155"/>
  <c r="J152"/>
  <c r="J141"/>
  <c r="BK124"/>
  <c r="J108"/>
  <c r="BK100"/>
  <c r="J163"/>
  <c r="J156"/>
  <c r="J153"/>
  <c r="BK141"/>
  <c r="BK119"/>
  <c r="BK108"/>
  <c r="J100"/>
  <c i="17" r="J106"/>
  <c r="BK100"/>
  <c r="BK97"/>
  <c r="BK91"/>
  <c r="BK106"/>
  <c r="BK102"/>
  <c r="J100"/>
  <c r="J94"/>
  <c i="18" r="BK912"/>
  <c r="BK639"/>
  <c r="BK583"/>
  <c r="J563"/>
  <c r="J554"/>
  <c r="J539"/>
  <c r="BK527"/>
  <c r="J512"/>
  <c r="J476"/>
  <c r="J442"/>
  <c r="BK390"/>
  <c r="J366"/>
  <c r="J307"/>
  <c r="BK296"/>
  <c r="BK284"/>
  <c r="BK251"/>
  <c r="J220"/>
  <c r="J162"/>
  <c r="J157"/>
  <c r="BK141"/>
  <c r="BK134"/>
  <c r="BK913"/>
  <c r="BK757"/>
  <c r="BK594"/>
  <c r="J575"/>
  <c r="BK551"/>
  <c r="J533"/>
  <c r="J517"/>
  <c r="BK482"/>
  <c r="J456"/>
  <c r="BK414"/>
  <c r="BK345"/>
  <c r="J305"/>
  <c r="J296"/>
  <c r="J284"/>
  <c r="J251"/>
  <c r="J222"/>
  <c r="BK188"/>
  <c r="BK162"/>
  <c r="BK151"/>
  <c r="J128"/>
  <c i="19" r="J102"/>
  <c r="J98"/>
  <c r="J105"/>
  <c r="BK101"/>
  <c r="J97"/>
  <c i="20" r="BK404"/>
  <c r="BK400"/>
  <c r="BK395"/>
  <c r="J388"/>
  <c r="BK379"/>
  <c r="BK373"/>
  <c r="J364"/>
  <c r="BK360"/>
  <c r="BK343"/>
  <c r="BK328"/>
  <c r="BK313"/>
  <c r="BK308"/>
  <c r="J298"/>
  <c r="BK279"/>
  <c r="J265"/>
  <c r="BK247"/>
  <c r="J231"/>
  <c r="BK216"/>
  <c r="J189"/>
  <c r="BK175"/>
  <c r="J163"/>
  <c r="BK125"/>
  <c r="BK114"/>
  <c r="J343"/>
  <c r="J330"/>
  <c r="BK316"/>
  <c r="BK312"/>
  <c r="J308"/>
  <c r="BK299"/>
  <c r="J281"/>
  <c r="BK265"/>
  <c r="BK241"/>
  <c r="BK228"/>
  <c r="BK205"/>
  <c r="BK179"/>
  <c r="J167"/>
  <c r="J157"/>
  <c r="BK148"/>
  <c r="J130"/>
  <c r="BK117"/>
  <c i="21" r="J123"/>
  <c r="BK120"/>
  <c r="BK118"/>
  <c r="J116"/>
  <c r="BK113"/>
  <c r="BK103"/>
  <c r="BK99"/>
  <c i="22" r="J293"/>
  <c r="BK284"/>
  <c r="BK276"/>
  <c r="BK253"/>
  <c r="J226"/>
  <c r="BK207"/>
  <c r="BK177"/>
  <c r="J145"/>
  <c r="J132"/>
  <c r="J120"/>
  <c r="BK104"/>
  <c r="J253"/>
  <c r="J221"/>
  <c r="BK203"/>
  <c r="BK187"/>
  <c r="J166"/>
  <c r="J138"/>
  <c r="J127"/>
  <c r="BK116"/>
  <c r="J96"/>
  <c i="23" r="J174"/>
  <c r="BK172"/>
  <c r="BK170"/>
  <c r="J168"/>
  <c r="J164"/>
  <c r="BK162"/>
  <c r="BK155"/>
  <c r="BK149"/>
  <c r="J142"/>
  <c r="J138"/>
  <c r="BK133"/>
  <c r="J128"/>
  <c r="J124"/>
  <c r="BK119"/>
  <c r="J106"/>
  <c r="BK99"/>
  <c r="BK165"/>
  <c r="BK164"/>
  <c r="BK159"/>
  <c r="BK156"/>
  <c r="J148"/>
  <c r="J143"/>
  <c r="BK139"/>
  <c r="J133"/>
  <c r="J131"/>
  <c r="BK127"/>
  <c r="J122"/>
  <c r="BK117"/>
  <c r="BK110"/>
  <c r="BK101"/>
  <c r="BK96"/>
  <c i="24" r="J92"/>
  <c r="BK92"/>
  <c i="2" r="BK439"/>
  <c r="BK418"/>
  <c r="J400"/>
  <c r="J354"/>
  <c r="J335"/>
  <c r="BK319"/>
  <c r="J303"/>
  <c r="J286"/>
  <c r="J277"/>
  <c r="J265"/>
  <c r="BK239"/>
  <c r="BK224"/>
  <c r="J173"/>
  <c r="BK127"/>
  <c i="1" r="AS60"/>
  <c i="3" r="J105"/>
  <c r="J102"/>
  <c r="J100"/>
  <c r="J97"/>
  <c r="BK95"/>
  <c r="J117"/>
  <c r="J112"/>
  <c r="J109"/>
  <c r="BK106"/>
  <c r="J104"/>
  <c r="BK102"/>
  <c r="BK100"/>
  <c r="J98"/>
  <c r="J96"/>
  <c i="4" r="BK1180"/>
  <c r="J1178"/>
  <c r="J1159"/>
  <c r="BK1152"/>
  <c r="J1136"/>
  <c r="BK1121"/>
  <c r="BK1104"/>
  <c r="J1090"/>
  <c r="BK1084"/>
  <c r="J1080"/>
  <c r="J1072"/>
  <c r="J1050"/>
  <c r="J1022"/>
  <c r="J990"/>
  <c r="BK980"/>
  <c r="BK963"/>
  <c r="J931"/>
  <c r="BK900"/>
  <c r="BK889"/>
  <c r="BK875"/>
  <c r="BK862"/>
  <c r="J833"/>
  <c r="BK798"/>
  <c r="J784"/>
  <c r="J769"/>
  <c r="J756"/>
  <c r="J744"/>
  <c r="BK733"/>
  <c r="BK710"/>
  <c r="J583"/>
  <c r="J546"/>
  <c r="J540"/>
  <c r="BK529"/>
  <c r="J495"/>
  <c r="BK437"/>
  <c r="BK395"/>
  <c r="BK320"/>
  <c r="BK292"/>
  <c r="J166"/>
  <c r="J1180"/>
  <c r="BK1159"/>
  <c r="BK1136"/>
  <c r="J1104"/>
  <c r="J1084"/>
  <c r="BK1068"/>
  <c r="J1062"/>
  <c r="BK1045"/>
  <c r="BK1002"/>
  <c r="BK983"/>
  <c r="J968"/>
  <c r="BK938"/>
  <c r="J911"/>
  <c r="J893"/>
  <c r="J880"/>
  <c r="J875"/>
  <c r="J862"/>
  <c r="J822"/>
  <c r="BK795"/>
  <c r="BK784"/>
  <c r="J776"/>
  <c r="BK762"/>
  <c r="BK756"/>
  <c r="BK691"/>
  <c r="J557"/>
  <c r="J543"/>
  <c r="J535"/>
  <c r="J520"/>
  <c r="BK482"/>
  <c r="BK430"/>
  <c r="BK371"/>
  <c r="BK363"/>
  <c r="J332"/>
  <c r="BK296"/>
  <c r="J159"/>
  <c r="J124"/>
  <c r="J110"/>
  <c i="5" r="J98"/>
  <c r="BK101"/>
  <c r="J99"/>
  <c r="BK96"/>
  <c i="6" r="J494"/>
  <c r="BK479"/>
  <c r="BK461"/>
  <c r="J446"/>
  <c r="J439"/>
  <c r="BK426"/>
  <c r="J412"/>
  <c r="J398"/>
  <c r="BK384"/>
  <c r="BK360"/>
  <c r="BK347"/>
  <c r="BK339"/>
  <c r="BK319"/>
  <c r="J297"/>
  <c r="BK275"/>
  <c r="BK258"/>
  <c r="BK243"/>
  <c r="BK226"/>
  <c r="J218"/>
  <c r="J210"/>
  <c r="J202"/>
  <c r="J193"/>
  <c r="J180"/>
  <c r="J175"/>
  <c r="J161"/>
  <c r="J153"/>
  <c r="BK143"/>
  <c r="BK133"/>
  <c r="BK128"/>
  <c r="BK489"/>
  <c r="J482"/>
  <c r="J472"/>
  <c r="J461"/>
  <c r="J443"/>
  <c r="J429"/>
  <c r="BK419"/>
  <c r="J404"/>
  <c r="J388"/>
  <c r="BK374"/>
  <c r="J360"/>
  <c r="J343"/>
  <c r="BK329"/>
  <c r="BK307"/>
  <c r="J280"/>
  <c r="J265"/>
  <c r="J251"/>
  <c r="J234"/>
  <c r="J183"/>
  <c r="BK168"/>
  <c r="BK146"/>
  <c r="J126"/>
  <c i="7" r="BK218"/>
  <c r="J208"/>
  <c r="BK200"/>
  <c r="BK192"/>
  <c r="J179"/>
  <c r="BK166"/>
  <c r="BK151"/>
  <c r="BK142"/>
  <c r="J130"/>
  <c r="J114"/>
  <c r="BK105"/>
  <c r="BK216"/>
  <c r="BK206"/>
  <c r="J198"/>
  <c r="J188"/>
  <c r="J176"/>
  <c r="J163"/>
  <c r="BK154"/>
  <c r="J142"/>
  <c r="BK127"/>
  <c r="BK117"/>
  <c r="J105"/>
  <c r="J99"/>
  <c i="8" r="J181"/>
  <c r="J178"/>
  <c r="BK175"/>
  <c r="BK169"/>
  <c r="BK165"/>
  <c r="BK161"/>
  <c r="J157"/>
  <c r="J154"/>
  <c r="J153"/>
  <c r="J152"/>
  <c r="J151"/>
  <c r="BK148"/>
  <c r="J144"/>
  <c r="BK140"/>
  <c r="J114"/>
  <c r="BK108"/>
  <c r="BK183"/>
  <c r="BK182"/>
  <c r="J177"/>
  <c r="BK170"/>
  <c r="BK167"/>
  <c r="J162"/>
  <c r="BK157"/>
  <c r="BK149"/>
  <c r="BK145"/>
  <c r="J140"/>
  <c r="J138"/>
  <c r="BK136"/>
  <c r="J134"/>
  <c r="J132"/>
  <c r="BK130"/>
  <c r="J128"/>
  <c r="J126"/>
  <c r="BK124"/>
  <c r="BK122"/>
  <c r="BK121"/>
  <c r="J119"/>
  <c r="J117"/>
  <c r="J115"/>
  <c r="BK112"/>
  <c r="BK110"/>
  <c r="J105"/>
  <c i="9" r="BK140"/>
  <c r="BK135"/>
  <c r="BK130"/>
  <c r="BK126"/>
  <c r="J125"/>
  <c r="J121"/>
  <c r="J117"/>
  <c r="BK113"/>
  <c r="BK107"/>
  <c r="BK104"/>
  <c r="BK100"/>
  <c r="J140"/>
  <c r="J135"/>
  <c r="BK131"/>
  <c r="J123"/>
  <c r="J119"/>
  <c r="BK115"/>
  <c r="BK111"/>
  <c r="BK106"/>
  <c r="J102"/>
  <c r="J98"/>
  <c i="10" r="J135"/>
  <c r="J130"/>
  <c r="BK122"/>
  <c r="J118"/>
  <c r="J114"/>
  <c r="J110"/>
  <c r="J105"/>
  <c r="J103"/>
  <c r="BK138"/>
  <c r="BK134"/>
  <c r="BK128"/>
  <c r="J124"/>
  <c r="BK120"/>
  <c r="BK116"/>
  <c r="J112"/>
  <c r="J107"/>
  <c r="BK103"/>
  <c i="11" r="J161"/>
  <c r="J151"/>
  <c r="BK143"/>
  <c r="BK120"/>
  <c r="BK98"/>
  <c r="J159"/>
  <c r="BK151"/>
  <c r="BK139"/>
  <c r="J116"/>
  <c r="J97"/>
  <c i="12" r="BK397"/>
  <c r="BK388"/>
  <c r="J384"/>
  <c r="J377"/>
  <c r="BK367"/>
  <c r="BK360"/>
  <c r="J353"/>
  <c r="J341"/>
  <c r="BK334"/>
  <c r="J324"/>
  <c r="J316"/>
  <c r="BK308"/>
  <c r="J300"/>
  <c r="J294"/>
  <c r="BK288"/>
  <c r="J281"/>
  <c r="J274"/>
  <c r="J267"/>
  <c r="J260"/>
  <c r="J253"/>
  <c r="J246"/>
  <c r="J233"/>
  <c r="J229"/>
  <c r="J224"/>
  <c r="J220"/>
  <c r="J216"/>
  <c r="BK213"/>
  <c r="J209"/>
  <c r="J206"/>
  <c r="J202"/>
  <c r="J199"/>
  <c r="J196"/>
  <c r="J193"/>
  <c r="BK190"/>
  <c r="J186"/>
  <c r="J182"/>
  <c r="J178"/>
  <c r="J174"/>
  <c r="J170"/>
  <c r="BK164"/>
  <c r="J160"/>
  <c r="J155"/>
  <c r="J153"/>
  <c r="J149"/>
  <c r="J145"/>
  <c r="J141"/>
  <c r="BK137"/>
  <c r="J137"/>
  <c r="J132"/>
  <c r="J128"/>
  <c r="J119"/>
  <c r="J110"/>
  <c i="13" r="BK153"/>
  <c r="J149"/>
  <c r="BK145"/>
  <c r="BK133"/>
  <c r="BK113"/>
  <c r="BK154"/>
  <c r="BK150"/>
  <c r="J146"/>
  <c r="J138"/>
  <c r="J119"/>
  <c r="J109"/>
  <c i="14" r="J148"/>
  <c r="BK144"/>
  <c r="BK140"/>
  <c r="J136"/>
  <c r="BK132"/>
  <c r="BK127"/>
  <c r="BK124"/>
  <c r="BK120"/>
  <c r="BK115"/>
  <c r="J111"/>
  <c r="BK104"/>
  <c r="BK148"/>
  <c r="BK145"/>
  <c r="J139"/>
  <c r="J135"/>
  <c r="J130"/>
  <c r="BK125"/>
  <c r="J121"/>
  <c r="J116"/>
  <c r="BK113"/>
  <c r="J105"/>
  <c r="BK101"/>
  <c i="15" r="BK396"/>
  <c r="BK389"/>
  <c r="J384"/>
  <c r="BK370"/>
  <c r="J356"/>
  <c r="J339"/>
  <c r="J325"/>
  <c r="J311"/>
  <c r="BK300"/>
  <c r="J286"/>
  <c r="BK275"/>
  <c r="J263"/>
  <c r="BK248"/>
  <c r="BK224"/>
  <c r="J196"/>
  <c r="BK173"/>
  <c r="BK156"/>
  <c r="BK134"/>
  <c r="J117"/>
  <c r="BK363"/>
  <c r="BK347"/>
  <c r="BK332"/>
  <c r="J318"/>
  <c r="BK303"/>
  <c r="BK293"/>
  <c r="J279"/>
  <c r="BK259"/>
  <c r="J248"/>
  <c r="J224"/>
  <c r="BK196"/>
  <c r="J173"/>
  <c r="J156"/>
  <c r="BK139"/>
  <c r="BK127"/>
  <c r="BK109"/>
  <c i="16" r="J164"/>
  <c r="J159"/>
  <c r="BK156"/>
  <c r="BK152"/>
  <c r="BK143"/>
  <c r="BK128"/>
  <c r="BK112"/>
  <c r="J96"/>
  <c r="BK164"/>
  <c r="BK160"/>
  <c r="J157"/>
  <c r="J148"/>
  <c r="J136"/>
  <c r="J124"/>
  <c r="BK104"/>
  <c i="17" r="J112"/>
  <c r="BK105"/>
  <c r="BK101"/>
  <c r="BK96"/>
  <c r="BK112"/>
  <c r="J103"/>
  <c r="J99"/>
  <c r="J95"/>
  <c r="J91"/>
  <c i="18" r="J757"/>
  <c r="BK611"/>
  <c r="BK581"/>
  <c r="J551"/>
  <c r="J542"/>
  <c r="J530"/>
  <c r="BK517"/>
  <c r="BK476"/>
  <c r="BK428"/>
  <c r="BK357"/>
  <c r="BK342"/>
  <c r="BK305"/>
  <c r="J292"/>
  <c r="BK288"/>
  <c r="BK240"/>
  <c r="J214"/>
  <c r="BK159"/>
  <c r="J151"/>
  <c r="BK128"/>
  <c r="J913"/>
  <c r="J875"/>
  <c r="J611"/>
  <c r="J581"/>
  <c r="BK554"/>
  <c r="BK543"/>
  <c r="J522"/>
  <c r="J499"/>
  <c r="BK456"/>
  <c r="J428"/>
  <c r="J351"/>
  <c r="J311"/>
  <c r="J303"/>
  <c r="J288"/>
  <c r="BK262"/>
  <c r="J236"/>
  <c r="BK214"/>
  <c r="BK157"/>
  <c r="J134"/>
  <c i="19" r="BK103"/>
  <c r="J99"/>
  <c r="BK105"/>
  <c r="J100"/>
  <c r="BK94"/>
  <c i="20" r="J404"/>
  <c r="J400"/>
  <c r="J395"/>
  <c r="BK384"/>
  <c r="J376"/>
  <c r="J373"/>
  <c r="BK364"/>
  <c r="BK346"/>
  <c r="J338"/>
  <c r="BK330"/>
  <c r="J316"/>
  <c r="BK307"/>
  <c r="J294"/>
  <c r="BK281"/>
  <c r="J260"/>
  <c r="J247"/>
  <c r="J229"/>
  <c r="BK209"/>
  <c r="J185"/>
  <c r="BK173"/>
  <c r="J159"/>
  <c r="J121"/>
  <c r="BK110"/>
  <c r="BK355"/>
  <c r="J350"/>
  <c r="BK338"/>
  <c r="J328"/>
  <c r="BK304"/>
  <c r="BK294"/>
  <c r="J279"/>
  <c r="BK260"/>
  <c r="J237"/>
  <c r="J191"/>
  <c r="BK177"/>
  <c r="J171"/>
  <c r="BK157"/>
  <c r="J148"/>
  <c r="J136"/>
  <c r="J119"/>
  <c i="21" r="BK123"/>
  <c r="BK121"/>
  <c r="J120"/>
  <c r="J118"/>
  <c r="J114"/>
  <c r="BK111"/>
  <c r="BK109"/>
  <c r="BK105"/>
  <c r="J103"/>
  <c r="BK101"/>
  <c r="J99"/>
  <c r="BK114"/>
  <c r="J113"/>
  <c r="J111"/>
  <c r="BK108"/>
  <c r="BK106"/>
  <c r="J102"/>
  <c i="22" r="J291"/>
  <c r="BK280"/>
  <c r="J271"/>
  <c r="BK247"/>
  <c r="BK233"/>
  <c r="J203"/>
  <c r="BK181"/>
  <c r="BK166"/>
  <c r="BK139"/>
  <c r="BK127"/>
  <c r="J99"/>
  <c r="BK293"/>
  <c r="J288"/>
  <c r="J284"/>
  <c r="J276"/>
  <c r="J265"/>
  <c r="BK245"/>
  <c r="J216"/>
  <c r="J207"/>
  <c r="J192"/>
  <c r="BK172"/>
  <c r="BK145"/>
  <c r="BK137"/>
  <c r="J109"/>
  <c i="23" r="BK175"/>
  <c r="J173"/>
  <c r="J171"/>
  <c r="BK169"/>
  <c r="BK167"/>
  <c r="BK161"/>
  <c r="BK157"/>
  <c r="J155"/>
  <c r="BK147"/>
  <c r="J141"/>
  <c r="BK136"/>
  <c r="BK134"/>
  <c r="BK129"/>
  <c r="J125"/>
  <c r="BK122"/>
  <c r="BK111"/>
  <c r="BK100"/>
  <c r="J96"/>
  <c r="J163"/>
  <c r="J157"/>
  <c r="J150"/>
  <c r="J147"/>
  <c r="BK142"/>
  <c r="BK138"/>
  <c r="J134"/>
  <c r="J130"/>
  <c r="BK126"/>
  <c r="J123"/>
  <c r="J118"/>
  <c r="J111"/>
  <c r="J105"/>
  <c r="J98"/>
  <c i="24" r="BK91"/>
  <c r="J91"/>
  <c i="2" r="BK1612"/>
  <c r="BK1610"/>
  <c r="BK1601"/>
  <c r="J1592"/>
  <c r="BK1578"/>
  <c r="J1575"/>
  <c r="BK1572"/>
  <c r="J1571"/>
  <c r="BK1567"/>
  <c r="BK1565"/>
  <c r="J1563"/>
  <c r="J1560"/>
  <c r="BK1558"/>
  <c r="J1554"/>
  <c r="J1550"/>
  <c r="BK1546"/>
  <c r="J1539"/>
  <c r="J1531"/>
  <c r="BK1527"/>
  <c r="J1523"/>
  <c r="BK1517"/>
  <c r="BK1513"/>
  <c r="BK1509"/>
  <c r="J1503"/>
  <c r="BK1497"/>
  <c r="BK1493"/>
  <c r="J1489"/>
  <c r="J1485"/>
  <c r="J1481"/>
  <c r="BK1477"/>
  <c r="BK1473"/>
  <c r="BK1469"/>
  <c r="J1464"/>
  <c r="J1460"/>
  <c r="BK1456"/>
  <c r="J1452"/>
  <c r="J1448"/>
  <c r="J1438"/>
  <c r="BK1434"/>
  <c r="J1429"/>
  <c r="J1425"/>
  <c r="J1421"/>
  <c r="J1417"/>
  <c r="BK1413"/>
  <c r="BK1409"/>
  <c r="J1407"/>
  <c r="J1405"/>
  <c r="J1403"/>
  <c r="J1401"/>
  <c r="J1399"/>
  <c r="J1397"/>
  <c r="BK1395"/>
  <c r="BK1393"/>
  <c r="BK1391"/>
  <c r="BK1389"/>
  <c r="BK1387"/>
  <c r="BK1385"/>
  <c r="J1383"/>
  <c r="BK1381"/>
  <c r="BK1379"/>
  <c r="J1377"/>
  <c r="J1375"/>
  <c r="J1373"/>
  <c r="BK1370"/>
  <c r="BK1368"/>
  <c r="J1366"/>
  <c r="BK1358"/>
  <c r="J1353"/>
  <c r="J1340"/>
  <c r="J1324"/>
  <c r="BK1312"/>
  <c r="J1310"/>
  <c r="BK1304"/>
  <c r="J1300"/>
  <c r="BK1296"/>
  <c r="BK1294"/>
  <c r="BK1290"/>
  <c r="BK1286"/>
  <c r="J1282"/>
  <c r="BK1278"/>
  <c r="J1275"/>
  <c r="BK1270"/>
  <c r="J1266"/>
  <c r="BK1255"/>
  <c r="BK1252"/>
  <c r="J1249"/>
  <c r="J1240"/>
  <c r="BK1235"/>
  <c r="J1224"/>
  <c r="J1196"/>
  <c r="J1185"/>
  <c r="BK1172"/>
  <c r="BK1163"/>
  <c r="J1157"/>
  <c r="J1152"/>
  <c r="BK1141"/>
  <c r="BK1130"/>
  <c r="BK1121"/>
  <c r="BK1111"/>
  <c r="J1100"/>
  <c r="BK1085"/>
  <c r="BK1076"/>
  <c r="BK1068"/>
  <c r="J1053"/>
  <c r="BK1039"/>
  <c r="J999"/>
  <c r="BK992"/>
  <c r="BK980"/>
  <c r="J967"/>
  <c r="BK953"/>
  <c r="J942"/>
  <c r="J928"/>
  <c r="J910"/>
  <c r="J889"/>
  <c r="BK866"/>
  <c r="J860"/>
  <c r="BK844"/>
  <c r="J830"/>
  <c r="BK820"/>
  <c r="BK784"/>
  <c r="BK755"/>
  <c r="BK751"/>
  <c r="BK739"/>
  <c r="BK735"/>
  <c r="BK728"/>
  <c r="J722"/>
  <c r="BK716"/>
  <c r="BK710"/>
  <c r="BK705"/>
  <c r="J700"/>
  <c r="BK649"/>
  <c r="BK521"/>
  <c r="J450"/>
  <c r="J426"/>
  <c r="J422"/>
  <c r="J408"/>
  <c r="J396"/>
  <c r="J376"/>
  <c r="BK358"/>
  <c r="J339"/>
  <c r="BK326"/>
  <c r="J315"/>
  <c r="BK307"/>
  <c r="BK242"/>
  <c r="BK226"/>
  <c r="J208"/>
  <c r="BK181"/>
  <c r="J175"/>
  <c r="BK173"/>
  <c r="BK163"/>
  <c r="J127"/>
  <c r="BK112"/>
  <c i="1" r="AS78"/>
  <c r="AS68"/>
  <c i="2" r="J1615"/>
  <c r="J1610"/>
  <c r="J1604"/>
  <c r="J1598"/>
  <c r="BK1589"/>
  <c r="BK1563"/>
  <c r="J1558"/>
  <c r="BK1554"/>
  <c r="BK1550"/>
  <c r="J1546"/>
  <c r="BK1539"/>
  <c r="BK1531"/>
  <c r="J1527"/>
  <c r="BK1525"/>
  <c r="J1521"/>
  <c r="J1515"/>
  <c r="J1509"/>
  <c r="BK1501"/>
  <c r="BK1495"/>
  <c r="J1493"/>
  <c r="BK1489"/>
  <c r="BK1485"/>
  <c r="BK1481"/>
  <c r="J1477"/>
  <c r="J1471"/>
  <c r="J1469"/>
  <c r="BK1464"/>
  <c r="BK1460"/>
  <c r="J1456"/>
  <c r="BK1452"/>
  <c r="BK1446"/>
  <c r="BK1444"/>
  <c r="J1444"/>
  <c r="BK1440"/>
  <c r="BK1438"/>
  <c r="J1434"/>
  <c r="BK1429"/>
  <c r="BK1423"/>
  <c r="BK1419"/>
  <c r="BK1417"/>
  <c r="J1413"/>
  <c r="J1409"/>
  <c r="BK1366"/>
  <c r="J1358"/>
  <c r="J1348"/>
  <c r="J1337"/>
  <c r="J1329"/>
  <c r="BK1324"/>
  <c r="BK1314"/>
  <c r="BK1310"/>
  <c r="J1308"/>
  <c r="J1304"/>
  <c r="BK1300"/>
  <c r="J1294"/>
  <c r="J1290"/>
  <c r="J1286"/>
  <c r="BK1282"/>
  <c r="J1278"/>
  <c r="BK1275"/>
  <c r="J1270"/>
  <c r="BK1266"/>
  <c r="J1255"/>
  <c r="J1252"/>
  <c r="BK1240"/>
  <c r="J1235"/>
  <c r="BK1224"/>
  <c r="BK1196"/>
  <c r="BK1185"/>
  <c r="J1172"/>
  <c r="J1163"/>
  <c r="BK1157"/>
  <c r="BK1152"/>
  <c r="J1141"/>
  <c r="J1130"/>
  <c r="J1121"/>
  <c r="J1111"/>
  <c r="BK1093"/>
  <c r="J1071"/>
  <c r="J1061"/>
  <c r="J1049"/>
  <c r="J1028"/>
  <c r="J998"/>
  <c r="J986"/>
  <c r="BK974"/>
  <c r="BK961"/>
  <c r="BK951"/>
  <c r="J935"/>
  <c r="J919"/>
  <c r="J868"/>
  <c r="J844"/>
  <c r="BK836"/>
  <c r="J824"/>
  <c r="BK791"/>
  <c r="J758"/>
  <c r="BK753"/>
  <c r="J743"/>
  <c r="J735"/>
  <c r="BK731"/>
  <c r="BK724"/>
  <c r="J720"/>
  <c r="J714"/>
  <c r="J705"/>
  <c r="J694"/>
  <c r="J541"/>
  <c r="BK517"/>
  <c r="BK430"/>
  <c r="BK408"/>
  <c r="BK396"/>
  <c r="J358"/>
  <c r="J326"/>
  <c r="BK303"/>
  <c r="BK286"/>
  <c r="BK277"/>
  <c r="BK265"/>
  <c r="J192"/>
  <c r="BK188"/>
  <c r="BK178"/>
  <c r="J171"/>
  <c r="BK116"/>
  <c i="1" r="AS56"/>
  <c i="3" r="J120"/>
  <c r="J114"/>
  <c r="BK109"/>
  <c r="J106"/>
  <c r="BK101"/>
  <c r="BK98"/>
  <c r="BK93"/>
  <c r="BK120"/>
  <c r="BK110"/>
  <c r="BK105"/>
  <c r="J101"/>
  <c r="BK99"/>
  <c r="J95"/>
  <c i="4" r="BK1179"/>
  <c r="BK1157"/>
  <c r="J1130"/>
  <c r="BK1101"/>
  <c r="J1078"/>
  <c r="BK1052"/>
  <c r="J1029"/>
  <c r="J997"/>
  <c r="BK978"/>
  <c r="J958"/>
  <c r="J923"/>
  <c r="BK911"/>
  <c r="BK886"/>
  <c r="BK878"/>
  <c r="J850"/>
  <c r="BK800"/>
  <c r="BK786"/>
  <c r="J762"/>
  <c r="BK758"/>
  <c r="J746"/>
  <c r="BK735"/>
  <c r="J691"/>
  <c r="BK557"/>
  <c r="BK546"/>
  <c r="BK543"/>
  <c r="BK535"/>
  <c r="BK505"/>
  <c r="BK449"/>
  <c r="J395"/>
  <c r="BK332"/>
  <c r="J296"/>
  <c r="J171"/>
  <c r="BK129"/>
  <c r="BK1162"/>
  <c r="BK1144"/>
  <c r="J1101"/>
  <c r="BK1082"/>
  <c r="BK1078"/>
  <c r="BK1064"/>
  <c r="BK1055"/>
  <c r="BK1039"/>
  <c r="BK990"/>
  <c r="BK973"/>
  <c r="BK958"/>
  <c r="BK948"/>
  <c r="J914"/>
  <c r="BK893"/>
  <c r="J884"/>
  <c r="BK850"/>
  <c r="BK833"/>
  <c r="J798"/>
  <c r="J793"/>
  <c r="BK779"/>
  <c r="J758"/>
  <c r="BK746"/>
  <c r="J732"/>
  <c r="J662"/>
  <c r="BK552"/>
  <c r="BK540"/>
  <c r="J529"/>
  <c r="J514"/>
  <c r="BK467"/>
  <c r="J430"/>
  <c r="BK390"/>
  <c r="J371"/>
  <c r="J349"/>
  <c r="J306"/>
  <c r="BK166"/>
  <c r="BK114"/>
  <c i="5" r="BK100"/>
  <c r="BK97"/>
  <c r="J100"/>
  <c i="6" r="J496"/>
  <c r="J489"/>
  <c r="BK482"/>
  <c r="BK463"/>
  <c r="J449"/>
  <c r="BK443"/>
  <c r="BK429"/>
  <c r="BK415"/>
  <c r="J401"/>
  <c r="BK379"/>
  <c r="J363"/>
  <c r="BK351"/>
  <c r="BK343"/>
  <c r="J312"/>
  <c r="BK290"/>
  <c r="J270"/>
  <c r="J254"/>
  <c r="BK238"/>
  <c r="J230"/>
  <c r="BK218"/>
  <c r="BK210"/>
  <c r="BK202"/>
  <c r="J188"/>
  <c r="J178"/>
  <c r="J168"/>
  <c r="J157"/>
  <c r="J136"/>
  <c r="BK106"/>
  <c r="J485"/>
  <c r="J463"/>
  <c r="BK449"/>
  <c r="BK446"/>
  <c r="BK432"/>
  <c r="J415"/>
  <c r="BK401"/>
  <c r="J391"/>
  <c r="J370"/>
  <c r="J357"/>
  <c r="J347"/>
  <c r="BK324"/>
  <c r="J302"/>
  <c r="BK285"/>
  <c r="J261"/>
  <c r="BK247"/>
  <c r="BK230"/>
  <c r="BK180"/>
  <c r="BK161"/>
  <c r="J143"/>
  <c r="J128"/>
  <c i="7" r="J211"/>
  <c r="J202"/>
  <c r="BK198"/>
  <c r="BK188"/>
  <c r="BK176"/>
  <c r="BK163"/>
  <c r="J154"/>
  <c r="BK139"/>
  <c r="J127"/>
  <c r="J117"/>
  <c r="BK109"/>
  <c r="J218"/>
  <c r="BK208"/>
  <c r="J192"/>
  <c r="BK179"/>
  <c r="J166"/>
  <c r="J145"/>
  <c r="BK136"/>
  <c r="BK130"/>
  <c r="BK124"/>
  <c r="J102"/>
  <c i="8" r="J182"/>
  <c r="BK179"/>
  <c r="BK174"/>
  <c r="BK164"/>
  <c r="BK162"/>
  <c r="J158"/>
  <c r="BK153"/>
  <c r="BK150"/>
  <c r="J147"/>
  <c r="J145"/>
  <c r="BK141"/>
  <c r="BK119"/>
  <c r="BK109"/>
  <c r="BK105"/>
  <c r="BK100"/>
  <c r="BK178"/>
  <c r="J174"/>
  <c r="J171"/>
  <c r="J166"/>
  <c r="BK155"/>
  <c r="J146"/>
  <c r="J143"/>
  <c r="BK139"/>
  <c r="J137"/>
  <c r="BK135"/>
  <c r="BK133"/>
  <c r="BK131"/>
  <c r="J129"/>
  <c r="BK127"/>
  <c r="BK125"/>
  <c r="J123"/>
  <c r="BK117"/>
  <c r="BK115"/>
  <c r="J113"/>
  <c r="J109"/>
  <c r="BK106"/>
  <c r="J100"/>
  <c i="9" r="J139"/>
  <c r="J134"/>
  <c r="J131"/>
  <c r="J127"/>
  <c r="BK124"/>
  <c r="J120"/>
  <c r="J116"/>
  <c r="J112"/>
  <c r="J110"/>
  <c r="J107"/>
  <c r="BK103"/>
  <c r="J99"/>
  <c r="BK139"/>
  <c r="BK134"/>
  <c r="J130"/>
  <c r="BK122"/>
  <c r="BK118"/>
  <c r="J114"/>
  <c r="BK110"/>
  <c r="J103"/>
  <c r="BK99"/>
  <c i="10" r="J136"/>
  <c r="BK131"/>
  <c r="J125"/>
  <c r="BK119"/>
  <c r="BK115"/>
  <c r="BK111"/>
  <c r="J106"/>
  <c r="J102"/>
  <c r="J137"/>
  <c r="BK133"/>
  <c r="BK127"/>
  <c r="BK124"/>
  <c r="J119"/>
  <c r="J115"/>
  <c r="J111"/>
  <c r="BK106"/>
  <c r="BK102"/>
  <c i="11" r="BK159"/>
  <c r="J152"/>
  <c r="J139"/>
  <c r="BK116"/>
  <c r="BK97"/>
  <c r="J157"/>
  <c r="J147"/>
  <c r="J133"/>
  <c r="BK114"/>
  <c r="J96"/>
  <c i="12" r="J416"/>
  <c r="J412"/>
  <c r="J408"/>
  <c r="BK402"/>
  <c r="J397"/>
  <c r="BK384"/>
  <c r="BK377"/>
  <c r="J374"/>
  <c r="J363"/>
  <c r="BK356"/>
  <c r="BK344"/>
  <c r="J337"/>
  <c r="BK330"/>
  <c r="BK324"/>
  <c r="BK316"/>
  <c r="BK304"/>
  <c r="BK297"/>
  <c r="BK291"/>
  <c r="J284"/>
  <c r="BK277"/>
  <c r="BK270"/>
  <c r="J263"/>
  <c r="BK256"/>
  <c r="BK249"/>
  <c r="J242"/>
  <c r="BK233"/>
  <c r="BK224"/>
  <c r="BK216"/>
  <c r="BK209"/>
  <c r="BK202"/>
  <c r="BK196"/>
  <c r="J190"/>
  <c r="BK182"/>
  <c r="BK178"/>
  <c r="BK170"/>
  <c r="BK155"/>
  <c r="BK149"/>
  <c r="BK141"/>
  <c r="BK128"/>
  <c r="BK119"/>
  <c r="BK110"/>
  <c i="13" r="BK152"/>
  <c r="J150"/>
  <c r="BK146"/>
  <c r="BK138"/>
  <c r="J117"/>
  <c r="J101"/>
  <c r="J152"/>
  <c r="J147"/>
  <c r="J140"/>
  <c r="BK124"/>
  <c r="J113"/>
  <c r="J105"/>
  <c i="14" r="J149"/>
  <c i="15" r="BK241"/>
  <c r="J222"/>
  <c r="BK188"/>
  <c r="J168"/>
  <c r="BK152"/>
  <c r="J130"/>
  <c r="BK113"/>
  <c r="BK400"/>
  <c r="BK384"/>
  <c r="J382"/>
  <c r="J370"/>
  <c r="J359"/>
  <c r="J343"/>
  <c r="J329"/>
  <c r="BK311"/>
  <c r="J296"/>
  <c r="J289"/>
  <c r="J275"/>
  <c r="BK263"/>
  <c r="J241"/>
  <c r="BK204"/>
  <c r="J178"/>
  <c r="J160"/>
  <c r="J143"/>
  <c r="BK130"/>
  <c r="J113"/>
  <c i="16" r="BK165"/>
  <c r="J160"/>
  <c r="BK157"/>
  <c r="BK153"/>
  <c r="J145"/>
  <c r="J132"/>
  <c r="J116"/>
  <c r="J165"/>
  <c r="J161"/>
  <c r="J158"/>
  <c r="J154"/>
  <c r="BK145"/>
  <c r="J128"/>
  <c r="BK116"/>
  <c i="17" r="BK109"/>
  <c r="BK104"/>
  <c r="J102"/>
  <c r="BK99"/>
  <c r="BK95"/>
  <c r="J109"/>
  <c r="J104"/>
  <c r="J98"/>
  <c r="J96"/>
  <c r="J93"/>
  <c i="18" r="BK875"/>
  <c r="J594"/>
  <c r="BK575"/>
  <c r="BK549"/>
  <c r="BK530"/>
  <c r="BK528"/>
  <c r="BK522"/>
  <c r="BK499"/>
  <c r="BK464"/>
  <c r="J414"/>
  <c r="BK351"/>
  <c r="J325"/>
  <c r="BK303"/>
  <c r="BK290"/>
  <c r="J274"/>
  <c r="BK236"/>
  <c r="BK181"/>
  <c r="BK154"/>
  <c r="J106"/>
  <c r="J912"/>
  <c r="BK613"/>
  <c r="J583"/>
  <c r="BK563"/>
  <c r="BK542"/>
  <c r="J527"/>
  <c r="J504"/>
  <c r="J464"/>
  <c r="BK442"/>
  <c r="J357"/>
  <c r="BK325"/>
  <c r="BK299"/>
  <c r="J290"/>
  <c r="BK274"/>
  <c r="J230"/>
  <c r="BK220"/>
  <c r="J181"/>
  <c r="BK156"/>
  <c r="BK135"/>
  <c r="BK106"/>
  <c i="19" r="BK100"/>
  <c r="J94"/>
  <c r="J103"/>
  <c r="BK99"/>
  <c i="20" r="BK406"/>
  <c r="BK402"/>
  <c r="BK397"/>
  <c r="J391"/>
  <c r="J384"/>
  <c r="BK376"/>
  <c r="J370"/>
  <c r="J362"/>
  <c r="J348"/>
  <c r="BK336"/>
  <c r="BK321"/>
  <c r="J312"/>
  <c r="J304"/>
  <c r="BK285"/>
  <c r="BK272"/>
  <c r="BK258"/>
  <c r="J241"/>
  <c r="J228"/>
  <c r="J205"/>
  <c r="J179"/>
  <c r="BK171"/>
  <c r="BK136"/>
  <c r="BK119"/>
  <c r="BK348"/>
  <c r="J336"/>
  <c r="J324"/>
  <c r="J313"/>
  <c r="J310"/>
  <c r="J307"/>
  <c r="J289"/>
  <c r="BK276"/>
  <c r="J258"/>
  <c r="BK231"/>
  <c r="J216"/>
  <c r="BK189"/>
  <c r="J173"/>
  <c r="BK159"/>
  <c r="J151"/>
  <c r="BK141"/>
  <c r="BK121"/>
  <c r="J110"/>
  <c i="21" r="J122"/>
  <c r="BK119"/>
  <c r="BK116"/>
  <c r="J115"/>
  <c r="J105"/>
  <c r="J101"/>
  <c r="J98"/>
  <c i="22" r="BK288"/>
  <c r="BK278"/>
  <c r="BK265"/>
  <c r="J245"/>
  <c r="BK221"/>
  <c r="J198"/>
  <c r="J187"/>
  <c r="BK160"/>
  <c r="BK138"/>
  <c r="J124"/>
  <c r="J116"/>
  <c r="BK259"/>
  <c r="J233"/>
  <c r="J211"/>
  <c r="BK198"/>
  <c r="J177"/>
  <c r="BK154"/>
  <c r="BK132"/>
  <c r="BK120"/>
  <c r="J104"/>
  <c i="23" r="J175"/>
  <c r="BK173"/>
  <c r="BK171"/>
  <c r="J169"/>
  <c r="J165"/>
  <c r="BK160"/>
  <c r="BK158"/>
  <c r="J154"/>
  <c r="BK144"/>
  <c r="BK140"/>
  <c r="J135"/>
  <c r="BK130"/>
  <c r="J126"/>
  <c r="BK121"/>
  <c r="BK112"/>
  <c r="J101"/>
  <c r="BK94"/>
  <c r="J162"/>
  <c r="J158"/>
  <c r="J149"/>
  <c r="J144"/>
  <c r="BK141"/>
  <c r="J136"/>
  <c r="J132"/>
  <c r="J129"/>
  <c r="BK125"/>
  <c r="J119"/>
  <c r="J112"/>
  <c r="BK106"/>
  <c r="J99"/>
  <c r="J94"/>
  <c i="24" r="BK93"/>
  <c i="2" r="J521"/>
  <c r="J430"/>
  <c r="BK400"/>
  <c r="BK376"/>
  <c r="J343"/>
  <c r="BK330"/>
  <c r="J307"/>
  <c r="J290"/>
  <c r="J282"/>
  <c r="J270"/>
  <c r="J242"/>
  <c r="J226"/>
  <c r="BK208"/>
  <c r="J163"/>
  <c r="J112"/>
  <c i="3" r="BK112"/>
  <c r="BK108"/>
  <c r="J107"/>
  <c r="BK104"/>
  <c i="4" r="J1055"/>
  <c r="J1039"/>
  <c r="J1002"/>
  <c r="J973"/>
  <c r="J953"/>
  <c r="J938"/>
  <c r="BK914"/>
  <c r="BK880"/>
  <c r="BK864"/>
  <c r="J840"/>
  <c r="BK810"/>
  <c r="J795"/>
  <c r="BK791"/>
  <c r="J779"/>
  <c r="J750"/>
  <c r="BK738"/>
  <c r="BK731"/>
  <c r="BK662"/>
  <c r="J552"/>
  <c r="J547"/>
  <c r="J536"/>
  <c r="BK514"/>
  <c r="J467"/>
  <c r="BK403"/>
  <c r="J390"/>
  <c r="BK349"/>
  <c r="BK306"/>
  <c r="BK144"/>
  <c r="BK1178"/>
  <c r="J1152"/>
  <c r="J1121"/>
  <c r="J1093"/>
  <c r="BK1080"/>
  <c r="J1064"/>
  <c r="J1052"/>
  <c r="BK1029"/>
  <c r="BK997"/>
  <c r="J978"/>
  <c r="BK953"/>
  <c r="BK923"/>
  <c r="J898"/>
  <c r="J886"/>
  <c r="J867"/>
  <c r="BK840"/>
  <c r="J800"/>
  <c r="J791"/>
  <c r="BK750"/>
  <c r="BK744"/>
  <c r="J738"/>
  <c r="J733"/>
  <c r="J731"/>
  <c r="J710"/>
  <c r="BK614"/>
  <c r="BK549"/>
  <c r="BK537"/>
  <c r="BK526"/>
  <c r="BK495"/>
  <c r="J449"/>
  <c r="BK409"/>
  <c r="BK399"/>
  <c r="J356"/>
  <c r="J315"/>
  <c r="BK171"/>
  <c r="J129"/>
  <c r="J114"/>
  <c i="5" r="J101"/>
  <c r="J96"/>
  <c r="J97"/>
  <c i="6" r="BK496"/>
  <c r="BK485"/>
  <c r="BK472"/>
  <c r="BK466"/>
  <c r="J453"/>
  <c r="J432"/>
  <c r="J419"/>
  <c r="BK404"/>
  <c r="BK391"/>
  <c r="J374"/>
  <c r="J366"/>
  <c r="J354"/>
  <c r="J329"/>
  <c r="J307"/>
  <c r="J285"/>
  <c r="BK265"/>
  <c r="BK251"/>
  <c r="BK234"/>
  <c r="J222"/>
  <c r="J214"/>
  <c r="J206"/>
  <c r="J198"/>
  <c r="BK188"/>
  <c r="BK126"/>
  <c r="BK476"/>
  <c r="J466"/>
  <c r="BK453"/>
  <c r="BK436"/>
  <c r="J426"/>
  <c r="BK412"/>
  <c r="BK394"/>
  <c r="J384"/>
  <c r="BK366"/>
  <c r="BK354"/>
  <c r="J334"/>
  <c r="J319"/>
  <c r="BK297"/>
  <c r="BK270"/>
  <c r="J258"/>
  <c r="J243"/>
  <c r="BK178"/>
  <c r="BK175"/>
  <c r="BK157"/>
  <c r="BK136"/>
  <c r="J131"/>
  <c i="7" r="J213"/>
  <c r="J204"/>
  <c r="BK196"/>
  <c r="J185"/>
  <c r="J173"/>
  <c r="BK157"/>
  <c r="J148"/>
  <c r="J136"/>
  <c r="J121"/>
  <c r="J111"/>
  <c r="BK99"/>
  <c r="BK211"/>
  <c r="BK202"/>
  <c r="J194"/>
  <c r="BK182"/>
  <c r="BK170"/>
  <c r="J157"/>
  <c r="BK148"/>
  <c r="BK133"/>
  <c r="BK121"/>
  <c r="BK111"/>
  <c i="8" r="J180"/>
  <c r="BK173"/>
  <c r="BK172"/>
  <c r="J167"/>
  <c r="BK163"/>
  <c r="J160"/>
  <c r="J150"/>
  <c r="BK146"/>
  <c r="BK142"/>
  <c r="BK120"/>
  <c r="J110"/>
  <c r="J106"/>
  <c r="BK103"/>
  <c r="J179"/>
  <c r="J173"/>
  <c r="BK171"/>
  <c r="BK168"/>
  <c r="J165"/>
  <c r="BK160"/>
  <c r="BK154"/>
  <c r="BK147"/>
  <c r="J142"/>
  <c r="J139"/>
  <c r="BK137"/>
  <c r="J135"/>
  <c r="J133"/>
  <c r="J131"/>
  <c r="BK129"/>
  <c r="J127"/>
  <c r="J125"/>
  <c r="BK123"/>
  <c r="J122"/>
  <c r="J120"/>
  <c r="J118"/>
  <c r="J116"/>
  <c r="BK113"/>
  <c r="J111"/>
  <c r="J108"/>
  <c r="BK102"/>
  <c i="9" r="J138"/>
  <c r="BK133"/>
  <c r="BK127"/>
  <c r="J126"/>
  <c r="BK123"/>
  <c r="BK119"/>
  <c r="J115"/>
  <c r="BK109"/>
  <c r="J106"/>
  <c r="BK102"/>
  <c r="BK98"/>
  <c r="BK138"/>
  <c r="J133"/>
  <c r="BK128"/>
  <c r="BK121"/>
  <c r="BK117"/>
  <c r="J113"/>
  <c r="J109"/>
  <c r="J104"/>
  <c r="J100"/>
  <c i="10" r="BK137"/>
  <c r="J133"/>
  <c r="J126"/>
  <c r="J120"/>
  <c r="J116"/>
  <c r="BK112"/>
  <c r="BK107"/>
  <c r="BK101"/>
  <c r="BK136"/>
  <c r="J131"/>
  <c r="J127"/>
  <c r="BK125"/>
  <c r="BK121"/>
  <c r="BK118"/>
  <c r="BK114"/>
  <c r="J108"/>
  <c r="BK105"/>
  <c r="J101"/>
  <c i="11" r="BK157"/>
  <c r="BK147"/>
  <c r="BK133"/>
  <c r="J114"/>
  <c r="BK161"/>
  <c r="J155"/>
  <c r="J146"/>
  <c r="J132"/>
  <c r="J113"/>
  <c i="12" r="J404"/>
  <c r="BK392"/>
  <c r="J388"/>
  <c r="J380"/>
  <c r="BK371"/>
  <c r="BK363"/>
  <c r="J356"/>
  <c r="J344"/>
  <c r="BK337"/>
  <c r="J330"/>
  <c r="J320"/>
  <c r="BK312"/>
  <c r="J304"/>
  <c r="J297"/>
  <c r="J291"/>
  <c r="BK284"/>
  <c r="J277"/>
  <c r="J270"/>
  <c r="BK263"/>
  <c r="J256"/>
  <c r="J249"/>
  <c r="BK242"/>
  <c r="BK237"/>
  <c r="J124"/>
  <c r="J115"/>
  <c r="J106"/>
  <c i="13" r="J151"/>
  <c r="BK147"/>
  <c r="BK140"/>
  <c r="J124"/>
  <c r="BK105"/>
  <c r="BK151"/>
  <c r="BK148"/>
  <c r="BK144"/>
  <c r="BK129"/>
  <c r="BK117"/>
  <c r="BK101"/>
  <c i="14" r="BK146"/>
  <c r="BK141"/>
  <c r="J138"/>
  <c r="J134"/>
  <c r="BK128"/>
  <c r="J126"/>
  <c r="BK122"/>
  <c r="J118"/>
  <c r="BK114"/>
  <c r="BK106"/>
  <c r="BK102"/>
  <c r="J147"/>
  <c r="J142"/>
  <c r="J137"/>
  <c r="J132"/>
  <c r="J128"/>
  <c r="J123"/>
  <c r="J119"/>
  <c r="J115"/>
  <c r="J109"/>
  <c r="BK103"/>
  <c i="15" r="J404"/>
  <c r="BK392"/>
  <c r="BK386"/>
  <c r="BK377"/>
  <c r="J363"/>
  <c r="J347"/>
  <c r="J332"/>
  <c r="BK318"/>
  <c r="J307"/>
  <c r="J293"/>
  <c r="BK279"/>
  <c r="BK268"/>
  <c r="BK255"/>
  <c r="BK234"/>
  <c r="J213"/>
  <c r="J182"/>
  <c r="BK164"/>
  <c r="BK147"/>
  <c r="J127"/>
  <c r="BK373"/>
  <c r="BK356"/>
  <c r="BK339"/>
  <c r="BK325"/>
  <c r="J309"/>
  <c r="J300"/>
  <c r="BK286"/>
  <c r="BK272"/>
  <c r="BK251"/>
  <c r="J234"/>
  <c r="BK213"/>
  <c r="BK182"/>
  <c r="J164"/>
  <c r="J147"/>
  <c r="J134"/>
  <c r="BK117"/>
  <c i="16" r="BK166"/>
  <c r="J162"/>
  <c r="BK158"/>
  <c r="BK154"/>
  <c r="BK148"/>
  <c r="BK136"/>
  <c r="J119"/>
  <c r="J104"/>
  <c r="J166"/>
  <c r="BK162"/>
  <c r="BK159"/>
  <c r="BK155"/>
  <c r="J143"/>
  <c r="BK132"/>
  <c r="J112"/>
  <c r="BK96"/>
  <c i="17" r="J107"/>
  <c r="BK103"/>
  <c r="BK98"/>
  <c r="BK93"/>
  <c r="BK107"/>
  <c r="J105"/>
  <c r="J101"/>
  <c r="J97"/>
  <c r="BK94"/>
  <c i="18" r="J898"/>
  <c r="J613"/>
  <c r="BK586"/>
  <c r="BK570"/>
  <c r="J543"/>
  <c r="BK533"/>
  <c r="J528"/>
  <c r="BK504"/>
  <c r="J482"/>
  <c r="BK470"/>
  <c r="BK449"/>
  <c r="BK366"/>
  <c r="J345"/>
  <c r="BK311"/>
  <c r="J299"/>
  <c r="J281"/>
  <c r="J262"/>
  <c r="BK230"/>
  <c r="J164"/>
  <c r="J156"/>
  <c r="J135"/>
  <c r="BK124"/>
  <c r="BK898"/>
  <c r="J639"/>
  <c r="J586"/>
  <c r="J570"/>
  <c r="J549"/>
  <c r="BK539"/>
  <c r="BK512"/>
  <c r="J470"/>
  <c r="J449"/>
  <c r="J390"/>
  <c r="J342"/>
  <c r="BK307"/>
  <c r="BK292"/>
  <c r="BK281"/>
  <c r="J240"/>
  <c r="BK222"/>
  <c r="J188"/>
  <c r="BK164"/>
  <c r="J159"/>
  <c r="J154"/>
  <c r="J141"/>
  <c r="J124"/>
  <c i="19" r="J101"/>
  <c r="BK97"/>
  <c r="BK102"/>
  <c r="BK98"/>
  <c i="20" r="J406"/>
  <c r="J402"/>
  <c r="J397"/>
  <c r="BK391"/>
  <c r="BK388"/>
  <c r="J379"/>
  <c r="BK370"/>
  <c r="BK362"/>
  <c r="BK350"/>
  <c r="BK332"/>
  <c r="BK324"/>
  <c r="BK310"/>
  <c r="J299"/>
  <c r="BK289"/>
  <c r="J276"/>
  <c r="J252"/>
  <c r="BK237"/>
  <c r="J224"/>
  <c r="BK191"/>
  <c r="J177"/>
  <c r="BK167"/>
  <c r="BK130"/>
  <c r="J117"/>
  <c r="J360"/>
  <c r="J355"/>
  <c r="J346"/>
  <c r="J332"/>
  <c r="J321"/>
  <c r="BK298"/>
  <c r="J285"/>
  <c r="J272"/>
  <c r="BK252"/>
  <c r="BK229"/>
  <c r="BK224"/>
  <c r="J209"/>
  <c r="BK185"/>
  <c r="J175"/>
  <c r="BK163"/>
  <c r="BK151"/>
  <c r="J141"/>
  <c r="J125"/>
  <c r="J114"/>
  <c i="21" r="BK122"/>
  <c r="J121"/>
  <c r="J119"/>
  <c r="BK115"/>
  <c r="BK112"/>
  <c r="BK110"/>
  <c r="J106"/>
  <c r="J104"/>
  <c r="BK102"/>
  <c r="BK100"/>
  <c r="BK98"/>
  <c r="J112"/>
  <c r="J110"/>
  <c r="J109"/>
  <c r="J108"/>
  <c r="BK104"/>
  <c r="J100"/>
  <c i="22" r="BK286"/>
  <c r="J278"/>
  <c r="J259"/>
  <c r="BK239"/>
  <c r="BK216"/>
  <c r="BK192"/>
  <c r="J172"/>
  <c r="J154"/>
  <c r="J137"/>
  <c r="J118"/>
  <c r="BK109"/>
  <c r="BK96"/>
  <c r="BK291"/>
  <c r="J286"/>
  <c r="J280"/>
  <c r="BK271"/>
  <c r="J247"/>
  <c r="J239"/>
  <c r="BK226"/>
  <c r="BK211"/>
  <c r="J181"/>
  <c r="J160"/>
  <c r="J139"/>
  <c r="BK124"/>
  <c r="BK118"/>
  <c r="BK99"/>
  <c i="23" r="BK174"/>
  <c r="J172"/>
  <c r="J170"/>
  <c r="BK168"/>
  <c r="BK163"/>
  <c r="J160"/>
  <c r="J156"/>
  <c r="BK150"/>
  <c r="BK143"/>
  <c r="J139"/>
  <c r="BK132"/>
  <c r="J127"/>
  <c r="BK123"/>
  <c r="BK118"/>
  <c r="BK105"/>
  <c r="BK98"/>
  <c r="J167"/>
  <c r="J161"/>
  <c r="J159"/>
  <c r="BK154"/>
  <c r="BK148"/>
  <c r="J140"/>
  <c r="BK135"/>
  <c r="BK131"/>
  <c r="BK128"/>
  <c r="BK124"/>
  <c r="J121"/>
  <c r="J117"/>
  <c r="J110"/>
  <c r="J100"/>
  <c i="24" r="J93"/>
  <c r="J90"/>
  <c r="BK90"/>
  <c i="4" l="1" r="T888"/>
  <c r="R109"/>
  <c r="P109"/>
  <c r="T109"/>
  <c r="P982"/>
  <c r="T982"/>
  <c r="P1054"/>
  <c r="R1054"/>
  <c r="P1177"/>
  <c r="T1177"/>
  <c i="5" r="BK95"/>
  <c r="J95"/>
  <c r="J69"/>
  <c r="R95"/>
  <c r="R94"/>
  <c r="R93"/>
  <c i="6" r="P105"/>
  <c r="T105"/>
  <c r="P152"/>
  <c r="T152"/>
  <c r="P172"/>
  <c r="BK182"/>
  <c r="J182"/>
  <c r="J73"/>
  <c r="R182"/>
  <c r="P269"/>
  <c r="R269"/>
  <c r="P383"/>
  <c r="R383"/>
  <c r="BK462"/>
  <c r="J462"/>
  <c r="J77"/>
  <c r="R462"/>
  <c r="BK475"/>
  <c r="J475"/>
  <c r="J78"/>
  <c r="T475"/>
  <c r="P493"/>
  <c r="R493"/>
  <c i="7" r="R108"/>
  <c r="T108"/>
  <c r="P120"/>
  <c r="T120"/>
  <c r="P169"/>
  <c r="R169"/>
  <c r="BK191"/>
  <c r="J191"/>
  <c r="J72"/>
  <c r="T191"/>
  <c r="P210"/>
  <c r="T210"/>
  <c i="8" r="BK99"/>
  <c r="J99"/>
  <c r="J69"/>
  <c r="R99"/>
  <c r="T99"/>
  <c r="P104"/>
  <c r="R104"/>
  <c r="BK156"/>
  <c r="J156"/>
  <c r="J71"/>
  <c r="R156"/>
  <c r="P159"/>
  <c r="T159"/>
  <c r="P176"/>
  <c r="R176"/>
  <c i="9" r="P97"/>
  <c r="R97"/>
  <c r="BK129"/>
  <c r="J129"/>
  <c r="J70"/>
  <c r="R129"/>
  <c r="BK136"/>
  <c r="J136"/>
  <c r="J71"/>
  <c r="T136"/>
  <c i="10" r="P99"/>
  <c r="T99"/>
  <c r="P109"/>
  <c r="T109"/>
  <c r="P123"/>
  <c r="T123"/>
  <c r="P129"/>
  <c r="T129"/>
  <c r="P132"/>
  <c r="T132"/>
  <c i="11" r="BK95"/>
  <c r="J95"/>
  <c r="J68"/>
  <c r="T95"/>
  <c r="T154"/>
  <c r="T153"/>
  <c i="12" r="BK105"/>
  <c r="J105"/>
  <c r="J68"/>
  <c r="R105"/>
  <c r="BK114"/>
  <c r="J114"/>
  <c r="J69"/>
  <c r="R114"/>
  <c r="T114"/>
  <c r="R123"/>
  <c r="BK136"/>
  <c r="J136"/>
  <c r="J71"/>
  <c r="R136"/>
  <c r="BK144"/>
  <c r="J144"/>
  <c r="J72"/>
  <c r="R144"/>
  <c r="T144"/>
  <c r="P169"/>
  <c r="T169"/>
  <c r="P241"/>
  <c r="T241"/>
  <c r="P307"/>
  <c r="T307"/>
  <c r="P329"/>
  <c r="T329"/>
  <c r="P383"/>
  <c r="T383"/>
  <c r="P401"/>
  <c r="T401"/>
  <c r="P407"/>
  <c r="R407"/>
  <c i="13" r="P100"/>
  <c r="R100"/>
  <c r="P128"/>
  <c r="R128"/>
  <c r="BK137"/>
  <c r="J137"/>
  <c r="J72"/>
  <c r="R137"/>
  <c r="P143"/>
  <c r="P142"/>
  <c r="T143"/>
  <c r="T142"/>
  <c i="24" r="BK89"/>
  <c r="J89"/>
  <c r="J65"/>
  <c r="R89"/>
  <c r="R88"/>
  <c r="R87"/>
  <c i="2" r="BK111"/>
  <c r="J111"/>
  <c r="J69"/>
  <c r="P111"/>
  <c r="R111"/>
  <c r="T111"/>
  <c r="BK177"/>
  <c r="J177"/>
  <c r="J70"/>
  <c r="P177"/>
  <c r="R177"/>
  <c r="T177"/>
  <c r="BK254"/>
  <c r="J254"/>
  <c r="J71"/>
  <c r="P254"/>
  <c r="R254"/>
  <c r="T254"/>
  <c r="BK276"/>
  <c r="J276"/>
  <c r="J72"/>
  <c r="P276"/>
  <c r="R276"/>
  <c r="T276"/>
  <c r="BK306"/>
  <c r="J306"/>
  <c r="J74"/>
  <c r="P306"/>
  <c r="R306"/>
  <c r="T306"/>
  <c r="BK713"/>
  <c r="J713"/>
  <c r="J75"/>
  <c r="P713"/>
  <c r="R713"/>
  <c r="T713"/>
  <c r="BK734"/>
  <c r="J734"/>
  <c r="J76"/>
  <c r="P734"/>
  <c r="R734"/>
  <c r="T734"/>
  <c r="BK742"/>
  <c r="J742"/>
  <c r="J78"/>
  <c r="P742"/>
  <c r="R742"/>
  <c r="T742"/>
  <c r="BK754"/>
  <c r="J754"/>
  <c r="J80"/>
  <c r="P754"/>
  <c r="R754"/>
  <c r="T754"/>
  <c r="BK1159"/>
  <c r="J1159"/>
  <c r="J81"/>
  <c r="P1159"/>
  <c r="R1159"/>
  <c r="T1159"/>
  <c r="BK1242"/>
  <c r="J1242"/>
  <c r="J82"/>
  <c r="P1242"/>
  <c r="R1242"/>
  <c r="T1242"/>
  <c r="BK1272"/>
  <c r="J1272"/>
  <c r="J83"/>
  <c r="P1272"/>
  <c r="R1272"/>
  <c r="T1272"/>
  <c r="BK1316"/>
  <c r="J1316"/>
  <c r="J84"/>
  <c r="P1316"/>
  <c r="R1316"/>
  <c r="T1316"/>
  <c r="BK1614"/>
  <c r="J1614"/>
  <c r="J85"/>
  <c r="P1614"/>
  <c r="R1614"/>
  <c r="T1614"/>
  <c i="3" r="BK92"/>
  <c r="P92"/>
  <c r="R92"/>
  <c r="T92"/>
  <c r="BK111"/>
  <c r="J111"/>
  <c r="J66"/>
  <c r="P111"/>
  <c r="R111"/>
  <c r="T111"/>
  <c r="BK119"/>
  <c r="J119"/>
  <c r="J68"/>
  <c r="P119"/>
  <c r="R119"/>
  <c r="T119"/>
  <c i="4" r="BK128"/>
  <c r="J128"/>
  <c r="J71"/>
  <c r="P128"/>
  <c r="R128"/>
  <c r="T128"/>
  <c r="BK548"/>
  <c r="J548"/>
  <c r="J72"/>
  <c r="P548"/>
  <c r="R548"/>
  <c r="T548"/>
  <c r="BK734"/>
  <c r="J734"/>
  <c r="J73"/>
  <c r="P734"/>
  <c r="R734"/>
  <c r="T734"/>
  <c r="BK753"/>
  <c r="J753"/>
  <c r="J74"/>
  <c r="P753"/>
  <c r="R753"/>
  <c r="T753"/>
  <c r="BK761"/>
  <c r="J761"/>
  <c r="J76"/>
  <c r="P761"/>
  <c r="R761"/>
  <c r="T761"/>
  <c r="BK799"/>
  <c r="J799"/>
  <c r="J78"/>
  <c r="P799"/>
  <c r="R799"/>
  <c r="T799"/>
  <c r="BK866"/>
  <c r="J866"/>
  <c r="J79"/>
  <c r="P866"/>
  <c r="R866"/>
  <c r="T866"/>
  <c r="BK888"/>
  <c r="J888"/>
  <c r="J80"/>
  <c r="P888"/>
  <c r="R888"/>
  <c r="BK982"/>
  <c r="J982"/>
  <c r="J81"/>
  <c r="R982"/>
  <c r="BK1054"/>
  <c r="J1054"/>
  <c r="J82"/>
  <c r="T1054"/>
  <c r="BK1177"/>
  <c r="J1177"/>
  <c r="J83"/>
  <c r="R1177"/>
  <c i="5" r="P95"/>
  <c r="P94"/>
  <c r="P93"/>
  <c i="1" r="AU62"/>
  <c i="5" r="T95"/>
  <c r="T94"/>
  <c r="T93"/>
  <c i="6" r="BK105"/>
  <c r="J105"/>
  <c r="J69"/>
  <c r="R105"/>
  <c r="BK152"/>
  <c r="J152"/>
  <c r="J71"/>
  <c r="R152"/>
  <c r="BK172"/>
  <c r="J172"/>
  <c r="J72"/>
  <c r="R172"/>
  <c r="T172"/>
  <c r="P182"/>
  <c r="T182"/>
  <c r="BK269"/>
  <c r="J269"/>
  <c r="J74"/>
  <c r="T269"/>
  <c r="BK383"/>
  <c r="J383"/>
  <c r="J76"/>
  <c r="T383"/>
  <c r="P462"/>
  <c r="T462"/>
  <c r="P475"/>
  <c r="R475"/>
  <c r="BK493"/>
  <c r="J493"/>
  <c r="J79"/>
  <c r="T493"/>
  <c i="7" r="BK98"/>
  <c r="J98"/>
  <c r="J68"/>
  <c r="P98"/>
  <c r="R98"/>
  <c r="T98"/>
  <c r="BK108"/>
  <c r="J108"/>
  <c r="J69"/>
  <c r="P108"/>
  <c r="BK120"/>
  <c r="J120"/>
  <c r="J70"/>
  <c r="R120"/>
  <c r="BK169"/>
  <c r="J169"/>
  <c r="J71"/>
  <c r="T169"/>
  <c r="P191"/>
  <c r="R191"/>
  <c r="BK210"/>
  <c r="J210"/>
  <c r="J73"/>
  <c r="R210"/>
  <c i="8" r="P99"/>
  <c r="BK104"/>
  <c r="J104"/>
  <c r="J70"/>
  <c r="T104"/>
  <c r="P156"/>
  <c r="T156"/>
  <c r="BK159"/>
  <c r="J159"/>
  <c r="J72"/>
  <c r="R159"/>
  <c r="BK176"/>
  <c r="J176"/>
  <c r="J73"/>
  <c r="T176"/>
  <c i="9" r="BK97"/>
  <c r="J97"/>
  <c r="J69"/>
  <c r="T97"/>
  <c r="P129"/>
  <c r="T129"/>
  <c r="P136"/>
  <c r="R136"/>
  <c i="10" r="BK99"/>
  <c r="J99"/>
  <c r="J69"/>
  <c r="R99"/>
  <c r="BK109"/>
  <c r="J109"/>
  <c r="J70"/>
  <c r="R109"/>
  <c r="BK123"/>
  <c r="J123"/>
  <c r="J71"/>
  <c r="R123"/>
  <c r="BK129"/>
  <c r="J129"/>
  <c r="J72"/>
  <c r="R129"/>
  <c r="BK132"/>
  <c r="J132"/>
  <c r="J73"/>
  <c r="R132"/>
  <c i="11" r="P95"/>
  <c r="R95"/>
  <c r="BK154"/>
  <c r="J154"/>
  <c r="J70"/>
  <c r="P154"/>
  <c r="P153"/>
  <c r="R154"/>
  <c r="R153"/>
  <c i="12" r="P105"/>
  <c r="T105"/>
  <c r="P114"/>
  <c r="BK123"/>
  <c r="J123"/>
  <c r="J70"/>
  <c r="P123"/>
  <c r="T123"/>
  <c r="P136"/>
  <c r="T136"/>
  <c r="P144"/>
  <c r="BK169"/>
  <c r="J169"/>
  <c r="J73"/>
  <c r="R169"/>
  <c r="BK241"/>
  <c r="J241"/>
  <c r="J74"/>
  <c r="R241"/>
  <c r="BK307"/>
  <c r="J307"/>
  <c r="J75"/>
  <c r="R307"/>
  <c r="BK329"/>
  <c r="J329"/>
  <c r="J76"/>
  <c r="R329"/>
  <c r="BK383"/>
  <c r="J383"/>
  <c r="J77"/>
  <c r="R383"/>
  <c r="BK401"/>
  <c r="J401"/>
  <c r="J79"/>
  <c r="R401"/>
  <c r="BK407"/>
  <c r="J407"/>
  <c r="J80"/>
  <c r="T407"/>
  <c i="13" r="BK100"/>
  <c r="J100"/>
  <c r="J69"/>
  <c r="T100"/>
  <c r="BK128"/>
  <c r="J128"/>
  <c r="J71"/>
  <c r="T128"/>
  <c r="P137"/>
  <c r="T137"/>
  <c r="BK143"/>
  <c r="J143"/>
  <c r="J74"/>
  <c r="R143"/>
  <c r="R142"/>
  <c i="14" r="BK100"/>
  <c r="J100"/>
  <c r="J69"/>
  <c r="P100"/>
  <c r="P99"/>
  <c r="R100"/>
  <c r="R99"/>
  <c r="T100"/>
  <c r="T99"/>
  <c r="BK108"/>
  <c r="J108"/>
  <c r="J71"/>
  <c r="P108"/>
  <c r="R108"/>
  <c r="T108"/>
  <c r="BK112"/>
  <c r="J112"/>
  <c r="J72"/>
  <c r="P112"/>
  <c r="R112"/>
  <c r="T112"/>
  <c r="BK131"/>
  <c r="J131"/>
  <c r="J73"/>
  <c r="P131"/>
  <c r="R131"/>
  <c r="T131"/>
  <c r="BK143"/>
  <c r="J143"/>
  <c r="J74"/>
  <c r="P143"/>
  <c r="R143"/>
  <c r="T143"/>
  <c i="15" r="BK108"/>
  <c r="J108"/>
  <c r="J68"/>
  <c r="P108"/>
  <c r="R108"/>
  <c r="T108"/>
  <c r="BK121"/>
  <c r="J121"/>
  <c r="J69"/>
  <c r="P121"/>
  <c r="R121"/>
  <c r="T121"/>
  <c r="BK129"/>
  <c r="J129"/>
  <c r="J70"/>
  <c r="P129"/>
  <c r="R129"/>
  <c r="T129"/>
  <c r="BK138"/>
  <c r="J138"/>
  <c r="J71"/>
  <c r="P138"/>
  <c r="R138"/>
  <c r="T138"/>
  <c r="BK151"/>
  <c r="J151"/>
  <c r="J72"/>
  <c r="P151"/>
  <c r="R151"/>
  <c r="T151"/>
  <c r="BK159"/>
  <c r="J159"/>
  <c r="J73"/>
  <c r="P159"/>
  <c r="R159"/>
  <c r="T159"/>
  <c r="BK187"/>
  <c r="J187"/>
  <c r="J75"/>
  <c r="P187"/>
  <c r="R187"/>
  <c r="T187"/>
  <c r="BK226"/>
  <c r="J226"/>
  <c r="J76"/>
  <c r="P226"/>
  <c r="R226"/>
  <c r="T226"/>
  <c r="BK250"/>
  <c r="J250"/>
  <c r="J77"/>
  <c r="P250"/>
  <c r="R250"/>
  <c r="T250"/>
  <c r="BK267"/>
  <c r="J267"/>
  <c r="J78"/>
  <c r="P267"/>
  <c r="R267"/>
  <c r="T267"/>
  <c r="BK310"/>
  <c r="J310"/>
  <c r="J79"/>
  <c r="P310"/>
  <c r="R310"/>
  <c r="T310"/>
  <c r="BK351"/>
  <c r="J351"/>
  <c r="J80"/>
  <c r="P351"/>
  <c r="R351"/>
  <c r="T351"/>
  <c r="BK381"/>
  <c r="J381"/>
  <c r="J82"/>
  <c r="P381"/>
  <c r="R381"/>
  <c r="T381"/>
  <c r="BK391"/>
  <c r="J391"/>
  <c r="J83"/>
  <c r="P391"/>
  <c r="R391"/>
  <c r="T391"/>
  <c i="16" r="BK95"/>
  <c r="J95"/>
  <c r="J65"/>
  <c r="P95"/>
  <c r="R95"/>
  <c r="T95"/>
  <c r="BK123"/>
  <c r="J123"/>
  <c r="J67"/>
  <c r="P123"/>
  <c r="R123"/>
  <c r="T123"/>
  <c r="BK131"/>
  <c r="J131"/>
  <c r="J68"/>
  <c r="P131"/>
  <c r="R131"/>
  <c r="T131"/>
  <c r="BK140"/>
  <c r="J140"/>
  <c r="J69"/>
  <c r="P140"/>
  <c r="R140"/>
  <c r="T140"/>
  <c r="BK151"/>
  <c r="J151"/>
  <c r="J71"/>
  <c r="P151"/>
  <c r="P150"/>
  <c r="R151"/>
  <c r="R150"/>
  <c r="T151"/>
  <c r="T150"/>
  <c i="17" r="BK90"/>
  <c r="J90"/>
  <c r="J65"/>
  <c r="P90"/>
  <c r="R90"/>
  <c r="T90"/>
  <c r="BK108"/>
  <c r="J108"/>
  <c r="J66"/>
  <c r="P108"/>
  <c r="R108"/>
  <c r="T108"/>
  <c i="18" r="BK105"/>
  <c r="J105"/>
  <c r="J69"/>
  <c r="P105"/>
  <c r="R105"/>
  <c r="T105"/>
  <c r="BK140"/>
  <c r="J140"/>
  <c r="J70"/>
  <c r="P140"/>
  <c r="R140"/>
  <c r="T140"/>
  <c r="BK280"/>
  <c r="J280"/>
  <c r="J71"/>
  <c r="P280"/>
  <c r="R280"/>
  <c r="T280"/>
  <c r="BK302"/>
  <c r="J302"/>
  <c r="J72"/>
  <c r="P302"/>
  <c r="R302"/>
  <c r="T302"/>
  <c r="BK310"/>
  <c r="J310"/>
  <c r="J74"/>
  <c r="P310"/>
  <c r="R310"/>
  <c r="T310"/>
  <c r="BK532"/>
  <c r="J532"/>
  <c r="J75"/>
  <c r="P532"/>
  <c r="R532"/>
  <c r="T532"/>
  <c r="BK553"/>
  <c r="J553"/>
  <c r="J76"/>
  <c r="P553"/>
  <c r="R553"/>
  <c r="T553"/>
  <c r="BK585"/>
  <c r="J585"/>
  <c r="J77"/>
  <c r="P585"/>
  <c r="R585"/>
  <c r="T585"/>
  <c r="BK612"/>
  <c r="J612"/>
  <c r="J78"/>
  <c r="P612"/>
  <c r="R612"/>
  <c r="T612"/>
  <c r="BK911"/>
  <c r="J911"/>
  <c r="J79"/>
  <c r="P911"/>
  <c r="R911"/>
  <c r="T911"/>
  <c i="19" r="BK93"/>
  <c r="J93"/>
  <c r="J68"/>
  <c r="P93"/>
  <c r="P92"/>
  <c i="1" r="AU80"/>
  <c i="19" r="R93"/>
  <c r="R92"/>
  <c r="T93"/>
  <c r="T92"/>
  <c i="20" r="BK109"/>
  <c r="J109"/>
  <c r="J69"/>
  <c r="P109"/>
  <c r="R109"/>
  <c r="T109"/>
  <c r="BK129"/>
  <c r="J129"/>
  <c r="J70"/>
  <c r="P129"/>
  <c r="R129"/>
  <c r="T129"/>
  <c r="BK147"/>
  <c r="J147"/>
  <c r="J72"/>
  <c r="P147"/>
  <c r="R147"/>
  <c r="T147"/>
  <c r="BK162"/>
  <c r="J162"/>
  <c r="J73"/>
  <c r="P162"/>
  <c r="R162"/>
  <c r="T162"/>
  <c r="BK184"/>
  <c r="J184"/>
  <c r="J74"/>
  <c r="P184"/>
  <c r="R184"/>
  <c r="T184"/>
  <c r="BK227"/>
  <c r="J227"/>
  <c r="J77"/>
  <c r="P227"/>
  <c r="R227"/>
  <c r="T227"/>
  <c r="BK230"/>
  <c r="J230"/>
  <c r="J78"/>
  <c r="P230"/>
  <c r="R230"/>
  <c r="T230"/>
  <c r="BK315"/>
  <c r="J315"/>
  <c r="J79"/>
  <c r="P315"/>
  <c r="R315"/>
  <c r="T315"/>
  <c r="BK323"/>
  <c r="J323"/>
  <c r="J80"/>
  <c r="P323"/>
  <c r="R323"/>
  <c r="T323"/>
  <c r="BK369"/>
  <c r="J369"/>
  <c r="J81"/>
  <c r="P369"/>
  <c r="R369"/>
  <c r="T369"/>
  <c r="BK378"/>
  <c r="J378"/>
  <c r="J82"/>
  <c r="P378"/>
  <c r="R378"/>
  <c r="T378"/>
  <c r="BK399"/>
  <c r="J399"/>
  <c r="J83"/>
  <c r="P399"/>
  <c r="R399"/>
  <c r="T399"/>
  <c i="21" r="BK97"/>
  <c r="J97"/>
  <c r="J69"/>
  <c r="P97"/>
  <c r="R97"/>
  <c r="T97"/>
  <c r="BK107"/>
  <c r="J107"/>
  <c r="J70"/>
  <c r="P107"/>
  <c r="R107"/>
  <c r="T107"/>
  <c r="BK117"/>
  <c r="J117"/>
  <c r="J71"/>
  <c r="P117"/>
  <c r="R117"/>
  <c r="T117"/>
  <c i="22" r="BK95"/>
  <c r="P95"/>
  <c r="R95"/>
  <c r="T95"/>
  <c r="BK290"/>
  <c r="J290"/>
  <c r="J70"/>
  <c r="P290"/>
  <c r="P289"/>
  <c r="R290"/>
  <c r="R289"/>
  <c r="T290"/>
  <c r="T289"/>
  <c i="23" r="BK97"/>
  <c r="J97"/>
  <c r="J66"/>
  <c r="P97"/>
  <c r="R97"/>
  <c r="T97"/>
  <c r="BK116"/>
  <c r="J116"/>
  <c r="J67"/>
  <c r="P116"/>
  <c r="R116"/>
  <c r="T116"/>
  <c r="BK120"/>
  <c r="J120"/>
  <c r="J68"/>
  <c r="P120"/>
  <c r="R120"/>
  <c r="T120"/>
  <c r="BK137"/>
  <c r="J137"/>
  <c r="J69"/>
  <c r="P137"/>
  <c r="R137"/>
  <c r="T137"/>
  <c r="BK166"/>
  <c r="J166"/>
  <c r="J70"/>
  <c r="P166"/>
  <c r="R166"/>
  <c r="T166"/>
  <c i="24" r="P89"/>
  <c r="P88"/>
  <c r="P87"/>
  <c i="1" r="AU87"/>
  <c i="24" r="T89"/>
  <c r="T88"/>
  <c r="T87"/>
  <c i="6" r="BK378"/>
  <c r="J378"/>
  <c r="J75"/>
  <c i="13" r="BK123"/>
  <c r="J123"/>
  <c r="J70"/>
  <c i="2" r="BK302"/>
  <c r="J302"/>
  <c r="J73"/>
  <c r="BK752"/>
  <c r="J752"/>
  <c r="J79"/>
  <c i="3" r="BK116"/>
  <c r="J116"/>
  <c r="J67"/>
  <c i="4" r="BK109"/>
  <c r="J109"/>
  <c r="J69"/>
  <c r="BK123"/>
  <c r="J123"/>
  <c r="J70"/>
  <c r="BK797"/>
  <c r="J797"/>
  <c r="J77"/>
  <c i="6" r="BK145"/>
  <c r="J145"/>
  <c r="J70"/>
  <c i="12" r="BK396"/>
  <c r="J396"/>
  <c r="J78"/>
  <c i="15" r="BK376"/>
  <c r="J376"/>
  <c r="J81"/>
  <c i="16" r="BK118"/>
  <c r="J118"/>
  <c r="J66"/>
  <c i="20" r="BK140"/>
  <c r="J140"/>
  <c r="J71"/>
  <c r="BK223"/>
  <c r="J223"/>
  <c r="J75"/>
  <c i="23" r="BK93"/>
  <c r="J93"/>
  <c r="J64"/>
  <c r="BK95"/>
  <c r="J95"/>
  <c r="J65"/>
  <c i="24" r="J56"/>
  <c r="F59"/>
  <c r="E75"/>
  <c r="F83"/>
  <c r="J84"/>
  <c r="BE91"/>
  <c r="BE92"/>
  <c r="BE90"/>
  <c r="BE93"/>
  <c i="22" r="J95"/>
  <c r="J68"/>
  <c i="23" r="F58"/>
  <c r="J59"/>
  <c r="E80"/>
  <c r="J86"/>
  <c r="BE94"/>
  <c r="BE99"/>
  <c r="BE105"/>
  <c r="BE106"/>
  <c r="BE111"/>
  <c r="BE117"/>
  <c r="BE119"/>
  <c r="BE123"/>
  <c r="BE126"/>
  <c r="BE129"/>
  <c r="BE130"/>
  <c r="BE132"/>
  <c r="BE134"/>
  <c r="BE135"/>
  <c r="BE141"/>
  <c r="BE143"/>
  <c r="BE147"/>
  <c r="BE149"/>
  <c r="BE157"/>
  <c r="BE158"/>
  <c r="BE159"/>
  <c r="BE160"/>
  <c r="BE163"/>
  <c r="BE164"/>
  <c r="F59"/>
  <c r="BE96"/>
  <c r="BE98"/>
  <c r="BE100"/>
  <c r="BE101"/>
  <c r="BE110"/>
  <c r="BE112"/>
  <c r="BE118"/>
  <c r="BE121"/>
  <c r="BE122"/>
  <c r="BE124"/>
  <c r="BE125"/>
  <c r="BE127"/>
  <c r="BE128"/>
  <c r="BE131"/>
  <c r="BE133"/>
  <c r="BE136"/>
  <c r="BE138"/>
  <c r="BE139"/>
  <c r="BE140"/>
  <c r="BE142"/>
  <c r="BE144"/>
  <c r="BE148"/>
  <c r="BE150"/>
  <c r="BE154"/>
  <c r="BE155"/>
  <c r="BE156"/>
  <c r="BE161"/>
  <c r="BE162"/>
  <c r="BE165"/>
  <c r="BE167"/>
  <c r="BE168"/>
  <c r="BE169"/>
  <c r="BE170"/>
  <c r="BE171"/>
  <c r="BE172"/>
  <c r="BE173"/>
  <c r="BE174"/>
  <c r="BE175"/>
  <c i="22" r="J60"/>
  <c r="F62"/>
  <c r="F63"/>
  <c r="E80"/>
  <c r="J90"/>
  <c r="J91"/>
  <c r="BE109"/>
  <c r="BE116"/>
  <c r="BE124"/>
  <c r="BE127"/>
  <c r="BE138"/>
  <c r="BE154"/>
  <c r="BE172"/>
  <c r="BE187"/>
  <c r="BE192"/>
  <c r="BE198"/>
  <c r="BE207"/>
  <c r="BE221"/>
  <c r="BE226"/>
  <c r="BE253"/>
  <c r="BE265"/>
  <c r="BE276"/>
  <c r="BE278"/>
  <c r="BE288"/>
  <c r="BE293"/>
  <c r="BE96"/>
  <c r="BE99"/>
  <c r="BE104"/>
  <c r="BE118"/>
  <c r="BE120"/>
  <c r="BE132"/>
  <c r="BE137"/>
  <c r="BE139"/>
  <c r="BE145"/>
  <c r="BE160"/>
  <c r="BE166"/>
  <c r="BE177"/>
  <c r="BE181"/>
  <c r="BE203"/>
  <c r="BE211"/>
  <c r="BE216"/>
  <c r="BE233"/>
  <c r="BE239"/>
  <c r="BE245"/>
  <c r="BE247"/>
  <c r="BE259"/>
  <c r="BE271"/>
  <c r="BE280"/>
  <c r="BE284"/>
  <c r="BE286"/>
  <c r="BE291"/>
  <c i="21" r="E52"/>
  <c r="F62"/>
  <c r="F63"/>
  <c r="J89"/>
  <c r="J92"/>
  <c r="BE99"/>
  <c r="BE102"/>
  <c r="BE109"/>
  <c r="BE111"/>
  <c r="BE112"/>
  <c r="BE113"/>
  <c r="BE98"/>
  <c r="BE100"/>
  <c r="BE101"/>
  <c r="BE103"/>
  <c r="BE104"/>
  <c r="BE105"/>
  <c r="BE106"/>
  <c r="BE108"/>
  <c r="BE110"/>
  <c r="BE114"/>
  <c r="BE115"/>
  <c r="BE116"/>
  <c r="BE118"/>
  <c r="BE119"/>
  <c r="BE120"/>
  <c r="BE121"/>
  <c r="BE122"/>
  <c r="BE123"/>
  <c i="20" r="E52"/>
  <c r="J63"/>
  <c r="J101"/>
  <c r="BE117"/>
  <c r="BE119"/>
  <c r="BE125"/>
  <c r="BE130"/>
  <c r="BE141"/>
  <c r="BE148"/>
  <c r="BE151"/>
  <c r="BE157"/>
  <c r="BE163"/>
  <c r="BE175"/>
  <c r="BE179"/>
  <c r="BE185"/>
  <c r="BE191"/>
  <c r="BE205"/>
  <c r="BE216"/>
  <c r="BE228"/>
  <c r="BE237"/>
  <c r="BE258"/>
  <c r="BE260"/>
  <c r="BE272"/>
  <c r="BE276"/>
  <c r="BE285"/>
  <c r="BE294"/>
  <c r="BE299"/>
  <c r="BE308"/>
  <c r="BE310"/>
  <c r="BE316"/>
  <c r="BE324"/>
  <c r="BE330"/>
  <c r="BE332"/>
  <c r="BE346"/>
  <c r="F62"/>
  <c r="F63"/>
  <c r="BE110"/>
  <c r="BE114"/>
  <c r="BE121"/>
  <c r="BE136"/>
  <c r="BE159"/>
  <c r="BE167"/>
  <c r="BE171"/>
  <c r="BE173"/>
  <c r="BE177"/>
  <c r="BE189"/>
  <c r="BE209"/>
  <c r="BE224"/>
  <c r="BE229"/>
  <c r="BE231"/>
  <c r="BE241"/>
  <c r="BE247"/>
  <c r="BE252"/>
  <c r="BE265"/>
  <c r="BE279"/>
  <c r="BE281"/>
  <c r="BE289"/>
  <c r="BE298"/>
  <c r="BE304"/>
  <c r="BE307"/>
  <c r="BE312"/>
  <c r="BE313"/>
  <c r="BE321"/>
  <c r="BE328"/>
  <c r="BE336"/>
  <c r="BE338"/>
  <c r="BE343"/>
  <c r="BE348"/>
  <c r="BE350"/>
  <c r="BE355"/>
  <c r="BE360"/>
  <c r="BE362"/>
  <c r="BE364"/>
  <c r="BE370"/>
  <c r="BE373"/>
  <c r="BE376"/>
  <c r="BE379"/>
  <c r="BE384"/>
  <c r="BE388"/>
  <c r="BE391"/>
  <c r="BE395"/>
  <c r="BE397"/>
  <c r="BE400"/>
  <c r="BE402"/>
  <c r="BE404"/>
  <c r="BE406"/>
  <c i="18" r="BK309"/>
  <c r="J309"/>
  <c r="J73"/>
  <c i="19" r="J60"/>
  <c r="J63"/>
  <c r="F88"/>
  <c r="F89"/>
  <c r="BE98"/>
  <c r="BE100"/>
  <c r="BE105"/>
  <c i="18" r="BK104"/>
  <c r="J104"/>
  <c r="J68"/>
  <c i="19" r="E52"/>
  <c r="BE94"/>
  <c r="BE97"/>
  <c r="BE99"/>
  <c r="BE101"/>
  <c r="BE102"/>
  <c r="BE103"/>
  <c i="18" r="J60"/>
  <c r="F63"/>
  <c r="J100"/>
  <c r="BE128"/>
  <c r="BE141"/>
  <c r="BE151"/>
  <c r="BE157"/>
  <c r="BE164"/>
  <c r="BE214"/>
  <c r="BE236"/>
  <c r="BE251"/>
  <c r="BE262"/>
  <c r="BE284"/>
  <c r="BE290"/>
  <c r="BE299"/>
  <c r="BE311"/>
  <c r="BE342"/>
  <c r="BE366"/>
  <c r="BE428"/>
  <c r="BE442"/>
  <c r="BE470"/>
  <c r="BE476"/>
  <c r="BE504"/>
  <c r="BE512"/>
  <c r="BE517"/>
  <c r="BE539"/>
  <c r="BE549"/>
  <c r="BE554"/>
  <c r="BE563"/>
  <c r="BE570"/>
  <c r="BE583"/>
  <c r="BE586"/>
  <c r="BE594"/>
  <c r="BE611"/>
  <c r="BE639"/>
  <c r="BE875"/>
  <c r="BE913"/>
  <c r="E52"/>
  <c r="F62"/>
  <c r="BE106"/>
  <c r="BE124"/>
  <c r="BE134"/>
  <c r="BE135"/>
  <c r="BE154"/>
  <c r="BE156"/>
  <c r="BE159"/>
  <c r="BE162"/>
  <c r="BE181"/>
  <c r="BE188"/>
  <c r="BE220"/>
  <c r="BE222"/>
  <c r="BE230"/>
  <c r="BE240"/>
  <c r="BE274"/>
  <c r="BE281"/>
  <c r="BE288"/>
  <c r="BE292"/>
  <c r="BE296"/>
  <c r="BE303"/>
  <c r="BE305"/>
  <c r="BE307"/>
  <c r="BE325"/>
  <c r="BE345"/>
  <c r="BE351"/>
  <c r="BE357"/>
  <c r="BE390"/>
  <c r="BE414"/>
  <c r="BE449"/>
  <c r="BE456"/>
  <c r="BE464"/>
  <c r="BE482"/>
  <c r="BE499"/>
  <c r="BE522"/>
  <c r="BE527"/>
  <c r="BE528"/>
  <c r="BE530"/>
  <c r="BE533"/>
  <c r="BE542"/>
  <c r="BE543"/>
  <c r="BE551"/>
  <c r="BE575"/>
  <c r="BE581"/>
  <c r="BE613"/>
  <c r="BE757"/>
  <c r="BE898"/>
  <c r="BE912"/>
  <c i="17" r="J56"/>
  <c r="J59"/>
  <c r="BE91"/>
  <c r="BE96"/>
  <c r="BE102"/>
  <c r="BE104"/>
  <c r="BE106"/>
  <c r="BE107"/>
  <c r="BE112"/>
  <c r="E50"/>
  <c r="F58"/>
  <c r="F59"/>
  <c r="BE93"/>
  <c r="BE94"/>
  <c r="BE95"/>
  <c r="BE97"/>
  <c r="BE98"/>
  <c r="BE99"/>
  <c r="BE100"/>
  <c r="BE101"/>
  <c r="BE103"/>
  <c r="BE105"/>
  <c r="BE109"/>
  <c i="16" r="J56"/>
  <c r="F59"/>
  <c r="E81"/>
  <c r="J90"/>
  <c r="BE104"/>
  <c r="BE112"/>
  <c r="BE119"/>
  <c r="BE136"/>
  <c r="BE143"/>
  <c r="BE155"/>
  <c r="BE156"/>
  <c r="BE158"/>
  <c r="BE161"/>
  <c r="BE163"/>
  <c r="BE165"/>
  <c r="F58"/>
  <c r="BE96"/>
  <c r="BE100"/>
  <c r="BE108"/>
  <c r="BE116"/>
  <c r="BE124"/>
  <c r="BE128"/>
  <c r="BE132"/>
  <c r="BE141"/>
  <c r="BE145"/>
  <c r="BE148"/>
  <c r="BE152"/>
  <c r="BE153"/>
  <c r="BE154"/>
  <c r="BE157"/>
  <c r="BE159"/>
  <c r="BE160"/>
  <c r="BE162"/>
  <c r="BE164"/>
  <c r="BE166"/>
  <c i="15" r="BE117"/>
  <c r="BE122"/>
  <c r="BE130"/>
  <c r="BE147"/>
  <c r="BE164"/>
  <c r="BE178"/>
  <c r="BE188"/>
  <c r="BE204"/>
  <c r="BE213"/>
  <c r="BE224"/>
  <c r="BE234"/>
  <c r="BE251"/>
  <c r="BE255"/>
  <c r="BE259"/>
  <c r="BE268"/>
  <c r="BE275"/>
  <c r="BE282"/>
  <c r="BE289"/>
  <c r="BE293"/>
  <c r="BE300"/>
  <c r="BE303"/>
  <c r="BE311"/>
  <c r="BE315"/>
  <c r="BE322"/>
  <c r="BE329"/>
  <c r="BE336"/>
  <c r="BE347"/>
  <c r="BE359"/>
  <c r="BE363"/>
  <c r="BE373"/>
  <c r="BE392"/>
  <c r="BE396"/>
  <c r="BE404"/>
  <c r="BE406"/>
  <c r="E52"/>
  <c r="J60"/>
  <c r="F62"/>
  <c r="J62"/>
  <c r="F63"/>
  <c r="BE109"/>
  <c r="BE113"/>
  <c r="BE127"/>
  <c r="BE134"/>
  <c r="BE139"/>
  <c r="BE143"/>
  <c r="BE152"/>
  <c r="BE156"/>
  <c r="BE160"/>
  <c r="BE168"/>
  <c r="BE173"/>
  <c r="BE182"/>
  <c r="BE196"/>
  <c r="BE222"/>
  <c r="BE227"/>
  <c r="BE241"/>
  <c r="BE248"/>
  <c r="BE263"/>
  <c r="BE272"/>
  <c r="BE279"/>
  <c r="BE286"/>
  <c r="BE296"/>
  <c r="BE307"/>
  <c r="BE309"/>
  <c r="BE318"/>
  <c r="BE325"/>
  <c r="BE332"/>
  <c r="BE339"/>
  <c r="BE343"/>
  <c r="BE352"/>
  <c r="BE356"/>
  <c r="BE366"/>
  <c r="BE370"/>
  <c r="BE377"/>
  <c r="BE382"/>
  <c r="BE384"/>
  <c r="BE386"/>
  <c r="BE389"/>
  <c r="BE400"/>
  <c i="14" r="F62"/>
  <c r="F63"/>
  <c r="J94"/>
  <c r="J95"/>
  <c r="BE102"/>
  <c r="BE106"/>
  <c r="BE111"/>
  <c r="BE114"/>
  <c r="BE117"/>
  <c r="BE118"/>
  <c r="BE120"/>
  <c r="BE121"/>
  <c r="BE124"/>
  <c r="BE127"/>
  <c r="BE130"/>
  <c r="BE132"/>
  <c r="BE135"/>
  <c r="BE137"/>
  <c r="BE138"/>
  <c r="BE140"/>
  <c r="BE141"/>
  <c r="BE146"/>
  <c r="E52"/>
  <c r="J60"/>
  <c r="BE101"/>
  <c r="BE103"/>
  <c r="BE104"/>
  <c r="BE105"/>
  <c r="BE109"/>
  <c r="BE113"/>
  <c r="BE115"/>
  <c r="BE116"/>
  <c r="BE119"/>
  <c r="BE122"/>
  <c r="BE123"/>
  <c r="BE125"/>
  <c r="BE126"/>
  <c r="BE128"/>
  <c r="BE129"/>
  <c r="BE133"/>
  <c r="BE134"/>
  <c r="BE136"/>
  <c r="BE139"/>
  <c r="BE142"/>
  <c r="BE144"/>
  <c r="BE145"/>
  <c r="BE147"/>
  <c r="BE148"/>
  <c r="BE149"/>
  <c i="13" r="E52"/>
  <c r="F62"/>
  <c r="J63"/>
  <c r="J92"/>
  <c r="J94"/>
  <c r="BE105"/>
  <c r="BE113"/>
  <c r="BE124"/>
  <c r="BE129"/>
  <c r="BE145"/>
  <c r="BE150"/>
  <c r="BE153"/>
  <c r="F63"/>
  <c r="BE101"/>
  <c r="BE109"/>
  <c r="BE117"/>
  <c r="BE119"/>
  <c r="BE133"/>
  <c r="BE138"/>
  <c r="BE140"/>
  <c r="BE144"/>
  <c r="BE146"/>
  <c r="BE147"/>
  <c r="BE148"/>
  <c r="BE149"/>
  <c r="BE151"/>
  <c r="BE152"/>
  <c r="BE154"/>
  <c i="12" r="E52"/>
  <c r="J60"/>
  <c r="F62"/>
  <c r="J62"/>
  <c r="F63"/>
  <c r="BE106"/>
  <c r="BE110"/>
  <c r="BE115"/>
  <c r="BE119"/>
  <c r="BE124"/>
  <c r="BE128"/>
  <c r="BE132"/>
  <c r="BE137"/>
  <c r="BE141"/>
  <c r="BE145"/>
  <c r="BE149"/>
  <c r="BE153"/>
  <c r="BE155"/>
  <c r="BE160"/>
  <c r="BE164"/>
  <c r="BE170"/>
  <c r="BE174"/>
  <c r="BE178"/>
  <c r="BE182"/>
  <c r="BE186"/>
  <c r="BE190"/>
  <c r="BE193"/>
  <c r="BE196"/>
  <c r="BE199"/>
  <c r="BE202"/>
  <c r="BE206"/>
  <c r="BE209"/>
  <c r="BE213"/>
  <c r="BE216"/>
  <c r="BE220"/>
  <c r="BE224"/>
  <c r="BE229"/>
  <c r="BE233"/>
  <c r="BE237"/>
  <c r="BE242"/>
  <c r="BE246"/>
  <c r="BE249"/>
  <c r="BE253"/>
  <c r="BE256"/>
  <c r="BE260"/>
  <c r="BE263"/>
  <c r="BE267"/>
  <c r="BE270"/>
  <c r="BE274"/>
  <c r="BE277"/>
  <c r="BE281"/>
  <c r="BE284"/>
  <c r="BE288"/>
  <c r="BE291"/>
  <c r="BE294"/>
  <c r="BE297"/>
  <c r="BE300"/>
  <c r="BE304"/>
  <c r="BE308"/>
  <c r="BE312"/>
  <c r="BE316"/>
  <c r="BE320"/>
  <c r="BE324"/>
  <c r="BE330"/>
  <c r="BE334"/>
  <c r="BE337"/>
  <c r="BE341"/>
  <c r="BE344"/>
  <c r="BE353"/>
  <c r="BE356"/>
  <c r="BE360"/>
  <c r="BE363"/>
  <c r="BE367"/>
  <c r="BE371"/>
  <c r="BE374"/>
  <c r="BE377"/>
  <c r="BE380"/>
  <c r="BE384"/>
  <c r="BE388"/>
  <c r="BE392"/>
  <c r="BE397"/>
  <c r="BE402"/>
  <c r="BE404"/>
  <c r="BE408"/>
  <c r="BE412"/>
  <c r="BE416"/>
  <c i="11" r="E52"/>
  <c r="J60"/>
  <c r="F63"/>
  <c r="F90"/>
  <c r="BE97"/>
  <c r="BE98"/>
  <c r="BE114"/>
  <c r="BE133"/>
  <c r="BE151"/>
  <c r="J62"/>
  <c r="J63"/>
  <c r="BE96"/>
  <c r="BE113"/>
  <c r="BE116"/>
  <c r="BE120"/>
  <c r="BE132"/>
  <c r="BE139"/>
  <c r="BE143"/>
  <c r="BE146"/>
  <c r="BE147"/>
  <c r="BE152"/>
  <c r="BE155"/>
  <c r="BE157"/>
  <c r="BE159"/>
  <c r="BE161"/>
  <c i="10" r="E52"/>
  <c r="F62"/>
  <c r="J63"/>
  <c r="BE101"/>
  <c r="BE102"/>
  <c r="BE104"/>
  <c r="BE105"/>
  <c r="BE107"/>
  <c r="BE111"/>
  <c r="BE112"/>
  <c r="BE115"/>
  <c r="BE118"/>
  <c r="BE121"/>
  <c r="BE125"/>
  <c r="BE128"/>
  <c r="BE130"/>
  <c r="BE131"/>
  <c r="BE133"/>
  <c r="BE135"/>
  <c r="BE137"/>
  <c r="J60"/>
  <c r="F63"/>
  <c r="BE100"/>
  <c r="BE103"/>
  <c r="BE106"/>
  <c r="BE108"/>
  <c r="BE110"/>
  <c r="BE113"/>
  <c r="BE114"/>
  <c r="BE116"/>
  <c r="BE117"/>
  <c r="BE119"/>
  <c r="BE120"/>
  <c r="BE122"/>
  <c r="BE124"/>
  <c r="BE126"/>
  <c r="BE127"/>
  <c r="BE134"/>
  <c r="BE136"/>
  <c r="BE138"/>
  <c i="9" r="F62"/>
  <c r="F63"/>
  <c r="J63"/>
  <c r="E81"/>
  <c r="BE100"/>
  <c r="BE103"/>
  <c r="BE105"/>
  <c r="BE106"/>
  <c r="BE107"/>
  <c r="BE110"/>
  <c r="BE114"/>
  <c r="BE115"/>
  <c r="BE116"/>
  <c r="BE117"/>
  <c r="BE119"/>
  <c r="BE121"/>
  <c r="BE131"/>
  <c r="BE132"/>
  <c r="BE135"/>
  <c r="BE140"/>
  <c r="BE141"/>
  <c r="J60"/>
  <c r="BE98"/>
  <c r="BE99"/>
  <c r="BE101"/>
  <c r="BE102"/>
  <c r="BE104"/>
  <c r="BE108"/>
  <c r="BE109"/>
  <c r="BE111"/>
  <c r="BE112"/>
  <c r="BE113"/>
  <c r="BE118"/>
  <c r="BE120"/>
  <c r="BE122"/>
  <c r="BE123"/>
  <c r="BE124"/>
  <c r="BE125"/>
  <c r="BE126"/>
  <c r="BE127"/>
  <c r="BE128"/>
  <c r="BE130"/>
  <c r="BE133"/>
  <c r="BE134"/>
  <c r="BE137"/>
  <c r="BE138"/>
  <c r="BE139"/>
  <c i="8" r="E52"/>
  <c r="F62"/>
  <c r="J94"/>
  <c r="BE100"/>
  <c r="BE103"/>
  <c r="BE105"/>
  <c r="BE107"/>
  <c r="BE108"/>
  <c r="BE110"/>
  <c r="BE111"/>
  <c r="BE112"/>
  <c r="BE113"/>
  <c r="BE114"/>
  <c r="BE115"/>
  <c r="BE116"/>
  <c r="BE117"/>
  <c r="BE118"/>
  <c r="BE120"/>
  <c r="BE122"/>
  <c r="BE123"/>
  <c r="BE124"/>
  <c r="BE125"/>
  <c r="BE126"/>
  <c r="BE127"/>
  <c r="BE128"/>
  <c r="BE129"/>
  <c r="BE130"/>
  <c r="BE131"/>
  <c r="BE132"/>
  <c r="BE133"/>
  <c r="BE134"/>
  <c r="BE135"/>
  <c r="BE136"/>
  <c r="BE137"/>
  <c r="BE138"/>
  <c r="BE139"/>
  <c r="BE145"/>
  <c r="BE146"/>
  <c r="BE147"/>
  <c r="BE154"/>
  <c r="BE157"/>
  <c r="BE158"/>
  <c r="BE162"/>
  <c r="BE166"/>
  <c r="BE167"/>
  <c r="BE169"/>
  <c r="BE173"/>
  <c r="BE177"/>
  <c r="BE179"/>
  <c r="BE180"/>
  <c r="BE181"/>
  <c r="J60"/>
  <c r="F63"/>
  <c r="BE102"/>
  <c r="BE106"/>
  <c r="BE109"/>
  <c r="BE119"/>
  <c r="BE121"/>
  <c r="BE140"/>
  <c r="BE141"/>
  <c r="BE142"/>
  <c r="BE143"/>
  <c r="BE144"/>
  <c r="BE148"/>
  <c r="BE149"/>
  <c r="BE150"/>
  <c r="BE151"/>
  <c r="BE152"/>
  <c r="BE153"/>
  <c r="BE155"/>
  <c r="BE160"/>
  <c r="BE161"/>
  <c r="BE163"/>
  <c r="BE164"/>
  <c r="BE165"/>
  <c r="BE168"/>
  <c r="BE170"/>
  <c r="BE171"/>
  <c r="BE172"/>
  <c r="BE174"/>
  <c r="BE175"/>
  <c r="BE178"/>
  <c r="BE182"/>
  <c r="BE183"/>
  <c i="7" r="J60"/>
  <c r="J63"/>
  <c r="F94"/>
  <c r="BE102"/>
  <c r="BE109"/>
  <c r="BE114"/>
  <c r="BE121"/>
  <c r="BE127"/>
  <c r="BE130"/>
  <c r="BE145"/>
  <c r="BE151"/>
  <c r="BE176"/>
  <c r="BE182"/>
  <c r="BE188"/>
  <c r="BE192"/>
  <c r="BE196"/>
  <c r="BE204"/>
  <c r="BE211"/>
  <c r="BE216"/>
  <c r="BE218"/>
  <c r="E52"/>
  <c r="F62"/>
  <c r="BE99"/>
  <c r="BE105"/>
  <c r="BE111"/>
  <c r="BE117"/>
  <c r="BE124"/>
  <c r="BE133"/>
  <c r="BE136"/>
  <c r="BE139"/>
  <c r="BE142"/>
  <c r="BE148"/>
  <c r="BE154"/>
  <c r="BE157"/>
  <c r="BE160"/>
  <c r="BE163"/>
  <c r="BE166"/>
  <c r="BE170"/>
  <c r="BE173"/>
  <c r="BE179"/>
  <c r="BE185"/>
  <c r="BE194"/>
  <c r="BE198"/>
  <c r="BE200"/>
  <c r="BE202"/>
  <c r="BE206"/>
  <c r="BE208"/>
  <c r="BE213"/>
  <c i="6" r="E52"/>
  <c r="F62"/>
  <c r="F63"/>
  <c r="BE128"/>
  <c r="BE133"/>
  <c r="BE143"/>
  <c r="BE157"/>
  <c r="BE161"/>
  <c r="BE173"/>
  <c r="BE175"/>
  <c r="BE180"/>
  <c r="BE238"/>
  <c r="BE243"/>
  <c r="BE251"/>
  <c r="BE265"/>
  <c r="BE280"/>
  <c r="BE290"/>
  <c r="BE297"/>
  <c r="BE307"/>
  <c r="BE319"/>
  <c r="BE334"/>
  <c r="BE347"/>
  <c r="BE351"/>
  <c r="BE357"/>
  <c r="BE360"/>
  <c r="BE370"/>
  <c r="BE384"/>
  <c r="BE388"/>
  <c r="BE391"/>
  <c r="BE398"/>
  <c r="BE408"/>
  <c r="BE415"/>
  <c r="BE422"/>
  <c r="BE429"/>
  <c r="BE432"/>
  <c r="BE436"/>
  <c r="BE443"/>
  <c r="BE446"/>
  <c r="BE453"/>
  <c r="BE463"/>
  <c r="BE472"/>
  <c r="BE479"/>
  <c r="J60"/>
  <c r="BE106"/>
  <c r="BE126"/>
  <c r="BE131"/>
  <c r="BE136"/>
  <c r="BE146"/>
  <c r="BE153"/>
  <c r="BE168"/>
  <c r="BE178"/>
  <c r="BE183"/>
  <c r="BE188"/>
  <c r="BE193"/>
  <c r="BE198"/>
  <c r="BE202"/>
  <c r="BE206"/>
  <c r="BE210"/>
  <c r="BE214"/>
  <c r="BE218"/>
  <c r="BE222"/>
  <c r="BE226"/>
  <c r="BE230"/>
  <c r="BE234"/>
  <c r="BE247"/>
  <c r="BE254"/>
  <c r="BE258"/>
  <c r="BE261"/>
  <c r="BE270"/>
  <c r="BE275"/>
  <c r="BE285"/>
  <c r="BE302"/>
  <c r="BE312"/>
  <c r="BE324"/>
  <c r="BE329"/>
  <c r="BE339"/>
  <c r="BE343"/>
  <c r="BE354"/>
  <c r="BE363"/>
  <c r="BE366"/>
  <c r="BE374"/>
  <c r="BE379"/>
  <c r="BE394"/>
  <c r="BE401"/>
  <c r="BE404"/>
  <c r="BE412"/>
  <c r="BE419"/>
  <c r="BE426"/>
  <c r="BE439"/>
  <c r="BE449"/>
  <c r="BE457"/>
  <c r="BE461"/>
  <c r="BE466"/>
  <c r="BE469"/>
  <c r="BE476"/>
  <c r="BE482"/>
  <c r="BE485"/>
  <c r="BE488"/>
  <c r="BE489"/>
  <c r="BE494"/>
  <c r="BE496"/>
  <c i="5" r="E52"/>
  <c r="F62"/>
  <c r="J63"/>
  <c r="F90"/>
  <c r="BE96"/>
  <c r="BE97"/>
  <c r="BE99"/>
  <c r="BE100"/>
  <c r="J60"/>
  <c r="BE98"/>
  <c r="BE101"/>
  <c i="3" r="J92"/>
  <c r="J65"/>
  <c i="4" r="E52"/>
  <c r="J60"/>
  <c r="F62"/>
  <c r="F63"/>
  <c r="J63"/>
  <c r="BE110"/>
  <c r="BE114"/>
  <c r="BE124"/>
  <c r="BE129"/>
  <c r="BE159"/>
  <c r="BE292"/>
  <c r="BE306"/>
  <c r="BE315"/>
  <c r="BE349"/>
  <c r="BE395"/>
  <c r="BE403"/>
  <c r="BE449"/>
  <c r="BE482"/>
  <c r="BE495"/>
  <c r="BE514"/>
  <c r="BE520"/>
  <c r="BE529"/>
  <c r="BE537"/>
  <c r="BE543"/>
  <c r="BE546"/>
  <c r="BE547"/>
  <c r="BE549"/>
  <c r="BE662"/>
  <c r="BE710"/>
  <c r="BE732"/>
  <c r="BE738"/>
  <c r="BE754"/>
  <c r="BE756"/>
  <c r="BE776"/>
  <c r="BE786"/>
  <c r="BE793"/>
  <c r="BE822"/>
  <c r="BE833"/>
  <c r="BE840"/>
  <c r="BE864"/>
  <c r="BE867"/>
  <c r="BE875"/>
  <c r="BE886"/>
  <c r="BE889"/>
  <c r="BE898"/>
  <c r="BE900"/>
  <c r="BE914"/>
  <c r="BE923"/>
  <c r="BE938"/>
  <c r="BE953"/>
  <c r="BE968"/>
  <c r="BE978"/>
  <c r="BE997"/>
  <c r="BE1012"/>
  <c r="BE1022"/>
  <c r="BE1039"/>
  <c r="BE1045"/>
  <c r="BE1052"/>
  <c r="BE1055"/>
  <c r="BE1062"/>
  <c r="BE1068"/>
  <c r="BE1072"/>
  <c r="BE1082"/>
  <c r="BE1084"/>
  <c r="BE1101"/>
  <c r="BE1113"/>
  <c r="BE1121"/>
  <c r="BE1130"/>
  <c r="BE1144"/>
  <c r="BE1152"/>
  <c r="BE1159"/>
  <c r="BE1162"/>
  <c r="BE1179"/>
  <c r="BE1180"/>
  <c r="BE144"/>
  <c r="BE166"/>
  <c r="BE171"/>
  <c r="BE296"/>
  <c r="BE320"/>
  <c r="BE332"/>
  <c r="BE356"/>
  <c r="BE363"/>
  <c r="BE371"/>
  <c r="BE390"/>
  <c r="BE399"/>
  <c r="BE409"/>
  <c r="BE430"/>
  <c r="BE437"/>
  <c r="BE467"/>
  <c r="BE505"/>
  <c r="BE526"/>
  <c r="BE535"/>
  <c r="BE536"/>
  <c r="BE540"/>
  <c r="BE552"/>
  <c r="BE557"/>
  <c r="BE583"/>
  <c r="BE614"/>
  <c r="BE691"/>
  <c r="BE730"/>
  <c r="BE731"/>
  <c r="BE733"/>
  <c r="BE735"/>
  <c r="BE742"/>
  <c r="BE744"/>
  <c r="BE746"/>
  <c r="BE750"/>
  <c r="BE758"/>
  <c r="BE762"/>
  <c r="BE769"/>
  <c r="BE779"/>
  <c r="BE784"/>
  <c r="BE791"/>
  <c r="BE795"/>
  <c r="BE798"/>
  <c r="BE800"/>
  <c r="BE810"/>
  <c r="BE837"/>
  <c r="BE850"/>
  <c r="BE862"/>
  <c r="BE878"/>
  <c r="BE880"/>
  <c r="BE884"/>
  <c r="BE893"/>
  <c r="BE911"/>
  <c r="BE931"/>
  <c r="BE948"/>
  <c r="BE958"/>
  <c r="BE963"/>
  <c r="BE973"/>
  <c r="BE980"/>
  <c r="BE983"/>
  <c r="BE990"/>
  <c r="BE1002"/>
  <c r="BE1029"/>
  <c r="BE1050"/>
  <c r="BE1064"/>
  <c r="BE1078"/>
  <c r="BE1080"/>
  <c r="BE1090"/>
  <c r="BE1093"/>
  <c r="BE1104"/>
  <c r="BE1136"/>
  <c r="BE1157"/>
  <c r="BE1178"/>
  <c i="3" r="E50"/>
  <c r="J56"/>
  <c r="F59"/>
  <c r="F86"/>
  <c r="BE95"/>
  <c r="BE96"/>
  <c r="BE97"/>
  <c r="BE98"/>
  <c r="BE99"/>
  <c r="BE101"/>
  <c r="BE102"/>
  <c r="BE104"/>
  <c r="BE105"/>
  <c r="BE106"/>
  <c r="BE108"/>
  <c r="BE110"/>
  <c r="BE112"/>
  <c r="BE122"/>
  <c r="J59"/>
  <c r="BE93"/>
  <c r="BE100"/>
  <c r="BE103"/>
  <c r="BE107"/>
  <c r="BE109"/>
  <c r="BE114"/>
  <c r="BE117"/>
  <c r="BE120"/>
  <c i="2" r="E52"/>
  <c r="J60"/>
  <c r="F63"/>
  <c r="J106"/>
  <c r="BE112"/>
  <c r="BE136"/>
  <c r="BE171"/>
  <c r="BE173"/>
  <c r="BE178"/>
  <c r="BE181"/>
  <c r="BE208"/>
  <c r="BE226"/>
  <c r="BE242"/>
  <c r="BE255"/>
  <c r="BE265"/>
  <c r="BE270"/>
  <c r="BE277"/>
  <c r="BE282"/>
  <c r="BE286"/>
  <c r="BE290"/>
  <c r="BE303"/>
  <c r="BE319"/>
  <c r="BE326"/>
  <c r="BE335"/>
  <c r="BE354"/>
  <c r="BE358"/>
  <c r="BE384"/>
  <c r="BE404"/>
  <c r="BE408"/>
  <c r="BE422"/>
  <c r="BE430"/>
  <c r="BE450"/>
  <c r="BE541"/>
  <c r="BE649"/>
  <c r="BE700"/>
  <c r="BE702"/>
  <c r="BE710"/>
  <c r="BE716"/>
  <c r="BE720"/>
  <c r="BE728"/>
  <c r="BE735"/>
  <c r="BE739"/>
  <c r="BE743"/>
  <c r="BE753"/>
  <c r="BE755"/>
  <c r="BE758"/>
  <c r="BE820"/>
  <c r="BE836"/>
  <c r="BE853"/>
  <c r="BE860"/>
  <c r="BE868"/>
  <c r="BE889"/>
  <c r="BE919"/>
  <c r="BE935"/>
  <c r="BE953"/>
  <c r="BE961"/>
  <c r="BE967"/>
  <c r="BE980"/>
  <c r="BE998"/>
  <c r="BE999"/>
  <c r="BE1039"/>
  <c r="BE1049"/>
  <c r="BE1076"/>
  <c r="BE1085"/>
  <c r="BE1100"/>
  <c r="BE1111"/>
  <c r="BE1127"/>
  <c r="BE1137"/>
  <c r="BE1141"/>
  <c r="BE1160"/>
  <c r="BE1163"/>
  <c r="BE1172"/>
  <c r="BE1177"/>
  <c r="BE1191"/>
  <c r="BE1196"/>
  <c r="BE1230"/>
  <c r="BE1235"/>
  <c r="BE1243"/>
  <c r="BE1249"/>
  <c r="BE1255"/>
  <c r="BE1261"/>
  <c r="BE1270"/>
  <c r="BE1275"/>
  <c r="BE1278"/>
  <c r="BE1282"/>
  <c r="BE1284"/>
  <c r="BE1286"/>
  <c r="BE1290"/>
  <c r="BE1294"/>
  <c r="BE1296"/>
  <c r="BE1298"/>
  <c r="BE1300"/>
  <c r="BE1304"/>
  <c r="BE1312"/>
  <c r="BE1317"/>
  <c r="BE1329"/>
  <c r="BE1348"/>
  <c r="BE1358"/>
  <c r="BE1407"/>
  <c r="BE1409"/>
  <c r="BE1411"/>
  <c r="BE1413"/>
  <c r="BE1419"/>
  <c r="BE1423"/>
  <c r="BE1425"/>
  <c r="BE1429"/>
  <c r="BE1434"/>
  <c r="BE1440"/>
  <c r="BE1442"/>
  <c r="BE1444"/>
  <c r="BE1446"/>
  <c r="BE1450"/>
  <c r="BE1454"/>
  <c r="BE1458"/>
  <c r="BE1462"/>
  <c r="BE1464"/>
  <c r="BE1469"/>
  <c r="BE1471"/>
  <c r="BE1479"/>
  <c r="BE1483"/>
  <c r="BE1485"/>
  <c r="BE1487"/>
  <c r="BE1493"/>
  <c r="BE1497"/>
  <c r="BE1501"/>
  <c r="BE1507"/>
  <c r="BE1511"/>
  <c r="BE1521"/>
  <c r="BE1523"/>
  <c r="BE1529"/>
  <c r="BE1535"/>
  <c r="BE1542"/>
  <c r="BE1549"/>
  <c r="BE1552"/>
  <c r="BE1558"/>
  <c r="BE1560"/>
  <c r="BE1563"/>
  <c r="BE1578"/>
  <c r="BE1592"/>
  <c r="BE1604"/>
  <c r="BE1610"/>
  <c r="BE1616"/>
  <c r="F62"/>
  <c r="BE116"/>
  <c r="BE127"/>
  <c r="BE163"/>
  <c r="BE175"/>
  <c r="BE188"/>
  <c r="BE192"/>
  <c r="BE224"/>
  <c r="BE239"/>
  <c r="BE307"/>
  <c r="BE315"/>
  <c r="BE330"/>
  <c r="BE339"/>
  <c r="BE343"/>
  <c r="BE376"/>
  <c r="BE396"/>
  <c r="BE400"/>
  <c r="BE418"/>
  <c r="BE426"/>
  <c r="BE439"/>
  <c r="BE517"/>
  <c r="BE521"/>
  <c r="BE694"/>
  <c r="BE705"/>
  <c r="BE714"/>
  <c r="BE722"/>
  <c r="BE724"/>
  <c r="BE731"/>
  <c r="BE737"/>
  <c r="BE751"/>
  <c r="BE784"/>
  <c r="BE791"/>
  <c r="BE824"/>
  <c r="BE830"/>
  <c r="BE844"/>
  <c r="BE866"/>
  <c r="BE910"/>
  <c r="BE928"/>
  <c r="BE942"/>
  <c r="BE951"/>
  <c r="BE974"/>
  <c r="BE986"/>
  <c r="BE992"/>
  <c r="BE1028"/>
  <c r="BE1053"/>
  <c r="BE1061"/>
  <c r="BE1068"/>
  <c r="BE1071"/>
  <c r="BE1093"/>
  <c r="BE1106"/>
  <c r="BE1115"/>
  <c r="BE1121"/>
  <c r="BE1130"/>
  <c r="BE1147"/>
  <c r="BE1152"/>
  <c r="BE1155"/>
  <c r="BE1157"/>
  <c r="BE1169"/>
  <c r="BE1185"/>
  <c r="BE1210"/>
  <c r="BE1224"/>
  <c r="BE1238"/>
  <c r="BE1240"/>
  <c r="BE1252"/>
  <c r="BE1253"/>
  <c r="BE1266"/>
  <c r="BE1268"/>
  <c r="BE1273"/>
  <c r="BE1276"/>
  <c r="BE1280"/>
  <c r="BE1288"/>
  <c r="BE1292"/>
  <c r="BE1302"/>
  <c r="BE1306"/>
  <c r="BE1308"/>
  <c r="BE1310"/>
  <c r="BE1314"/>
  <c r="BE1324"/>
  <c r="BE1337"/>
  <c r="BE1340"/>
  <c r="BE1353"/>
  <c r="BE1355"/>
  <c r="BE1360"/>
  <c r="BE1366"/>
  <c r="BE1368"/>
  <c r="BE1370"/>
  <c r="BE1373"/>
  <c r="BE1375"/>
  <c r="BE1377"/>
  <c r="BE1379"/>
  <c r="BE1381"/>
  <c r="BE1383"/>
  <c r="BE1385"/>
  <c r="BE1387"/>
  <c r="BE1389"/>
  <c r="BE1391"/>
  <c r="BE1393"/>
  <c r="BE1395"/>
  <c r="BE1397"/>
  <c r="BE1399"/>
  <c r="BE1401"/>
  <c r="BE1403"/>
  <c r="BE1405"/>
  <c r="BE1415"/>
  <c r="BE1417"/>
  <c r="BE1421"/>
  <c r="BE1427"/>
  <c r="BE1431"/>
  <c r="BE1436"/>
  <c r="BE1438"/>
  <c r="BE1448"/>
  <c r="BE1452"/>
  <c r="BE1456"/>
  <c r="BE1460"/>
  <c r="BE1467"/>
  <c r="BE1473"/>
  <c r="BE1475"/>
  <c r="BE1477"/>
  <c r="BE1481"/>
  <c r="BE1489"/>
  <c r="BE1491"/>
  <c r="BE1495"/>
  <c r="BE1503"/>
  <c r="BE1509"/>
  <c r="BE1513"/>
  <c r="BE1515"/>
  <c r="BE1517"/>
  <c r="BE1525"/>
  <c r="BE1527"/>
  <c r="BE1531"/>
  <c r="BE1539"/>
  <c r="BE1546"/>
  <c r="BE1550"/>
  <c r="BE1554"/>
  <c r="BE1556"/>
  <c r="BE1565"/>
  <c r="BE1567"/>
  <c r="BE1569"/>
  <c r="BE1571"/>
  <c r="BE1572"/>
  <c r="BE1575"/>
  <c r="BE1589"/>
  <c r="BE1598"/>
  <c r="BE1601"/>
  <c r="BE1607"/>
  <c r="BE1612"/>
  <c r="BE1615"/>
  <c i="1" r="AS77"/>
  <c i="2" r="J38"/>
  <c i="1" r="AW57"/>
  <c i="3" r="F37"/>
  <c i="1" r="BB58"/>
  <c i="3" r="F39"/>
  <c i="1" r="BD58"/>
  <c i="4" r="F40"/>
  <c i="1" r="BC61"/>
  <c i="4" r="F41"/>
  <c i="1" r="BD61"/>
  <c i="6" r="F40"/>
  <c i="1" r="BC63"/>
  <c i="7" r="F41"/>
  <c i="1" r="BD64"/>
  <c i="8" r="J38"/>
  <c i="1" r="AW65"/>
  <c i="9" r="F39"/>
  <c i="1" r="BB66"/>
  <c i="9" r="F41"/>
  <c i="1" r="BD66"/>
  <c i="10" r="F38"/>
  <c i="1" r="BA67"/>
  <c i="11" r="J38"/>
  <c i="1" r="AW69"/>
  <c i="11" r="F40"/>
  <c i="1" r="BC69"/>
  <c i="12" r="F39"/>
  <c i="1" r="BB70"/>
  <c i="12" r="F41"/>
  <c i="1" r="BD70"/>
  <c i="13" r="J38"/>
  <c i="1" r="AW71"/>
  <c i="13" r="F41"/>
  <c i="1" r="BD71"/>
  <c i="14" r="F40"/>
  <c i="1" r="BC72"/>
  <c i="14" r="F39"/>
  <c i="1" r="BB72"/>
  <c i="15" r="J38"/>
  <c i="1" r="AW74"/>
  <c i="15" r="F38"/>
  <c i="1" r="BA74"/>
  <c r="BA73"/>
  <c r="AW73"/>
  <c i="15" r="F41"/>
  <c i="1" r="BD74"/>
  <c r="BD73"/>
  <c i="16" r="F37"/>
  <c i="1" r="BB75"/>
  <c i="16" r="F36"/>
  <c i="1" r="BA75"/>
  <c i="16" r="F39"/>
  <c i="1" r="BD75"/>
  <c i="17" r="F38"/>
  <c i="1" r="BC76"/>
  <c i="17" r="J36"/>
  <c i="1" r="AW76"/>
  <c i="18" r="F39"/>
  <c i="1" r="BB79"/>
  <c i="18" r="F41"/>
  <c i="1" r="BD79"/>
  <c i="19" r="F38"/>
  <c i="1" r="BA80"/>
  <c i="19" r="J38"/>
  <c i="1" r="AW80"/>
  <c i="19" r="F39"/>
  <c i="1" r="BB80"/>
  <c i="19" r="F40"/>
  <c i="1" r="BC80"/>
  <c i="19" r="F41"/>
  <c i="1" r="BD80"/>
  <c i="20" r="J38"/>
  <c i="1" r="AW82"/>
  <c i="20" r="F40"/>
  <c i="1" r="BC82"/>
  <c i="20" r="F38"/>
  <c i="1" r="BA82"/>
  <c i="20" r="F41"/>
  <c i="1" r="BD82"/>
  <c i="21" r="F38"/>
  <c i="1" r="BA83"/>
  <c i="21" r="F39"/>
  <c i="1" r="BB83"/>
  <c i="21" r="F41"/>
  <c i="1" r="BD83"/>
  <c i="21" r="J38"/>
  <c i="1" r="AW83"/>
  <c i="21" r="F40"/>
  <c i="1" r="BC83"/>
  <c i="22" r="J38"/>
  <c i="1" r="AW85"/>
  <c i="22" r="F39"/>
  <c i="1" r="BB85"/>
  <c r="BB84"/>
  <c r="AX84"/>
  <c i="22" r="F40"/>
  <c i="1" r="BC85"/>
  <c r="BC84"/>
  <c r="AY84"/>
  <c i="22" r="F38"/>
  <c i="1" r="BA85"/>
  <c r="BA84"/>
  <c r="AW84"/>
  <c i="22" r="F41"/>
  <c i="1" r="BD85"/>
  <c r="BD84"/>
  <c i="23" r="F36"/>
  <c i="1" r="BA86"/>
  <c i="23" r="F37"/>
  <c i="1" r="BB86"/>
  <c i="23" r="F39"/>
  <c i="1" r="BD86"/>
  <c i="23" r="J36"/>
  <c i="1" r="AW86"/>
  <c i="23" r="F38"/>
  <c i="1" r="BC86"/>
  <c i="24" r="F36"/>
  <c i="1" r="BA87"/>
  <c i="24" r="J36"/>
  <c i="1" r="AW87"/>
  <c i="24" r="F39"/>
  <c i="1" r="BD87"/>
  <c i="24" r="F37"/>
  <c i="1" r="BB87"/>
  <c i="24" r="F38"/>
  <c i="1" r="BC87"/>
  <c i="2" r="F38"/>
  <c i="1" r="BA57"/>
  <c r="BA56"/>
  <c r="AW56"/>
  <c r="AS55"/>
  <c i="2" r="F39"/>
  <c i="1" r="BB57"/>
  <c r="BB56"/>
  <c r="AS59"/>
  <c i="3" r="F36"/>
  <c i="1" r="BA58"/>
  <c i="3" r="F38"/>
  <c i="1" r="BC58"/>
  <c i="3" r="J36"/>
  <c i="1" r="AW58"/>
  <c i="4" r="J38"/>
  <c i="1" r="AW61"/>
  <c i="4" r="F39"/>
  <c i="1" r="BB61"/>
  <c i="6" r="J38"/>
  <c i="1" r="AW63"/>
  <c i="6" r="F39"/>
  <c i="1" r="BB63"/>
  <c i="8" r="F38"/>
  <c i="1" r="BA65"/>
  <c i="8" r="F40"/>
  <c i="1" r="BC65"/>
  <c i="10" r="J38"/>
  <c i="1" r="AW67"/>
  <c i="10" r="F40"/>
  <c i="1" r="BC67"/>
  <c i="11" r="F41"/>
  <c i="1" r="BD69"/>
  <c i="13" r="F38"/>
  <c i="1" r="BA71"/>
  <c i="13" r="F40"/>
  <c i="1" r="BC71"/>
  <c i="13" r="F39"/>
  <c i="1" r="BB71"/>
  <c i="14" r="F38"/>
  <c i="1" r="BA72"/>
  <c i="14" r="F41"/>
  <c i="1" r="BD72"/>
  <c i="15" r="F40"/>
  <c i="1" r="BC74"/>
  <c r="BC73"/>
  <c r="AY73"/>
  <c i="16" r="F38"/>
  <c i="1" r="BC75"/>
  <c i="17" r="F39"/>
  <c i="1" r="BD76"/>
  <c i="18" r="F40"/>
  <c i="1" r="BC79"/>
  <c i="20" r="F39"/>
  <c i="1" r="BB82"/>
  <c i="2" r="F41"/>
  <c i="1" r="BD57"/>
  <c r="BD56"/>
  <c i="2" r="F40"/>
  <c i="1" r="BC57"/>
  <c r="BC56"/>
  <c r="AY56"/>
  <c i="4" r="F38"/>
  <c i="1" r="BA61"/>
  <c i="7" r="F39"/>
  <c i="1" r="BB64"/>
  <c i="7" r="F38"/>
  <c i="1" r="BA64"/>
  <c i="8" r="F39"/>
  <c i="1" r="BB65"/>
  <c i="8" r="F41"/>
  <c i="1" r="BD65"/>
  <c i="9" r="F38"/>
  <c i="1" r="BA66"/>
  <c i="10" r="F39"/>
  <c i="1" r="BB67"/>
  <c i="10" r="F41"/>
  <c i="1" r="BD67"/>
  <c i="11" r="F39"/>
  <c i="1" r="BB69"/>
  <c i="12" r="J38"/>
  <c i="1" r="AW70"/>
  <c i="5" r="F38"/>
  <c i="1" r="BA62"/>
  <c i="5" r="J38"/>
  <c i="1" r="AW62"/>
  <c i="5" r="F39"/>
  <c i="1" r="BB62"/>
  <c i="5" r="F40"/>
  <c i="1" r="BC62"/>
  <c i="5" r="F41"/>
  <c i="1" r="BD62"/>
  <c i="6" r="F38"/>
  <c i="1" r="BA63"/>
  <c i="6" r="F41"/>
  <c i="1" r="BD63"/>
  <c i="7" r="J38"/>
  <c i="1" r="AW64"/>
  <c i="7" r="F40"/>
  <c i="1" r="BC64"/>
  <c i="9" r="J38"/>
  <c i="1" r="AW66"/>
  <c i="9" r="F40"/>
  <c i="1" r="BC66"/>
  <c i="11" r="F38"/>
  <c i="1" r="BA69"/>
  <c i="12" r="F38"/>
  <c i="1" r="BA70"/>
  <c i="12" r="F40"/>
  <c i="1" r="BC70"/>
  <c i="14" r="J38"/>
  <c i="1" r="AW72"/>
  <c i="15" r="F39"/>
  <c i="1" r="BB74"/>
  <c r="BB73"/>
  <c r="AX73"/>
  <c i="16" r="J36"/>
  <c i="1" r="AW75"/>
  <c i="17" r="F36"/>
  <c i="1" r="BA76"/>
  <c i="17" r="F37"/>
  <c i="1" r="BB76"/>
  <c i="18" r="J38"/>
  <c i="1" r="AW79"/>
  <c i="18" r="F38"/>
  <c i="1" r="BA79"/>
  <c i="23" l="1" r="R92"/>
  <c i="4" r="T108"/>
  <c r="P108"/>
  <c i="23" r="T92"/>
  <c r="P92"/>
  <c i="1" r="AU86"/>
  <c i="4" r="R108"/>
  <c i="22" r="R94"/>
  <c i="21" r="R96"/>
  <c r="R95"/>
  <c r="P96"/>
  <c r="P95"/>
  <c i="1" r="AU83"/>
  <c i="20" r="T226"/>
  <c r="P226"/>
  <c r="T108"/>
  <c r="T107"/>
  <c r="P108"/>
  <c r="P107"/>
  <c i="1" r="AU82"/>
  <c i="18" r="T309"/>
  <c r="T104"/>
  <c r="T103"/>
  <c r="P104"/>
  <c i="17" r="R89"/>
  <c r="R88"/>
  <c r="P89"/>
  <c r="P88"/>
  <c i="1" r="AU76"/>
  <c i="16" r="T94"/>
  <c r="T93"/>
  <c r="P94"/>
  <c r="P93"/>
  <c i="1" r="AU75"/>
  <c i="15" r="T186"/>
  <c r="P186"/>
  <c r="P107"/>
  <c i="1" r="AU74"/>
  <c i="14" r="T107"/>
  <c r="P107"/>
  <c r="T98"/>
  <c r="P98"/>
  <c i="1" r="AU72"/>
  <c i="12" r="T104"/>
  <c i="11" r="R94"/>
  <c i="10" r="R98"/>
  <c r="R97"/>
  <c i="8" r="P98"/>
  <c r="P97"/>
  <c i="1" r="AU65"/>
  <c i="6" r="R104"/>
  <c r="R103"/>
  <c i="4" r="R760"/>
  <c r="R107"/>
  <c i="3" r="T91"/>
  <c r="T90"/>
  <c r="BK91"/>
  <c r="J91"/>
  <c r="J64"/>
  <c i="2" r="T741"/>
  <c r="R741"/>
  <c r="P741"/>
  <c r="T110"/>
  <c r="T109"/>
  <c i="13" r="P99"/>
  <c r="P98"/>
  <c i="1" r="AU71"/>
  <c i="12" r="R104"/>
  <c i="11" r="T94"/>
  <c i="10" r="P98"/>
  <c r="P97"/>
  <c i="1" r="AU67"/>
  <c i="9" r="P96"/>
  <c r="P95"/>
  <c i="1" r="AU66"/>
  <c i="8" r="R98"/>
  <c r="R97"/>
  <c i="6" r="P104"/>
  <c r="P103"/>
  <c i="1" r="AU63"/>
  <c i="22" r="T94"/>
  <c r="P94"/>
  <c i="1" r="AU85"/>
  <c i="21" r="T96"/>
  <c r="T95"/>
  <c i="20" r="R226"/>
  <c r="R108"/>
  <c r="R107"/>
  <c i="18" r="R309"/>
  <c r="P309"/>
  <c r="R104"/>
  <c r="R103"/>
  <c i="17" r="T89"/>
  <c r="T88"/>
  <c i="16" r="R94"/>
  <c r="R93"/>
  <c i="15" r="R186"/>
  <c r="R107"/>
  <c r="T107"/>
  <c i="14" r="R107"/>
  <c r="R98"/>
  <c i="13" r="T99"/>
  <c r="T98"/>
  <c i="12" r="P104"/>
  <c i="1" r="AU70"/>
  <c i="11" r="P94"/>
  <c i="1" r="AU69"/>
  <c i="9" r="T96"/>
  <c r="T95"/>
  <c i="7" r="T97"/>
  <c r="R97"/>
  <c r="P97"/>
  <c i="1" r="AU64"/>
  <c i="4" r="T760"/>
  <c r="T107"/>
  <c r="P760"/>
  <c r="P107"/>
  <c i="1" r="AU61"/>
  <c i="3" r="R91"/>
  <c r="R90"/>
  <c r="P91"/>
  <c r="P90"/>
  <c i="1" r="AU58"/>
  <c i="2" r="R110"/>
  <c r="R109"/>
  <c r="P110"/>
  <c r="P109"/>
  <c i="1" r="AU57"/>
  <c i="13" r="R99"/>
  <c r="R98"/>
  <c i="10" r="T98"/>
  <c r="T97"/>
  <c i="9" r="R96"/>
  <c r="R95"/>
  <c i="8" r="T98"/>
  <c r="T97"/>
  <c i="6" r="T104"/>
  <c r="T103"/>
  <c i="5" r="BK94"/>
  <c r="J94"/>
  <c r="J68"/>
  <c i="8" r="BK98"/>
  <c r="J98"/>
  <c r="J68"/>
  <c i="9" r="BK96"/>
  <c r="J96"/>
  <c r="J68"/>
  <c i="10" r="BK98"/>
  <c r="J98"/>
  <c r="J68"/>
  <c i="13" r="BK142"/>
  <c r="J142"/>
  <c r="J73"/>
  <c i="24" r="BK88"/>
  <c r="J88"/>
  <c r="J64"/>
  <c i="2" r="BK110"/>
  <c r="J110"/>
  <c r="J68"/>
  <c r="BK741"/>
  <c r="J741"/>
  <c r="J77"/>
  <c i="4" r="BK108"/>
  <c r="J108"/>
  <c r="J68"/>
  <c r="BK760"/>
  <c r="J760"/>
  <c r="J75"/>
  <c i="6" r="BK104"/>
  <c r="J104"/>
  <c r="J68"/>
  <c i="7" r="BK97"/>
  <c r="J97"/>
  <c i="11" r="BK153"/>
  <c r="J153"/>
  <c r="J69"/>
  <c i="12" r="BK104"/>
  <c r="J104"/>
  <c r="J67"/>
  <c i="13" r="BK99"/>
  <c r="J99"/>
  <c r="J68"/>
  <c i="14" r="BK99"/>
  <c r="J99"/>
  <c r="J68"/>
  <c r="BK107"/>
  <c r="J107"/>
  <c r="J70"/>
  <c i="15" r="BK186"/>
  <c r="J186"/>
  <c r="J74"/>
  <c i="16" r="BK94"/>
  <c r="J94"/>
  <c r="J64"/>
  <c r="BK150"/>
  <c r="J150"/>
  <c r="J70"/>
  <c i="17" r="BK89"/>
  <c r="J89"/>
  <c r="J64"/>
  <c i="19" r="BK92"/>
  <c r="J92"/>
  <c i="20" r="BK108"/>
  <c r="J108"/>
  <c r="J68"/>
  <c r="BK226"/>
  <c r="J226"/>
  <c r="J76"/>
  <c i="21" r="BK96"/>
  <c r="J96"/>
  <c r="J68"/>
  <c i="22" r="BK289"/>
  <c r="J289"/>
  <c r="J69"/>
  <c i="23" r="BK92"/>
  <c r="J92"/>
  <c i="18" r="BK103"/>
  <c r="J103"/>
  <c r="J67"/>
  <c i="23" r="J32"/>
  <c i="1" r="AG86"/>
  <c r="AX56"/>
  <c i="2" r="J37"/>
  <c i="1" r="AV57"/>
  <c r="AT57"/>
  <c i="7" r="J37"/>
  <c i="1" r="AV64"/>
  <c r="AT64"/>
  <c i="9" r="F37"/>
  <c i="1" r="AZ66"/>
  <c i="10" r="J37"/>
  <c i="1" r="AV67"/>
  <c r="AT67"/>
  <c i="12" r="J37"/>
  <c i="1" r="AV70"/>
  <c r="AT70"/>
  <c i="16" r="F35"/>
  <c i="1" r="AZ75"/>
  <c i="17" r="F35"/>
  <c i="1" r="AZ76"/>
  <c i="18" r="J37"/>
  <c i="1" r="AV79"/>
  <c r="AT79"/>
  <c r="BB81"/>
  <c r="AX81"/>
  <c i="21" r="F37"/>
  <c i="1" r="AZ83"/>
  <c i="22" r="J37"/>
  <c i="1" r="AV85"/>
  <c r="AT85"/>
  <c i="24" r="F35"/>
  <c i="1" r="AZ87"/>
  <c i="24" r="J35"/>
  <c i="1" r="AV87"/>
  <c r="AT87"/>
  <c r="AU84"/>
  <c r="AU56"/>
  <c r="AU55"/>
  <c i="2" r="F37"/>
  <c i="1" r="AZ57"/>
  <c r="AZ56"/>
  <c i="5" r="J37"/>
  <c i="1" r="AV62"/>
  <c r="AT62"/>
  <c i="6" r="J37"/>
  <c i="1" r="AV63"/>
  <c r="AT63"/>
  <c i="7" r="F37"/>
  <c i="1" r="AZ64"/>
  <c i="8" r="F37"/>
  <c i="1" r="AZ65"/>
  <c i="9" r="J37"/>
  <c i="1" r="AV66"/>
  <c r="AT66"/>
  <c r="BB60"/>
  <c r="AX60"/>
  <c r="BD60"/>
  <c r="BC60"/>
  <c i="10" r="F37"/>
  <c i="1" r="AZ67"/>
  <c r="BA60"/>
  <c r="AW60"/>
  <c i="11" r="J37"/>
  <c i="1" r="AV69"/>
  <c r="AT69"/>
  <c i="12" r="F37"/>
  <c i="1" r="AZ70"/>
  <c i="13" r="F37"/>
  <c i="1" r="AZ71"/>
  <c i="14" r="J37"/>
  <c i="1" r="AV72"/>
  <c r="AT72"/>
  <c r="BB68"/>
  <c r="AX68"/>
  <c i="15" r="F37"/>
  <c i="1" r="AZ74"/>
  <c r="AZ73"/>
  <c r="AV73"/>
  <c r="AT73"/>
  <c i="16" r="J35"/>
  <c i="1" r="AV75"/>
  <c r="AT75"/>
  <c i="17" r="J35"/>
  <c i="1" r="AV76"/>
  <c r="AT76"/>
  <c i="18" r="F37"/>
  <c i="1" r="AZ79"/>
  <c r="BA78"/>
  <c r="AW78"/>
  <c r="BB78"/>
  <c i="19" r="J37"/>
  <c i="1" r="AV80"/>
  <c r="AT80"/>
  <c i="20" r="F37"/>
  <c i="1" r="AZ82"/>
  <c r="BA81"/>
  <c r="AW81"/>
  <c r="BC81"/>
  <c r="AY81"/>
  <c r="BD81"/>
  <c i="21" r="J37"/>
  <c i="1" r="AV83"/>
  <c r="AT83"/>
  <c i="22" r="F37"/>
  <c i="1" r="AZ85"/>
  <c r="AZ84"/>
  <c r="AV84"/>
  <c r="AT84"/>
  <c i="23" r="J35"/>
  <c i="1" r="AV86"/>
  <c r="AT86"/>
  <c r="AN86"/>
  <c i="19" r="J34"/>
  <c i="1" r="AG80"/>
  <c r="AS54"/>
  <c r="BD55"/>
  <c r="BC55"/>
  <c r="AY55"/>
  <c i="3" r="J35"/>
  <c i="1" r="AV58"/>
  <c r="AT58"/>
  <c i="4" r="F37"/>
  <c i="1" r="AZ61"/>
  <c i="5" r="F37"/>
  <c i="1" r="AZ62"/>
  <c i="6" r="F37"/>
  <c i="1" r="AZ63"/>
  <c i="8" r="J37"/>
  <c i="1" r="AV65"/>
  <c r="AT65"/>
  <c i="11" r="F37"/>
  <c i="1" r="AZ69"/>
  <c i="13" r="J37"/>
  <c i="1" r="AV71"/>
  <c r="AT71"/>
  <c r="BC68"/>
  <c r="AY68"/>
  <c r="BD68"/>
  <c i="14" r="F37"/>
  <c i="1" r="AZ72"/>
  <c r="BA68"/>
  <c r="AW68"/>
  <c i="15" r="J37"/>
  <c i="1" r="AV74"/>
  <c r="AT74"/>
  <c r="BC78"/>
  <c r="BD78"/>
  <c i="19" r="F37"/>
  <c i="1" r="AZ80"/>
  <c i="20" r="J37"/>
  <c i="1" r="AV82"/>
  <c r="AT82"/>
  <c i="23" r="F35"/>
  <c i="1" r="AZ86"/>
  <c r="AU73"/>
  <c i="7" r="J34"/>
  <c i="1" r="AG64"/>
  <c r="BB55"/>
  <c i="3" r="F35"/>
  <c i="1" r="AZ58"/>
  <c r="BA55"/>
  <c r="AW55"/>
  <c i="4" r="J37"/>
  <c i="1" r="AV61"/>
  <c r="AT61"/>
  <c i="18" l="1" r="P103"/>
  <c i="1" r="AU79"/>
  <c i="15" r="BK107"/>
  <c r="J107"/>
  <c i="11" r="BK94"/>
  <c r="J94"/>
  <c r="J67"/>
  <c i="5" r="BK93"/>
  <c r="J93"/>
  <c r="J67"/>
  <c i="10" r="BK97"/>
  <c r="J97"/>
  <c r="J67"/>
  <c i="2" r="BK109"/>
  <c r="J109"/>
  <c r="J67"/>
  <c i="4" r="BK107"/>
  <c r="J107"/>
  <c r="J67"/>
  <c i="6" r="BK103"/>
  <c r="J103"/>
  <c r="J67"/>
  <c i="23" r="J63"/>
  <c i="19" r="J67"/>
  <c i="3" r="BK90"/>
  <c r="J90"/>
  <c r="J63"/>
  <c i="22" r="BK94"/>
  <c r="J94"/>
  <c r="J67"/>
  <c i="8" r="BK97"/>
  <c r="J97"/>
  <c r="J67"/>
  <c i="9" r="BK95"/>
  <c r="J95"/>
  <c r="J67"/>
  <c i="13" r="BK98"/>
  <c r="J98"/>
  <c r="J67"/>
  <c i="14" r="BK98"/>
  <c r="J98"/>
  <c r="J67"/>
  <c i="7" r="J67"/>
  <c i="16" r="BK93"/>
  <c r="J93"/>
  <c r="J63"/>
  <c i="17" r="BK88"/>
  <c r="J88"/>
  <c r="J63"/>
  <c i="20" r="BK107"/>
  <c r="J107"/>
  <c i="21" r="BK95"/>
  <c r="J95"/>
  <c r="J67"/>
  <c i="24" r="BK87"/>
  <c r="J87"/>
  <c r="J63"/>
  <c i="23" r="J41"/>
  <c i="19" r="J43"/>
  <c i="7" r="J43"/>
  <c i="1" r="AN64"/>
  <c r="AN80"/>
  <c r="AU60"/>
  <c i="20" r="J34"/>
  <c i="1" r="AG82"/>
  <c r="AZ55"/>
  <c r="BB59"/>
  <c r="AX59"/>
  <c r="BC59"/>
  <c r="AY59"/>
  <c i="18" r="J34"/>
  <c i="1" r="AG79"/>
  <c r="AG78"/>
  <c r="BB77"/>
  <c r="AX77"/>
  <c r="AU68"/>
  <c i="12" r="J34"/>
  <c i="1" r="AG70"/>
  <c r="AX55"/>
  <c r="AZ68"/>
  <c r="AV68"/>
  <c r="AT68"/>
  <c r="AY78"/>
  <c r="BD77"/>
  <c r="AU78"/>
  <c i="15" r="J34"/>
  <c i="1" r="AG74"/>
  <c r="AG73"/>
  <c r="AZ60"/>
  <c r="AV60"/>
  <c r="AT60"/>
  <c r="AZ78"/>
  <c r="AZ81"/>
  <c r="AV81"/>
  <c r="AT81"/>
  <c r="BA77"/>
  <c r="AW77"/>
  <c r="AU81"/>
  <c r="AV56"/>
  <c r="AT56"/>
  <c r="AY60"/>
  <c r="BD59"/>
  <c r="BA59"/>
  <c r="AW59"/>
  <c r="AX78"/>
  <c r="BC77"/>
  <c r="AY77"/>
  <c i="15" l="1" r="J43"/>
  <c i="12" r="J43"/>
  <c i="20" r="J43"/>
  <c i="15" r="J67"/>
  <c i="20" r="J67"/>
  <c i="18" r="J43"/>
  <c i="1" r="AN79"/>
  <c r="AN70"/>
  <c r="AN74"/>
  <c r="AN82"/>
  <c r="AN73"/>
  <c r="AU77"/>
  <c r="AU59"/>
  <c i="24" r="J32"/>
  <c i="1" r="AG87"/>
  <c i="5" r="J34"/>
  <c i="1" r="AG62"/>
  <c i="8" r="J34"/>
  <c i="1" r="AG65"/>
  <c i="16" r="J32"/>
  <c i="1" r="AG75"/>
  <c i="11" r="J34"/>
  <c i="1" r="AG69"/>
  <c i="3" r="J32"/>
  <c i="1" r="AG58"/>
  <c r="AN58"/>
  <c i="13" r="J34"/>
  <c i="1" r="AG71"/>
  <c i="22" r="J34"/>
  <c i="1" r="AG85"/>
  <c r="AG84"/>
  <c r="AN84"/>
  <c r="AV55"/>
  <c r="AT55"/>
  <c r="AV78"/>
  <c r="AT78"/>
  <c r="AN78"/>
  <c r="AZ77"/>
  <c r="AV77"/>
  <c r="AT77"/>
  <c r="BB54"/>
  <c r="W31"/>
  <c i="17" r="J32"/>
  <c i="1" r="AG76"/>
  <c i="4" r="J34"/>
  <c i="1" r="AG61"/>
  <c i="6" r="J34"/>
  <c i="1" r="AG63"/>
  <c i="9" r="J34"/>
  <c i="1" r="AG66"/>
  <c i="10" r="J34"/>
  <c i="1" r="AG67"/>
  <c i="14" r="J34"/>
  <c i="1" r="AG72"/>
  <c i="2" r="J34"/>
  <c i="1" r="AG57"/>
  <c r="AG56"/>
  <c r="AG55"/>
  <c i="21" r="J34"/>
  <c i="1" r="AG83"/>
  <c r="AG81"/>
  <c r="AZ59"/>
  <c r="AV59"/>
  <c r="AT59"/>
  <c r="BC54"/>
  <c r="W32"/>
  <c r="BD54"/>
  <c r="W33"/>
  <c r="BA54"/>
  <c r="W30"/>
  <c i="24" l="1" r="J41"/>
  <c i="3" r="J41"/>
  <c i="4" r="J43"/>
  <c i="5" r="J43"/>
  <c i="10" r="J43"/>
  <c i="11" r="J43"/>
  <c i="22" r="J43"/>
  <c i="2" r="J43"/>
  <c i="9" r="J43"/>
  <c i="17" r="J41"/>
  <c i="8" r="J43"/>
  <c i="21" r="J43"/>
  <c i="13" r="J43"/>
  <c i="16" r="J41"/>
  <c i="14" r="J43"/>
  <c i="6" r="J43"/>
  <c i="1" r="AN57"/>
  <c r="AN65"/>
  <c r="AN67"/>
  <c r="AN71"/>
  <c r="AN85"/>
  <c r="AN87"/>
  <c r="AN61"/>
  <c r="AN62"/>
  <c r="AN63"/>
  <c r="AN66"/>
  <c r="AN69"/>
  <c r="AN72"/>
  <c r="AN75"/>
  <c r="AN76"/>
  <c r="AN83"/>
  <c r="AN81"/>
  <c r="AN56"/>
  <c r="AN55"/>
  <c r="AU54"/>
  <c r="AG77"/>
  <c r="AG60"/>
  <c r="AG68"/>
  <c r="AY54"/>
  <c r="AW54"/>
  <c r="AK30"/>
  <c r="AX54"/>
  <c r="AZ54"/>
  <c r="W29"/>
  <c l="1" r="AN77"/>
  <c r="AN60"/>
  <c r="AN68"/>
  <c r="AG59"/>
  <c r="AV54"/>
  <c r="AK29"/>
  <c l="1" r="AN59"/>
  <c r="AG54"/>
  <c r="AK26"/>
  <c r="AK35"/>
  <c r="AT54"/>
  <c r="AN54"/>
</calcChain>
</file>

<file path=xl/sharedStrings.xml><?xml version="1.0" encoding="utf-8"?>
<sst xmlns="http://schemas.openxmlformats.org/spreadsheetml/2006/main">
  <si>
    <t>Export Komplet</t>
  </si>
  <si>
    <t>VZ</t>
  </si>
  <si>
    <t>2.0</t>
  </si>
  <si>
    <t>ZAMOK</t>
  </si>
  <si>
    <t>False</t>
  </si>
  <si>
    <t>{739ffaab-a07c-49cb-aa0a-74d9bb5eb231}</t>
  </si>
  <si>
    <t>0,01</t>
  </si>
  <si>
    <t>21</t>
  </si>
  <si>
    <t>15</t>
  </si>
  <si>
    <t>REKAPITULACE STAVBY</t>
  </si>
  <si>
    <t xml:space="preserve">v ---  níže se nacházejí doplnkové a pomocné údaje k sestavám  --- v</t>
  </si>
  <si>
    <t>Návod na vyplnění</t>
  </si>
  <si>
    <t>0,001</t>
  </si>
  <si>
    <t>Kód:</t>
  </si>
  <si>
    <t>307A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</si>
  <si>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</si>
  <si>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</si>
  <si>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Revitalizace Starého děkanství, Nymburk</t>
  </si>
  <si>
    <t>KSO:</t>
  </si>
  <si>
    <t/>
  </si>
  <si>
    <t>CC-CZ:</t>
  </si>
  <si>
    <t>Místo:</t>
  </si>
  <si>
    <t>ETAPIZACE</t>
  </si>
  <si>
    <t>Datum:</t>
  </si>
  <si>
    <t>2. 5. 2022</t>
  </si>
  <si>
    <t>Zadavatel:</t>
  </si>
  <si>
    <t>IČ:</t>
  </si>
  <si>
    <t xml:space="preserve"> </t>
  </si>
  <si>
    <t>DIČ:</t>
  </si>
  <si>
    <t>Uchazeč:</t>
  </si>
  <si>
    <t>Vyplň údaj</t>
  </si>
  <si>
    <t>Projektant:</t>
  </si>
  <si>
    <t>06083927</t>
  </si>
  <si>
    <t>FAPAL s.r.o.</t>
  </si>
  <si>
    <t>True</t>
  </si>
  <si>
    <t>Zpracovatel:</t>
  </si>
  <si>
    <t>47747528</t>
  </si>
  <si>
    <t>Veronika Šoulová</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</si>
  <si>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</si>
  <si>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</si>
  <si>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</si>
  <si>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</si>
  <si>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</si>
  <si>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</si>
  <si>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</si>
  <si>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</si>
  <si>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</si>
  <si>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</si>
  <si>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</si>
  <si>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</si>
  <si>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</si>
  <si>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</si>
  <si>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</si>
  <si>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</si>
  <si>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</si>
  <si>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</si>
  <si>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</si>
  <si>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</si>
  <si>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</si>
  <si>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</si>
  <si>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</si>
  <si>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</si>
  <si>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</si>
  <si>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</si>
  <si>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</si>
  <si>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</si>
  <si>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</si>
  <si>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</si>
  <si>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</si>
  <si>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</si>
  <si>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</si>
  <si>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</si>
  <si>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</si>
  <si>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</si>
  <si>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</si>
  <si>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</si>
  <si>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</si>
  <si>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</si>
  <si>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E1</t>
  </si>
  <si>
    <t xml:space="preserve">I. Etapa </t>
  </si>
  <si>
    <t>STA</t>
  </si>
  <si>
    <t>1</t>
  </si>
  <si>
    <t>{64d1ee35-291a-4f37-a4eb-a80f1aa9fcfc}</t>
  </si>
  <si>
    <t>2</t>
  </si>
  <si>
    <t>SO 01</t>
  </si>
  <si>
    <t>Staré děkanství vč. věže Kaplanka</t>
  </si>
  <si>
    <t>Soupis</t>
  </si>
  <si>
    <t>{8675642e-52fd-41ca-bd11-ba0019e94eb2}</t>
  </si>
  <si>
    <t>/</t>
  </si>
  <si>
    <t>01.1,01.2</t>
  </si>
  <si>
    <t>Architektonicko - stavební řešení + Stavebně konstrukční část</t>
  </si>
  <si>
    <t>3</t>
  </si>
  <si>
    <t>{82f33485-01d7-45eb-8c05-016247300d98}</t>
  </si>
  <si>
    <t>VRN</t>
  </si>
  <si>
    <t>Vedlejší rozpočtové náklady</t>
  </si>
  <si>
    <t>{26d0ddb0-0593-4180-af74-bcdfc9651e55}</t>
  </si>
  <si>
    <t>E2</t>
  </si>
  <si>
    <t>II. Etapa</t>
  </si>
  <si>
    <t>{f8de7511-1808-45ad-9a2b-4de898554fe6}</t>
  </si>
  <si>
    <t>{78c05d66-d9e7-4237-9c82-537e71177c5b}</t>
  </si>
  <si>
    <t>{a78c36a8-b215-4c1b-b6ef-1706eefedeeb}</t>
  </si>
  <si>
    <t>01.4</t>
  </si>
  <si>
    <t>Domovní plynovod vnitřní</t>
  </si>
  <si>
    <t>{273c055a-6a54-4982-8955-5737052eab7d}</t>
  </si>
  <si>
    <t>01.5</t>
  </si>
  <si>
    <t>Zdravotně technické instalace</t>
  </si>
  <si>
    <t>{28ac0f0b-96b9-4797-ae66-2a64b2f4fb3e}</t>
  </si>
  <si>
    <t>01.6</t>
  </si>
  <si>
    <t>Vytápění</t>
  </si>
  <si>
    <t>{b5188bec-0d27-4e2a-a237-15409323f09d}</t>
  </si>
  <si>
    <t>01.7</t>
  </si>
  <si>
    <t>Zařízení silnoproudé elektrotechniky</t>
  </si>
  <si>
    <t>{2077b505-0200-4213-ae10-f488273193fa}</t>
  </si>
  <si>
    <t>01.8</t>
  </si>
  <si>
    <t>Zařízení slaboproudé elektrotechniky</t>
  </si>
  <si>
    <t>{0217e126-9d5c-4e60-8075-4971e33eaf21}</t>
  </si>
  <si>
    <t>01.9</t>
  </si>
  <si>
    <t>Vzduchotechnika</t>
  </si>
  <si>
    <t>{1bc30d11-7c4b-439c-b1e8-dbb1261876cf}</t>
  </si>
  <si>
    <t xml:space="preserve">SO 03,  SO 04</t>
  </si>
  <si>
    <t xml:space="preserve">Návrh úprav parteru děkanství, Areálové rozvody </t>
  </si>
  <si>
    <t>{01a2b226-c809-48c9-8b04-8bc8332c5f8a}</t>
  </si>
  <si>
    <t>03.1</t>
  </si>
  <si>
    <t>Návrh úprav parteru</t>
  </si>
  <si>
    <t>{62de2c82-ff76-4eb9-a58e-06df30c17fa4}</t>
  </si>
  <si>
    <t>04.1</t>
  </si>
  <si>
    <t xml:space="preserve"> Areálové rozvody V+K, děšťová</t>
  </si>
  <si>
    <t>{2f3e3ec5-39af-41c8-ba4e-2ecece35e4bb}</t>
  </si>
  <si>
    <t>04.2</t>
  </si>
  <si>
    <t>Domovní plynovod</t>
  </si>
  <si>
    <t>{cae63d51-ec76-4343-a33b-18ad80d215fe}</t>
  </si>
  <si>
    <t>04.3</t>
  </si>
  <si>
    <t>Areálový rozvod elektro</t>
  </si>
  <si>
    <t>{31dce215-c426-4071-80e7-08ca9698d669}</t>
  </si>
  <si>
    <t>SO 05</t>
  </si>
  <si>
    <t>Přípojka vodovodu a kanalizace</t>
  </si>
  <si>
    <t>{a1306cc0-940d-4fbf-8753-634993f474d7}</t>
  </si>
  <si>
    <t>05.1</t>
  </si>
  <si>
    <t>Kanalizační a vodovodní přípojka</t>
  </si>
  <si>
    <t>{fff8fd63-bf92-40cd-99b5-c8934b9cd71f}</t>
  </si>
  <si>
    <t>SO 06</t>
  </si>
  <si>
    <t>Plynovodní přípojka</t>
  </si>
  <si>
    <t>{d644fcd9-827c-4250-b072-46fa3a057178}</t>
  </si>
  <si>
    <t>{e610ab40-41f2-4410-ab39-38c622d8fe20}</t>
  </si>
  <si>
    <t>E3</t>
  </si>
  <si>
    <t>III. Etapa</t>
  </si>
  <si>
    <t>{dae2cf8f-f647-4605-b313-92941d2962b0}</t>
  </si>
  <si>
    <t>{b6b4b4b5-cbb7-46a6-bf4c-d8fcc6f228f7}</t>
  </si>
  <si>
    <t>{ace6f004-9c88-4e7f-904f-2a83ebe207c8}</t>
  </si>
  <si>
    <t>01.3</t>
  </si>
  <si>
    <t>PBŘ</t>
  </si>
  <si>
    <t>{5723658a-cf3d-492a-9f7e-c2d19f6c2504}</t>
  </si>
  <si>
    <t>SO 02</t>
  </si>
  <si>
    <t>Hradební bašta</t>
  </si>
  <si>
    <t>{9c670333-6731-4439-a303-2b70011060b9}</t>
  </si>
  <si>
    <t>02.1,02.2</t>
  </si>
  <si>
    <t>Architektonicko stavební část + Stavebně konstrukční řešení</t>
  </si>
  <si>
    <t>{ce89644c-6c74-49b3-8100-15b2e247ac8e}</t>
  </si>
  <si>
    <t>02.3</t>
  </si>
  <si>
    <t>{8c360ac1-d9af-41b1-92aa-e5f5f3d9dbf3}</t>
  </si>
  <si>
    <t>{fb4bd451-3920-43bc-875f-57d61429388e}</t>
  </si>
  <si>
    <t>{631b7f0a-0f14-42e7-9b8e-b0d3b644c3b3}</t>
  </si>
  <si>
    <t>SO 07</t>
  </si>
  <si>
    <t>Návrh zahradních úprav</t>
  </si>
  <si>
    <t>{fef5252a-ef90-4efb-8954-977d00bb4610}</t>
  </si>
  <si>
    <t>{83432da9-c8f3-40d4-835f-042db3fe20b1}</t>
  </si>
  <si>
    <t>KRYCÍ LIST SOUPISU PRACÍ</t>
  </si>
  <si>
    <t>Objekt:</t>
  </si>
  <si>
    <t xml:space="preserve">E1 - I. Etapa </t>
  </si>
  <si>
    <t>Soupis:</t>
  </si>
  <si>
    <t>SO 01 - Staré děkanství vč. věže Kaplanka</t>
  </si>
  <si>
    <t>Úroveň 3:</t>
  </si>
  <si>
    <t>01.1,01.2 - Architektonicko - stavební řešení + Stavebně konstrukční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</si>
  <si>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</si>
  <si>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</si>
  <si>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</si>
  <si>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</si>
  <si>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</si>
  <si>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</si>
  <si>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</si>
  <si>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</si>
  <si>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</si>
  <si>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</si>
  <si>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</si>
  <si>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</si>
  <si>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</si>
  <si>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</si>
  <si>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741 - Elektroinstalace - silnoproud</t>
  </si>
  <si>
    <t xml:space="preserve">    748 - Elektromontáže - osvětlovací zařízení a svítidla</t>
  </si>
  <si>
    <t xml:space="preserve">    762 - Konstrukce tesařské</t>
  </si>
  <si>
    <t xml:space="preserve">    764 - Konstrukce klempířské</t>
  </si>
  <si>
    <t xml:space="preserve">    765 - Krytina skládaná</t>
  </si>
  <si>
    <t xml:space="preserve">    767 - Konstrukce zámečnické</t>
  </si>
  <si>
    <t xml:space="preserve">    766 - Konstrukce truhlářské</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</si>
  <si>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</si>
  <si>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</si>
  <si>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</si>
  <si>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</si>
  <si>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</si>
  <si>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</si>
  <si>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</si>
  <si>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</si>
  <si>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</si>
  <si>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</si>
  <si>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</si>
  <si>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</si>
  <si>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</si>
  <si>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</si>
  <si>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</si>
  <si>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</si>
  <si>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</si>
  <si>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</si>
  <si>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</si>
  <si>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131251100</t>
  </si>
  <si>
    <t>Hloubení nezapažených jam a zářezů strojně s urovnáním dna do předepsaného profilu a spádu v hornině třídy těžitelnosti I skupiny 3 do 20 m3</t>
  </si>
  <si>
    <t>m3</t>
  </si>
  <si>
    <t>CS ÚRS 2023 01</t>
  </si>
  <si>
    <t>4</t>
  </si>
  <si>
    <t>2082387133</t>
  </si>
  <si>
    <t>Online PSC</t>
  </si>
  <si>
    <t>https://podminky.urs.cz/item/CS_URS_2023_01/131251100</t>
  </si>
  <si>
    <t>VV</t>
  </si>
  <si>
    <t>výkres 1NP - bourací práce</t>
  </si>
  <si>
    <t>"rampa před vstupem" 9,0</t>
  </si>
  <si>
    <t>132212121</t>
  </si>
  <si>
    <t>Hloubení zapažených rýh šířky do 800 mm ručně s urovnáním dna do předepsaného profilu a spádu v hornině třídy těžitelnosti I skupiny 3 soudržných</t>
  </si>
  <si>
    <t>-1245807163</t>
  </si>
  <si>
    <t>https://podminky.urs.cz/item/CS_URS_2023_01/132212121</t>
  </si>
  <si>
    <t>hloubení výkopů pro podbetonování základů se bude provádět šachovnicově (ztížené podmínky)</t>
  </si>
  <si>
    <t>výkopy pro podbetonování základů</t>
  </si>
  <si>
    <t>výměry dle projektanta</t>
  </si>
  <si>
    <t>"severní křídlo" 2,5*14,1*0,6 +8,883</t>
  </si>
  <si>
    <t>"jižní křídlo dvůr" 2,5*4,6*0,6 +2,76</t>
  </si>
  <si>
    <t xml:space="preserve">"jižní křídlo zahrada"  2,5*31,5*0,6 +30,378</t>
  </si>
  <si>
    <t>Mezisoučet</t>
  </si>
  <si>
    <t>87,201*0,03 " koeficient"</t>
  </si>
  <si>
    <t>Součet</t>
  </si>
  <si>
    <t>132251101</t>
  </si>
  <si>
    <t>Hloubení nezapažených rýh šířky do 800 mm strojně s urovnáním dna do předepsaného profilu a spádu v hornině třídy těžitelnosti I skupiny 3 do 20 m3</t>
  </si>
  <si>
    <t>870283171</t>
  </si>
  <si>
    <t>https://podminky.urs.cz/item/CS_URS_2023_01/132251101</t>
  </si>
  <si>
    <t>Pozn. Výkop pro základ Z11 ze ztraceného bednění - venkovní vstupní rampa</t>
  </si>
  <si>
    <t>výkres Výkopy a základy</t>
  </si>
  <si>
    <t>"pasy pod venkovní vstupní rampu" (6,335+2,005)*0,5*1,9</t>
  </si>
  <si>
    <t>"výkop pro exteriérové schodiště - vstup do kavárny"1,820*0,330*1,9</t>
  </si>
  <si>
    <t>9,064* 0,03 " koeficient"</t>
  </si>
  <si>
    <t>139711111</t>
  </si>
  <si>
    <t>Vykopávka v uzavřených prostorech ručně v hornině třídy těžitelnosti I skupiny 1 až 3</t>
  </si>
  <si>
    <t>-1547903875</t>
  </si>
  <si>
    <t>https://podminky.urs.cz/item/CS_URS_2023_01/139711111</t>
  </si>
  <si>
    <t>Pozn. Výkopy podlah jsou v bouraných podlahách včetně násypů (zde jsou pouze výkopy pro základy)</t>
  </si>
  <si>
    <t xml:space="preserve">"v prostoru 1.05" "Z1" 0,3*1,15*(0,680-0,430) + "Z2a,b" 2*0,5*0,5*(0,980-0,430) + "Z3=P1a" 1,1*1,1*(1,145-0,345) </t>
  </si>
  <si>
    <t>"Z4" 1,6*1,1*(1,005-0,205)</t>
  </si>
  <si>
    <t>"Z5a+Z5b" 1,05*1,27*(0,98-0,18)</t>
  </si>
  <si>
    <t>"pasy pod příčku" (2,72+1,18+0,81+1,5)*0,28*(0,69-0,18)+1,785*0,28*(0,68-0,18)</t>
  </si>
  <si>
    <t xml:space="preserve">"Z6"  1,1*1,8*(1,19-0,385)</t>
  </si>
  <si>
    <t xml:space="preserve">"Z7"  1,1*1,8*(1,45-0,650)</t>
  </si>
  <si>
    <t xml:space="preserve">"Z8"  1,1*1,8*(1,485-0,685)</t>
  </si>
  <si>
    <t xml:space="preserve">"Z9"  1,1*1,8*(1,485-0,685)</t>
  </si>
  <si>
    <t xml:space="preserve">"Z10"  1,1*1,8*(1,485-0,685)</t>
  </si>
  <si>
    <t>výkres 1NP</t>
  </si>
  <si>
    <t>podbetonování stávajících základů</t>
  </si>
  <si>
    <t>podbetonování částí vnitřních stěn:</t>
  </si>
  <si>
    <t>(1,17*0,6*1) + (1,8*0,4*1) + (0,7*0,8*1)</t>
  </si>
  <si>
    <t>1,982*0,03"koeficient"</t>
  </si>
  <si>
    <t>výkopy se budou provádět šachovnicovým způsobem - práce bude prováděna min. na dvakrát</t>
  </si>
  <si>
    <t>12,871+72,141+2,041</t>
  </si>
  <si>
    <t>5</t>
  </si>
  <si>
    <t>151101201</t>
  </si>
  <si>
    <t>Zřízení pažení stěn výkopu bez rozepření nebo vzepření příložné, hloubky do 4 m</t>
  </si>
  <si>
    <t>m2</t>
  </si>
  <si>
    <t>249739821</t>
  </si>
  <si>
    <t>https://podminky.urs.cz/item/CS_URS_2023_01/151101201</t>
  </si>
  <si>
    <t>"severní křídlo" 2,5*14,1</t>
  </si>
  <si>
    <t>"jižní křídlo dvůr" 2,5*4,6</t>
  </si>
  <si>
    <t xml:space="preserve">"jižní křídlo zahrada"  2,5*36,6</t>
  </si>
  <si>
    <t>6</t>
  </si>
  <si>
    <t>151101211</t>
  </si>
  <si>
    <t>Odstranění pažení stěn výkopu bez rozepření nebo vzepření s uložením pažin na vzdálenost do 3 m od okraje výkopu příložné, hloubky do 4 m</t>
  </si>
  <si>
    <t>657169854</t>
  </si>
  <si>
    <t>https://podminky.urs.cz/item/CS_URS_2023_01/151101211</t>
  </si>
  <si>
    <t>7</t>
  </si>
  <si>
    <t>151101301</t>
  </si>
  <si>
    <t>Zřízení rozepření zapažených stěn výkopů s potřebným přepažováním při pažení příložném, hloubky do 4 m</t>
  </si>
  <si>
    <t>-1840989207</t>
  </si>
  <si>
    <t>https://podminky.urs.cz/item/CS_URS_2023_01/151101301</t>
  </si>
  <si>
    <t>8</t>
  </si>
  <si>
    <t>151101311</t>
  </si>
  <si>
    <t>Odstranění rozepření stěn výkopů s uložením materiálu na vzdálenost do 3 m od okraje výkopu pažení příložného, hloubky do 4 m</t>
  </si>
  <si>
    <t>240255453</t>
  </si>
  <si>
    <t>https://podminky.urs.cz/item/CS_URS_2023_01/151101311</t>
  </si>
  <si>
    <t>Zakládání</t>
  </si>
  <si>
    <t>9</t>
  </si>
  <si>
    <t>00-02</t>
  </si>
  <si>
    <t>Vytvoření prostupů základ. kcí</t>
  </si>
  <si>
    <t>kpl</t>
  </si>
  <si>
    <t>vlastní položka</t>
  </si>
  <si>
    <t>-1590291004</t>
  </si>
  <si>
    <t>Pozn. Prostupy zákl. kcí včetně PE chrániček dle projektu</t>
  </si>
  <si>
    <t>10</t>
  </si>
  <si>
    <t>274321411</t>
  </si>
  <si>
    <t>Základy z betonu železového (bez výztuže) pasy z betonu bez zvláštních nároků na prostředí tř. C 20/25</t>
  </si>
  <si>
    <t>-1372000133</t>
  </si>
  <si>
    <t>https://podminky.urs.cz/item/CS_URS_2023_01/274321411</t>
  </si>
  <si>
    <t>"pasy pod příčku" ((2,72+1,18+0,81+1,5)*0,28*(0,69-0,18)+1,785*0,28*(0,68-0,18))*1,03"koef"</t>
  </si>
  <si>
    <t>"pasy pod venkovní vstupní rampu" 0,35*0,5*(6,335+2,005)*1,03 "koef"</t>
  </si>
  <si>
    <t>"základ pod ext. Schody do kavárny (severní část)" 0,9*1,82*(1,42-0,420)</t>
  </si>
  <si>
    <t>11</t>
  </si>
  <si>
    <t>275321311</t>
  </si>
  <si>
    <t>Základy z betonu železového (bez výztuže) patky z betonu bez zvláštních nároků na prostředí tř. C 16/20</t>
  </si>
  <si>
    <t>1765136742</t>
  </si>
  <si>
    <t>https://podminky.urs.cz/item/CS_URS_2023_01/275321311</t>
  </si>
  <si>
    <t xml:space="preserve">Výkres  Půdorys 1.PP - bourací práce</t>
  </si>
  <si>
    <t>"1S.01" 2*0,3*0,3*(3,930-3,57)*1,03 "koef"</t>
  </si>
  <si>
    <t>12</t>
  </si>
  <si>
    <t>275321411</t>
  </si>
  <si>
    <t>Základy z betonu železového (bez výztuže) patky z betonu bez zvláštních nároků na prostředí tř. C 20/25</t>
  </si>
  <si>
    <t>-1957373314</t>
  </si>
  <si>
    <t>https://podminky.urs.cz/item/CS_URS_2023_01/275321411</t>
  </si>
  <si>
    <t xml:space="preserve">Výkres  Výkopy a základy</t>
  </si>
  <si>
    <t xml:space="preserve"> "Z3" 1,1*1,1*(1,145-0,345)*1,03  "koef"</t>
  </si>
  <si>
    <t>"Z1" 1,15*0,3*(0,68-0,18)</t>
  </si>
  <si>
    <t>"Z2a" 0,5*0,5*(0,98-0,18)</t>
  </si>
  <si>
    <t>"Z2b" 0,5*0,5*(0,98-0,18)</t>
  </si>
  <si>
    <t>"Z4" 1,6*1,1*(1,005-0,205)*1,03"koef"</t>
  </si>
  <si>
    <t>"Z5a+Z5b" 1,05*1,27*(0,98-0,18)*1,03"koef"</t>
  </si>
  <si>
    <t xml:space="preserve">"Z6"  1,1*1,8*(1,19-0,385)*1,03 "koef"</t>
  </si>
  <si>
    <t xml:space="preserve">"Z7"  1,1*1,8*(1,45-0,650)*1,03 "koef"</t>
  </si>
  <si>
    <t xml:space="preserve">"Z8"  1,1*1,8*(1,485-0,685)*1,03 "koef"</t>
  </si>
  <si>
    <t xml:space="preserve">"Z9"  1,1*1,8*(1,485-0,685)*1,03 "koef"</t>
  </si>
  <si>
    <t xml:space="preserve">"Z10"  1,1*1,8*(1,485-0,685)*1,03 "koef"</t>
  </si>
  <si>
    <t>"patka v 1.PP (ZS)" 1,1*1,1*(3,940-3,140)</t>
  </si>
  <si>
    <t>13</t>
  </si>
  <si>
    <t>275351121</t>
  </si>
  <si>
    <t>Bednění základů patek zřízení</t>
  </si>
  <si>
    <t>2020569894</t>
  </si>
  <si>
    <t>https://podminky.urs.cz/item/CS_URS_2023_01/275351121</t>
  </si>
  <si>
    <t xml:space="preserve"> "Z3" (2*1,1+2*1,1)*(1,145-0,345)</t>
  </si>
  <si>
    <t>"Z1" (2*1,15+2*0,3)*(0,68-0,18)</t>
  </si>
  <si>
    <t>"Z2a" (2*0,5+2*0,5)*(0,98-0,18)</t>
  </si>
  <si>
    <t>"Z2b"(2* 0,5+2*0,5)*(0,98-0,18)</t>
  </si>
  <si>
    <t>"Z4" (2*1,6+2*1,1)*(1,005-0,205)</t>
  </si>
  <si>
    <t>"Z5a+Z5b" (2*1,05+2*1,27)*(0,98-0,18)</t>
  </si>
  <si>
    <t xml:space="preserve">"Z6"  (2*1,1+2*1,8)*(1,19-0,385)</t>
  </si>
  <si>
    <t xml:space="preserve">"Z7"  (2*1,1+2*1,8)*(1,45-0,650)</t>
  </si>
  <si>
    <t xml:space="preserve">"Z8"  (2*1,1+2*1,8)*(1,485-0,685)</t>
  </si>
  <si>
    <t xml:space="preserve">"Z9"  (2*1,1+2*1,8)*(1,485-0,685)</t>
  </si>
  <si>
    <t xml:space="preserve">"Z10"  (2*1,1+2*1,8)*(1,485-0,685)</t>
  </si>
  <si>
    <t>"patka v 1.PP (ZS)" (2*1,1+2*1,1)*(3,940-3,140)</t>
  </si>
  <si>
    <t>14</t>
  </si>
  <si>
    <t>275351122</t>
  </si>
  <si>
    <t>Bednění základů patek odstranění</t>
  </si>
  <si>
    <t>749123332</t>
  </si>
  <si>
    <t>https://podminky.urs.cz/item/CS_URS_2023_01/275351122</t>
  </si>
  <si>
    <t>275361821</t>
  </si>
  <si>
    <t>Výztuž základů patek z betonářské oceli 10 505 (R)</t>
  </si>
  <si>
    <t>t</t>
  </si>
  <si>
    <t>-1500221962</t>
  </si>
  <si>
    <t>https://podminky.urs.cz/item/CS_URS_2023_01/275361821</t>
  </si>
  <si>
    <t>Dle výkresů statiky</t>
  </si>
  <si>
    <t>"P1a" 130,56/1000</t>
  </si>
  <si>
    <t>"P1b" 153,21/1000</t>
  </si>
  <si>
    <t>"P2a" 200,18/1000</t>
  </si>
  <si>
    <t>"P2b" 198,8/1000</t>
  </si>
  <si>
    <t>"P2c" 198,87/1000</t>
  </si>
  <si>
    <t>"P2d" 230,06/1000</t>
  </si>
  <si>
    <t>"P3" 129,56/1000</t>
  </si>
  <si>
    <t>"pasy pod venkovní vstupní rampu" (6,335+2,005)*(1,5-0,63)*0,011</t>
  </si>
  <si>
    <t>16</t>
  </si>
  <si>
    <t>279113146</t>
  </si>
  <si>
    <t>Základové zdi z tvárnic ztraceného bednění včetně výplně z betonu bez zvláštních nároků na vliv prostředí třídy C 20/25, tloušťky zdiva přes 400 do 500 mm</t>
  </si>
  <si>
    <t>1472809986</t>
  </si>
  <si>
    <t>https://podminky.urs.cz/item/CS_URS_2023_01/279113146</t>
  </si>
  <si>
    <t>"pasy pod venkovní vstupní rampu" (6,335+2,005)*(1,5-0,63)</t>
  </si>
  <si>
    <t>17</t>
  </si>
  <si>
    <t>279311116</t>
  </si>
  <si>
    <t>Postupné podbetonování základového zdiva jakékoliv tloušťky, bez výkopu, bez zapažení a bednění, prostým betonem tř. C 25/30</t>
  </si>
  <si>
    <t>-1846140753</t>
  </si>
  <si>
    <t>https://podminky.urs.cz/item/CS_URS_2023_01/279311116</t>
  </si>
  <si>
    <t>Pozn. Podbetonování stávajících základů</t>
  </si>
  <si>
    <t xml:space="preserve">"severní křídlo" 2,5*14,1*0,63 </t>
  </si>
  <si>
    <t xml:space="preserve">"jižní křídlo dvůr" 2,5*4,6*0,6 </t>
  </si>
  <si>
    <t>"jižní křídlo zahrada" 2,5*36,6*0,83</t>
  </si>
  <si>
    <t>"podbetonování částí vnitřních stěn:"(1,17*0,6*2,5) + (1,8*0,4*2,5) + (0,7*0,8*2,5)</t>
  </si>
  <si>
    <t>44,003*0,34"koef"</t>
  </si>
  <si>
    <t>Svislé a kompletní konstrukce</t>
  </si>
  <si>
    <t>18</t>
  </si>
  <si>
    <t>310218811</t>
  </si>
  <si>
    <t>Zazdívka otvorů ve zdivu nadzákladovém kamenem plochy přes 0,25 m2 do 1 m2 pro jakékoliv tl. zdi</t>
  </si>
  <si>
    <t>CS ÚRS 2022 02</t>
  </si>
  <si>
    <t>-1891661391</t>
  </si>
  <si>
    <t>https://podminky.urs.cz/item/CS_URS_2022_02/310218811</t>
  </si>
  <si>
    <t>obezdění svislých konstrukcí HEB:</t>
  </si>
  <si>
    <t>výkres půdorys 1NP - nový stav</t>
  </si>
  <si>
    <t xml:space="preserve">"1.07"      (0,3*0,3*2,7) + (0,5*0,3*2,7) *1,03</t>
  </si>
  <si>
    <t xml:space="preserve">"1.08"         (2*0,3*0,3*3) + (2*0,4*0,3*3) *1,03  </t>
  </si>
  <si>
    <t xml:space="preserve">"1.10"          (2*0,3*0,3*2,8) + (2*0,2*0,3*2,8) *1,03 </t>
  </si>
  <si>
    <t xml:space="preserve">"1.12"           (0,3*0,3*2,7) *1,03 </t>
  </si>
  <si>
    <t xml:space="preserve">"1.16"          0,812*1,68*0,25 </t>
  </si>
  <si>
    <t>19</t>
  </si>
  <si>
    <t>314231511</t>
  </si>
  <si>
    <t>Zdivo komínových nebo ventilačních těles dosavadních objektů volně stojících nad střešní rovinou na maltu cementovou včetně spárování, o průřezu průduchu do 150x150 mm z cihel pálených plných, pevnosti P 40 dl. 290 mm,</t>
  </si>
  <si>
    <t>-935965263</t>
  </si>
  <si>
    <t>https://podminky.urs.cz/item/CS_URS_2023_01/314231511</t>
  </si>
  <si>
    <t>5,5*0,65*0,685</t>
  </si>
  <si>
    <t xml:space="preserve">"podezdívka klenby komínu u roubené stěny - CPP, VCM" (0,32+0,32+0,26)*1,080 </t>
  </si>
  <si>
    <t>20</t>
  </si>
  <si>
    <t>317121212</t>
  </si>
  <si>
    <t>Železobetonové prefabrikované překlady osazené jednotlivě na výšku, do lože z cementové malty šíře 60 mm, výšky 190 mm délky 1200 mm</t>
  </si>
  <si>
    <t>kus</t>
  </si>
  <si>
    <t>-236953916</t>
  </si>
  <si>
    <t>https://podminky.urs.cz/item/CS_URS_2023_01/317121212</t>
  </si>
  <si>
    <t>dle tabulky výkresu půdorys 1NP - nový stav</t>
  </si>
  <si>
    <t>"vstup do kavárny" 1</t>
  </si>
  <si>
    <t>Vodorovné konstrukce</t>
  </si>
  <si>
    <t>434191452</t>
  </si>
  <si>
    <t>Osazování schodišťových stupňů kamenných s vyspárováním styčných spár, s provizorním dřevěným zábradlím a dočasným zakrytím stupnic prkny do připravených otvorů, rovných, kosých nebo vřetenových oboustranně zazděných, stupňů pemrlovaných nebo ostatních</t>
  </si>
  <si>
    <t>m</t>
  </si>
  <si>
    <t>-1660795392</t>
  </si>
  <si>
    <t>https://podminky.urs.cz/item/CS_URS_2023_01/434191452</t>
  </si>
  <si>
    <t xml:space="preserve">Výkres  Půdorys 2.PP - bourací práce</t>
  </si>
  <si>
    <t>5 stupňů</t>
  </si>
  <si>
    <t>5*0,94</t>
  </si>
  <si>
    <t>22</t>
  </si>
  <si>
    <t>M</t>
  </si>
  <si>
    <t>58388024.r</t>
  </si>
  <si>
    <t>stupeň schodišťový pískovcový</t>
  </si>
  <si>
    <t>2117223226</t>
  </si>
  <si>
    <t>23</t>
  </si>
  <si>
    <t>434231111</t>
  </si>
  <si>
    <t>Stupně zděné nastojato z cihel pálených dl. 290 mm, na cementovou maltu, na urovnaný terén, s vyspárováním přímé</t>
  </si>
  <si>
    <t>1511807471</t>
  </si>
  <si>
    <t>https://podminky.urs.cz/item/CS_URS_2023_01/434231111</t>
  </si>
  <si>
    <t xml:space="preserve">Výkres  Půdorys 1.PP - nový stav</t>
  </si>
  <si>
    <t>"1S-A3"0,915</t>
  </si>
  <si>
    <t>24</t>
  </si>
  <si>
    <t>R012</t>
  </si>
  <si>
    <t>Přezdění nadpraží a koruny zdiva</t>
  </si>
  <si>
    <t>1842638865</t>
  </si>
  <si>
    <t>Pozn 1-ST1</t>
  </si>
  <si>
    <t>"1.01" 2,9 "š. 2,9 m; v. 0,95 m; tl. 0,53 m - PŘEZDĚNÍ ZDIVA (NADPRAŽÍ APOD.) Z NOVÝCH CPP, VCM"</t>
  </si>
  <si>
    <t>"1.05" 0,6*2</t>
  </si>
  <si>
    <t>Pozn 1-ST2</t>
  </si>
  <si>
    <t>"1.01" 2,05*2 " š. 2,05 m; v. 1,4 m, tl. 0,63 m - PŘEZDĚNÍ KORUNY ZDIVA Z NOVÝCH CPP, VCM"</t>
  </si>
  <si>
    <t>"1.04" (0,6+1,02+1,302+3,12+1,19)*2</t>
  </si>
  <si>
    <t>Pozn 1-ST8</t>
  </si>
  <si>
    <t>"1.08" (3,481+5,32+4,5)*2 "š. (3,481+5,320+4,5); v. 0,5 m; tl. do 0,8 m - DOZDĚNÍ KORUNY ZDIVA Z NOVÝCH CPP, VCM"</t>
  </si>
  <si>
    <t xml:space="preserve">"1.01"  (4,53+1,2)*2 "š. (4,53+1,2), v. 0,5 m; tl. do 0,8 m - DOZDĚNÍ KORUNY ZDIVA Z NOVÝCH CPP, VCM"</t>
  </si>
  <si>
    <t>"1.08"(1,0+5,32)*2</t>
  </si>
  <si>
    <t>Úpravy povrchů, podlahy a osazování výplní</t>
  </si>
  <si>
    <t>25</t>
  </si>
  <si>
    <t>R006</t>
  </si>
  <si>
    <t>Dozdění stěny z lomového kamene, provázání zdiva s okolními stěnami</t>
  </si>
  <si>
    <t>-2073148328</t>
  </si>
  <si>
    <t>"1S-ST4" 1,65</t>
  </si>
  <si>
    <t>Ostatní konstrukce a práce, bourání</t>
  </si>
  <si>
    <t>26</t>
  </si>
  <si>
    <t>953845113</t>
  </si>
  <si>
    <t>Vyvložkování stávajících komínových nebo větracích průduchů nerezovými vložkami pevnými, včetně ukončení komínu komínového tělesa výšky 3 m světlý průměr vložky přes 130 m do 160 mm</t>
  </si>
  <si>
    <t>soubor</t>
  </si>
  <si>
    <t>-2071369538</t>
  </si>
  <si>
    <t>https://podminky.urs.cz/item/CS_URS_2023_01/953845113</t>
  </si>
  <si>
    <t>dle výkresu 1NP - nový stav</t>
  </si>
  <si>
    <t>"1.01/1.04" 1</t>
  </si>
  <si>
    <t>"1.02/1.05" 1</t>
  </si>
  <si>
    <t>"1.06/1.07" 1</t>
  </si>
  <si>
    <t>"1.05/1.09" 1</t>
  </si>
  <si>
    <t>27</t>
  </si>
  <si>
    <t>962032231</t>
  </si>
  <si>
    <t>Bourání zdiva nadzákladového z cihel nebo tvárnic z cihel pálených nebo vápenopískových, na maltu vápennou nebo vápenocementovou, objemu přes 1 m3</t>
  </si>
  <si>
    <t>698458586</t>
  </si>
  <si>
    <t>https://podminky.urs.cz/item/CS_URS_2023_01/962032231</t>
  </si>
  <si>
    <t>1NP - bourací práce</t>
  </si>
  <si>
    <t>"1.11, 1.12 - odhad, nejsou okotovány tl. bouraných zdí" (5,11+(2,146+0,68+0,855)+1,183+3,255)*2,8*0,35</t>
  </si>
  <si>
    <t>28</t>
  </si>
  <si>
    <t>962032631</t>
  </si>
  <si>
    <t>Bourání zdiva nadzákladového z cihel nebo tvárnic komínového z cihel pálených, šamotových nebo vápenopískových nad střechou na maltu vápennou nebo vápenocementovou</t>
  </si>
  <si>
    <t>335436508</t>
  </si>
  <si>
    <t>https://podminky.urs.cz/item/CS_URS_2023_01/962032631</t>
  </si>
  <si>
    <t>ztížené podmínky při bourání konstrukcí</t>
  </si>
  <si>
    <t>"1.09 " 1,1*0,661*5,45</t>
  </si>
  <si>
    <t>29</t>
  </si>
  <si>
    <t>963022819</t>
  </si>
  <si>
    <t>Bourání kamenných schodišťových stupňů oblých, rovných nebo kosých zhotovených na místě</t>
  </si>
  <si>
    <t>-1098985633</t>
  </si>
  <si>
    <t>https://podminky.urs.cz/item/CS_URS_2023_01/963022819</t>
  </si>
  <si>
    <t>"rampa před vstupem" 1,58</t>
  </si>
  <si>
    <t>30</t>
  </si>
  <si>
    <t>963023712</t>
  </si>
  <si>
    <t>Vybourání schodišťových stupňů oblých, rovných nebo kosých ze zdi cihelné oboustranně</t>
  </si>
  <si>
    <t>595068227</t>
  </si>
  <si>
    <t>https://podminky.urs.cz/item/CS_URS_2023_01/963023712</t>
  </si>
  <si>
    <t>31</t>
  </si>
  <si>
    <t>963042819</t>
  </si>
  <si>
    <t>Bourání schodišťových stupňů betonových zhotovených na místě</t>
  </si>
  <si>
    <t>-860359666</t>
  </si>
  <si>
    <t>https://podminky.urs.cz/item/CS_URS_2023_01/963042819</t>
  </si>
  <si>
    <t>"rampa před vstupem" 4*2,68</t>
  </si>
  <si>
    <t>32</t>
  </si>
  <si>
    <t>965022131</t>
  </si>
  <si>
    <t>Bourání podlah kamenných bez podkladního lože, s jakoukoliv výplní spár z lomového kamene nebo kostek, plochy přes 1 m2</t>
  </si>
  <si>
    <t>1310788696</t>
  </si>
  <si>
    <t>https://podminky.urs.cz/item/CS_URS_2023_01/965022131</t>
  </si>
  <si>
    <t>"rampa před vstupem" 10,5</t>
  </si>
  <si>
    <t>33</t>
  </si>
  <si>
    <t>965031121</t>
  </si>
  <si>
    <t>Bourání podlah z cihel bez podkladního lože, s jakoukoliv výplní spár kladených naplocho, plochy do 1 m2</t>
  </si>
  <si>
    <t>-1941247270</t>
  </si>
  <si>
    <t>https://podminky.urs.cz/item/CS_URS_2023_01/965031121</t>
  </si>
  <si>
    <t>"Studna" Pi*(0,8/2)^2</t>
  </si>
  <si>
    <t>"1S.01" 2*0,3*0,3</t>
  </si>
  <si>
    <t xml:space="preserve"> 1,1*1,1</t>
  </si>
  <si>
    <t>půdorys 1.PP</t>
  </si>
  <si>
    <t xml:space="preserve">"1S.02 (pro základ ZS)"  1,1*1,1</t>
  </si>
  <si>
    <t>34</t>
  </si>
  <si>
    <t>965031131</t>
  </si>
  <si>
    <t>Bourání podlah z cihel bez podkladního lože, s jakoukoliv výplní spár kladených naplocho, plochy přes 1 m2</t>
  </si>
  <si>
    <t>-1002559085</t>
  </si>
  <si>
    <t>https://podminky.urs.cz/item/CS_URS_2023_01/965031131</t>
  </si>
  <si>
    <t>2NP - bourací práce</t>
  </si>
  <si>
    <t>"2.01" 16,73</t>
  </si>
  <si>
    <t>35</t>
  </si>
  <si>
    <t>965042141</t>
  </si>
  <si>
    <t>Bourání mazanin betonových nebo z litého asfaltu tl. do 100 mm, plochy přes 4 m2</t>
  </si>
  <si>
    <t>-1447838268</t>
  </si>
  <si>
    <t>https://podminky.urs.cz/item/CS_URS_2023_01/965042141</t>
  </si>
  <si>
    <t>"Z4" 1,6*1,1*0,1</t>
  </si>
  <si>
    <t>"Z5a+Z5b" 1,05*1,27</t>
  </si>
  <si>
    <t>výkres Půdorys 1NP - bourací práce</t>
  </si>
  <si>
    <t>ozn. A4</t>
  </si>
  <si>
    <t>"m.č. 1.01" 15,53*0,04</t>
  </si>
  <si>
    <t>ozn. A1</t>
  </si>
  <si>
    <t>"m.č. 1.05 - výkop pro základy - krajní" ((1,17+1,76+1,56)*"cca"3,0++1,7*2,89)*0,1</t>
  </si>
  <si>
    <t>"m.č. 1.05 - středový pás (Z3)" 4,43*1,31*0,1</t>
  </si>
  <si>
    <t>"m.č. 1.05 - kolmo na místnosí 1.11" 1,22*0,5*0,1</t>
  </si>
  <si>
    <t>"m.č. 1.05 - před místností 1.07" 3,7*(1,2+0,45)*0,1</t>
  </si>
  <si>
    <t>"m.č. 1.10" 2,59*0,1</t>
  </si>
  <si>
    <t>"m.č. 1.11 " 2,68</t>
  </si>
  <si>
    <t>"m.č. 1.12 " 8,73</t>
  </si>
  <si>
    <t>"m.č. 1.13 " 8,03</t>
  </si>
  <si>
    <t>36</t>
  </si>
  <si>
    <t>965081323</t>
  </si>
  <si>
    <t>Bourání podlah z dlaždic bez podkladního lože nebo mazaniny, s jakoukoliv výplní spár betonových, teracových nebo čedičových tl. do 25 mm, plochy přes 1 m2</t>
  </si>
  <si>
    <t>-1312685365</t>
  </si>
  <si>
    <t>https://podminky.urs.cz/item/CS_URS_2023_01/965081323</t>
  </si>
  <si>
    <t>podlaha A1</t>
  </si>
  <si>
    <t>"v prostoru 1.05" (1,17+1,76+1,56)*"cca"3,0+1,7*2,89</t>
  </si>
  <si>
    <t>"Z4" 1,6*1,1</t>
  </si>
  <si>
    <t>37</t>
  </si>
  <si>
    <t>965082932</t>
  </si>
  <si>
    <t>Odstranění násypu pod podlahami nebo ochranného násypu na střechách tl. do 200 mm, plochy do 2 m2</t>
  </si>
  <si>
    <t>-771668781</t>
  </si>
  <si>
    <t>https://podminky.urs.cz/item/CS_URS_2023_01/965082932</t>
  </si>
  <si>
    <t>"1S.01" 2*0,3*0,3*0,34</t>
  </si>
  <si>
    <t xml:space="preserve">"ZS"  1,1*1,1*(3,94-2,4)</t>
  </si>
  <si>
    <t>"v prostoru 1.05" (1,17+1,76+1,56+1,7*2,89)*"cca"3,0*0,325</t>
  </si>
  <si>
    <t>"Z4" 1,6*1,1*0,325</t>
  </si>
  <si>
    <t>"Z5a+Z5b" 1,05*1,27*0,325</t>
  </si>
  <si>
    <t>2NP</t>
  </si>
  <si>
    <t>"2.01 - odstranění lože pod dlažbu" 16,73*0,1</t>
  </si>
  <si>
    <t>38</t>
  </si>
  <si>
    <t>968062455</t>
  </si>
  <si>
    <t>Vybourání dřevěných rámů oken s křídly, dveřních zárubní, vrat, stěn, ostění nebo obkladů dveřních zárubní, plochy do 2 m2</t>
  </si>
  <si>
    <t>-300260379</t>
  </si>
  <si>
    <t>https://podminky.urs.cz/item/CS_URS_2023_01/968062455</t>
  </si>
  <si>
    <t>"1.01" 1,008*2,0</t>
  </si>
  <si>
    <t>39</t>
  </si>
  <si>
    <t>971024451</t>
  </si>
  <si>
    <t>Vybourání otvorů ve zdivu základovém nebo nadzákladovém kamenném, smíšeném kamenném, na maltu vápennou nebo vápenocementovou, plochy do 0,25 m2, tl. do 450 mm</t>
  </si>
  <si>
    <t>2010287139</t>
  </si>
  <si>
    <t>https://podminky.urs.cz/item/CS_URS_2023_01/971024451</t>
  </si>
  <si>
    <t>"1.01 - nika pro uzávěr vody" 1</t>
  </si>
  <si>
    <t>40</t>
  </si>
  <si>
    <t>971024561</t>
  </si>
  <si>
    <t>Vybourání otvorů ve zdivu základovém nebo nadzákladovém kamenném, smíšeném kamenném, na maltu vápennou nebo vápenocementovou, plochy do 1 m2, tl. do 600 mm</t>
  </si>
  <si>
    <t>-1887170921</t>
  </si>
  <si>
    <t>https://podminky.urs.cz/item/CS_URS_2023_01/971024561</t>
  </si>
  <si>
    <t xml:space="preserve">"1.01 - nika pro el. rozvaděč"  0,65*1,05*0,12</t>
  </si>
  <si>
    <t>41</t>
  </si>
  <si>
    <t>971033241</t>
  </si>
  <si>
    <t>Vybourání otvorů ve zdivu základovém nebo nadzákladovém z cihel, tvárnic, příčkovek z cihel pálených na maltu vápennou nebo vápenocementovou plochy do 0,0225 m2, tl. do 300 mm</t>
  </si>
  <si>
    <t>11945217</t>
  </si>
  <si>
    <t>https://podminky.urs.cz/item/CS_URS_2023_01/971033241</t>
  </si>
  <si>
    <t xml:space="preserve">"1.05 - prostup pro HEB"  2</t>
  </si>
  <si>
    <t xml:space="preserve">"1.06 - prostup pro HEB"  2</t>
  </si>
  <si>
    <t xml:space="preserve">"1.06 - prostup pro dř. překlad"  2</t>
  </si>
  <si>
    <t>"1.07 - prostup pro HEB" 3</t>
  </si>
  <si>
    <t>"1.08- prostup pro HEB" 1</t>
  </si>
  <si>
    <t>"1.09- prostup pro HEB" 1</t>
  </si>
  <si>
    <t>42</t>
  </si>
  <si>
    <t>971033651</t>
  </si>
  <si>
    <t>Vybourání otvorů ve zdivu základovém nebo nadzákladovém z cihel, tvárnic, příčkovek z cihel pálených na maltu vápennou nebo vápenocementovou plochy do 4 m2, tl. do 600 mm</t>
  </si>
  <si>
    <t>1596817727</t>
  </si>
  <si>
    <t>https://podminky.urs.cz/item/CS_URS_2023_01/971033651</t>
  </si>
  <si>
    <t>"1.03 - zazděný dveřní otvor" 1,22*2,1*0,572</t>
  </si>
  <si>
    <t>43</t>
  </si>
  <si>
    <t>977151123</t>
  </si>
  <si>
    <t>Jádrové vrty diamantovými korunkami do stavebních materiálů (železobetonu, betonu, cihel, obkladů, dlažeb, kamene) průměru přes 130 do 150 mm</t>
  </si>
  <si>
    <t>1535534073</t>
  </si>
  <si>
    <t>https://podminky.urs.cz/item/CS_URS_2023_01/977151123</t>
  </si>
  <si>
    <t>"1.05 - odvětrání" 1,399</t>
  </si>
  <si>
    <t>44</t>
  </si>
  <si>
    <t>977151124</t>
  </si>
  <si>
    <t>Jádrové vrty diamantovými korunkami do stavebních materiálů (železobetonu, betonu, cihel, obkladů, dlažeb, kamene) průměru přes 150 do 180 mm</t>
  </si>
  <si>
    <t>-85990312</t>
  </si>
  <si>
    <t>https://podminky.urs.cz/item/CS_URS_2023_01/977151124</t>
  </si>
  <si>
    <t>"1.13" 1,05</t>
  </si>
  <si>
    <t>45</t>
  </si>
  <si>
    <t>978012191</t>
  </si>
  <si>
    <t>Otlučení vápenných nebo vápenocementových omítek vnitřních ploch stropů rákosovaných, v rozsahu přes 50 do 100 %</t>
  </si>
  <si>
    <t>1049229454</t>
  </si>
  <si>
    <t>https://podminky.urs.cz/item/CS_URS_2023_01/978012191</t>
  </si>
  <si>
    <t>"m.č.1.06" 21,42</t>
  </si>
  <si>
    <t>"m.č.1.07" 30,51</t>
  </si>
  <si>
    <t>"m.č.1.09" 20,36</t>
  </si>
  <si>
    <t>"m.č.1.10" 2,59</t>
  </si>
  <si>
    <t>"m.č.1.11" 2,68</t>
  </si>
  <si>
    <t>"m.č.1.12" 8,73</t>
  </si>
  <si>
    <t>46</t>
  </si>
  <si>
    <t>978013161</t>
  </si>
  <si>
    <t>Otlučení vápenných nebo vápenocementových omítek vnitřních ploch stěn s vyškrabáním spar, s očištěním zdiva, v rozsahu přes 30 do 50 %</t>
  </si>
  <si>
    <t>-1918352162</t>
  </si>
  <si>
    <t>https://podminky.urs.cz/item/CS_URS_2023_01/978013161</t>
  </si>
  <si>
    <t xml:space="preserve">1NP - místnodti označeny dle výkresu bouracích prací </t>
  </si>
  <si>
    <t>"1.01" (4,53+3,09+4,62+2,9)*3,3</t>
  </si>
  <si>
    <t>"vchodové dveře - plocha odměřena z výkresu" -3,64</t>
  </si>
  <si>
    <t>"špal." (1,47+1,47+(3,683*1,5))*0,608 "odhad koef. klenby"</t>
  </si>
  <si>
    <t>"D01" -1,03*1,93</t>
  </si>
  <si>
    <t>"dveře" -1,008*1,95</t>
  </si>
  <si>
    <t>"D05" -1,36*2,05</t>
  </si>
  <si>
    <t>"1.05- výměra převzata od projektanta" 46,39</t>
  </si>
  <si>
    <t>47</t>
  </si>
  <si>
    <t>978013191</t>
  </si>
  <si>
    <t>Otlučení vápenných nebo vápenocementových omítek vnitřních ploch stěn s vyškrabáním spar, s očištěním zdiva, v rozsahu přes 50 do 100 %</t>
  </si>
  <si>
    <t>2050759074</t>
  </si>
  <si>
    <t>https://podminky.urs.cz/item/CS_URS_2023_01/978013191</t>
  </si>
  <si>
    <t>"1.04" (5,3+3,12+5,33+3,15)*2,93</t>
  </si>
  <si>
    <t>"F11" -0,912*0,69*2 "ks"</t>
  </si>
  <si>
    <t>"špal." (1,26+0,69+0,69)*0,3*2</t>
  </si>
  <si>
    <t>(0,912+0,69+0,69)*0,32*2</t>
  </si>
  <si>
    <t>"D01" -0,975*1,93</t>
  </si>
  <si>
    <t>"špal." (1,93+1,93+1,36)*0,47</t>
  </si>
  <si>
    <t>"D02" -1,033*1,93</t>
  </si>
  <si>
    <t>"1.06" (2,312+7,105+3,082+6,001+0,675+1,448)*2,7</t>
  </si>
  <si>
    <t>"D07" -0,965*2,015</t>
  </si>
  <si>
    <t>"F15" -0,88*1,43</t>
  </si>
  <si>
    <t>"špal." (1,211+1,43+1,43)*0,215</t>
  </si>
  <si>
    <t>(0,88+1,43+1,43)*0,32</t>
  </si>
  <si>
    <t>"F15a" -0,912*1,43</t>
  </si>
  <si>
    <t>"špal." (1,158+1,43+1,43)*0,161</t>
  </si>
  <si>
    <t>(0,912+1,43+1,43)*0,32</t>
  </si>
  <si>
    <t>"D06" -1,07*2,01</t>
  </si>
  <si>
    <t>"1.09 - výměra převzata od projektanta" 27,82</t>
  </si>
  <si>
    <t>"1.10" (0,6+0,933+0,301+0,646+1,134)*2,95</t>
  </si>
  <si>
    <t>"F18" -0,58*0,98</t>
  </si>
  <si>
    <t>"špal." (0,58+0,98+0,98)*0,63</t>
  </si>
  <si>
    <t>"1.12" (5,085+1,91)*2,85</t>
  </si>
  <si>
    <t>"F19" -0,93*1,4</t>
  </si>
  <si>
    <t>"špal." (1,4+1,4+0,93)*0,49</t>
  </si>
  <si>
    <t>"1.13" (3,207+0,15+1,16+1,673+1,014+1,727+0,878+0,899+1,759)*2,46</t>
  </si>
  <si>
    <t>"D15" -0,73*1,68</t>
  </si>
  <si>
    <t>"špal." (1,015+1,68+1,68)*0,347</t>
  </si>
  <si>
    <t>(0,73+1,68+1,68)*0,33</t>
  </si>
  <si>
    <t>"D16" -0,878*1,59</t>
  </si>
  <si>
    <t>"špal." (0,878+1,59+1,59)*0,75</t>
  </si>
  <si>
    <t>"F20" -0,88*1,46</t>
  </si>
  <si>
    <t>"špal." (1,026+1,46+1,46)*0,254</t>
  </si>
  <si>
    <t>(0,88+1,46+1,46)*0,547</t>
  </si>
  <si>
    <t xml:space="preserve">komíny - od 2NP nad střechu </t>
  </si>
  <si>
    <t>"2.02" (0,65+0,65+0,61+0,61)*7,23</t>
  </si>
  <si>
    <t>"2.03" (0,75+0,75+0,74+0,73)*7,23</t>
  </si>
  <si>
    <t>"2.04" (0,81+0,804+0,81+0,814)*7,33</t>
  </si>
  <si>
    <t>3NP</t>
  </si>
  <si>
    <t>"3.02" (2,287+4,558)*2,33</t>
  </si>
  <si>
    <t>"dveře D20" -0,96*2,0</t>
  </si>
  <si>
    <t>"špalety D20" (2,0+0,96+2,0)*0,342</t>
  </si>
  <si>
    <t>(2,159+1,22+2,159)*0,361</t>
  </si>
  <si>
    <t>4NP</t>
  </si>
  <si>
    <t>"4.01" (5,699+4,47+5,929+4,59)*2,3</t>
  </si>
  <si>
    <t>"dveře D21" -0,94*1,74</t>
  </si>
  <si>
    <t>"špalety D21" (1,74+0,94+1,74)*0,595</t>
  </si>
  <si>
    <t>"okna F25" -0,68*0,93*5</t>
  </si>
  <si>
    <t xml:space="preserve">"špalety F25" </t>
  </si>
  <si>
    <t>(1,0+1,0+(0,931*1,25))*0,24 "odhad koef. klenby"</t>
  </si>
  <si>
    <t>(0,93+0,68+0,93)*0,28</t>
  </si>
  <si>
    <t>(1,0+1,0+(0,92*1,25))*0,24 "odhad koef. klenby"</t>
  </si>
  <si>
    <t>(1,0+1,0+(0,93*1,25))*0,24 "odhad koef. klenby"</t>
  </si>
  <si>
    <t>(1,0+1,0+(0,94*1,25))*0,24 "odhad koef. klenby"</t>
  </si>
  <si>
    <t>(1,0+1,0+(0,95*1,25))*0,24 "odhad koef. klenby"</t>
  </si>
  <si>
    <t>"4.02" 6,092*2,15</t>
  </si>
  <si>
    <t>48</t>
  </si>
  <si>
    <t>981511111</t>
  </si>
  <si>
    <t>Demolice konstrukcí objektů postupným rozebíráním zdiva na maltu vápennou nebo vápenocementovou z cihel, tvárnic, kamene, zdiva smíšeného nebo hrázděného</t>
  </si>
  <si>
    <t>1554602946</t>
  </si>
  <si>
    <t>https://podminky.urs.cz/item/CS_URS_2023_01/981511111</t>
  </si>
  <si>
    <t>"1.05" 3,27*3,2*0,35+(2,146+0,68+0,855)*3,2*0,35+1,183*3,2*0,45+5,11*3,2*0,35</t>
  </si>
  <si>
    <t>49</t>
  </si>
  <si>
    <t>985131311</t>
  </si>
  <si>
    <t>Očištění ploch stěn, rubu kleneb a podlah ruční dočištění ocelovými kartáči</t>
  </si>
  <si>
    <t>-925915275</t>
  </si>
  <si>
    <t>https://podminky.urs.cz/item/CS_URS_2023_01/985131311</t>
  </si>
  <si>
    <t>Otlučení (osekání) vnitřní vápenné nebo vápenocementové omítky stěn v rozsahu přes 30 do 50 %</t>
  </si>
  <si>
    <t>91,116</t>
  </si>
  <si>
    <t>Otlučení (osekání) vnitřní vápenné nebo vápenocementové omítky stěn v rozsahu přes 50 do 100 %</t>
  </si>
  <si>
    <t>343,951</t>
  </si>
  <si>
    <t xml:space="preserve">"1.08 - označení dle výkresu bouracích prací" </t>
  </si>
  <si>
    <t>(3,481+5,32+3,547+5,22)*3,0</t>
  </si>
  <si>
    <t>"D08" -1,1*2,07</t>
  </si>
  <si>
    <t>"F16" -0,92*1,43</t>
  </si>
  <si>
    <t>"špal." (1,422+1,43+1,43)*0,3</t>
  </si>
  <si>
    <t>(0,92+1,43+1,43)*0,419</t>
  </si>
  <si>
    <t>"NT03" -0,9*1,38</t>
  </si>
  <si>
    <t>"špal." (1,478+1,38+1,38)*0,295</t>
  </si>
  <si>
    <t>(0,9+1,38+1,38)*0,398</t>
  </si>
  <si>
    <t>"ND11" -0,88*2,05</t>
  </si>
  <si>
    <t>"špal." (2,05+2,05+1,154)*0,525</t>
  </si>
  <si>
    <t>Otlučení (osekání) vnější vápenné nebo vápenocementové omítky stupně členitosti 1 a 2 v rozsahu přes 80 do 100 %</t>
  </si>
  <si>
    <t>56,236</t>
  </si>
  <si>
    <t>50</t>
  </si>
  <si>
    <t>985141212</t>
  </si>
  <si>
    <t>Vyčištění trhlin nebo dutin ve zdivu šířky přes 30 do 50 mm, hloubky přes 150 do 300 mm</t>
  </si>
  <si>
    <t>-1245338052</t>
  </si>
  <si>
    <t>https://podminky.urs.cz/item/CS_URS_2023_01/985141212</t>
  </si>
  <si>
    <t>1PP</t>
  </si>
  <si>
    <t>"1" 13,95</t>
  </si>
  <si>
    <t>"2" 2,85</t>
  </si>
  <si>
    <t>"3" 2,1</t>
  </si>
  <si>
    <t>"4" 1,6</t>
  </si>
  <si>
    <t>"5" 2,7</t>
  </si>
  <si>
    <t>"6" 3,55</t>
  </si>
  <si>
    <t>1NP</t>
  </si>
  <si>
    <t>"1" 0,53</t>
  </si>
  <si>
    <t>"2" 3,709</t>
  </si>
  <si>
    <t>"3" 3,709</t>
  </si>
  <si>
    <t>"5" 3,709</t>
  </si>
  <si>
    <t>"6" 8,45</t>
  </si>
  <si>
    <t>"7" 4,7</t>
  </si>
  <si>
    <t>"8" 5,8</t>
  </si>
  <si>
    <t>"9" 3,709</t>
  </si>
  <si>
    <t>"10" 6,3</t>
  </si>
  <si>
    <t>"11" 3,709</t>
  </si>
  <si>
    <t>"12" 1,3</t>
  </si>
  <si>
    <t>"13" 3,4</t>
  </si>
  <si>
    <t>"14" 2,6</t>
  </si>
  <si>
    <t>"15" 3,2</t>
  </si>
  <si>
    <t>"16" 1,265</t>
  </si>
  <si>
    <t>"17" 1,9</t>
  </si>
  <si>
    <t xml:space="preserve">"18"1,45 </t>
  </si>
  <si>
    <t>"19" 3,1</t>
  </si>
  <si>
    <t>"20" 0,95</t>
  </si>
  <si>
    <t>"21" 0,52</t>
  </si>
  <si>
    <t>"22" 3,95</t>
  </si>
  <si>
    <t>"23" 3,1</t>
  </si>
  <si>
    <t>"24" 0,49</t>
  </si>
  <si>
    <t>"25" 5,5</t>
  </si>
  <si>
    <t>"26" 6,1</t>
  </si>
  <si>
    <t>"27" 11,45</t>
  </si>
  <si>
    <t>"28" 2,7</t>
  </si>
  <si>
    <t>"29" 1,67</t>
  </si>
  <si>
    <t>"30" 3,93</t>
  </si>
  <si>
    <t>"32" 2,875</t>
  </si>
  <si>
    <t>"33" 2,2</t>
  </si>
  <si>
    <t>"34" 1,2</t>
  </si>
  <si>
    <t>"35" 0,5</t>
  </si>
  <si>
    <t>"36" 2,875</t>
  </si>
  <si>
    <t>"37" 5,8</t>
  </si>
  <si>
    <t>"38" 1,9</t>
  </si>
  <si>
    <t>"39" 1,2</t>
  </si>
  <si>
    <t>"40" 2,875</t>
  </si>
  <si>
    <t>"41" 2,2</t>
  </si>
  <si>
    <t>"42" 6,0</t>
  </si>
  <si>
    <t>"43" 7,2</t>
  </si>
  <si>
    <t>"44" 3,6</t>
  </si>
  <si>
    <t>"46" 2,75</t>
  </si>
  <si>
    <t>"47" 0,55</t>
  </si>
  <si>
    <t>"48" 0,75</t>
  </si>
  <si>
    <t>"49" 0,75</t>
  </si>
  <si>
    <t>"50" 5,5</t>
  </si>
  <si>
    <t>"51" 2,9</t>
  </si>
  <si>
    <t>"52" 0,74</t>
  </si>
  <si>
    <t>"53" 6,15</t>
  </si>
  <si>
    <t>"54" 1,7</t>
  </si>
  <si>
    <t>"55"5,3</t>
  </si>
  <si>
    <t>"56" 5,7</t>
  </si>
  <si>
    <t>"57" 1,2</t>
  </si>
  <si>
    <t>"58" 0,51</t>
  </si>
  <si>
    <t>"59" 1,6</t>
  </si>
  <si>
    <t>"60" 2,65</t>
  </si>
  <si>
    <t>"61" 3,15</t>
  </si>
  <si>
    <t>"62" 3,05</t>
  </si>
  <si>
    <t>"64" 2,65</t>
  </si>
  <si>
    <t>"65" 1,2</t>
  </si>
  <si>
    <t>"66" 10,8</t>
  </si>
  <si>
    <t>"67" 4,1</t>
  </si>
  <si>
    <t>"68" 1,2</t>
  </si>
  <si>
    <t>"69" 2,75</t>
  </si>
  <si>
    <t>"70" 2,75</t>
  </si>
  <si>
    <t>"71" 0,95</t>
  </si>
  <si>
    <t>"K02" 1,8</t>
  </si>
  <si>
    <t>"K03" 2,35</t>
  </si>
  <si>
    <t>"K04" 2,35</t>
  </si>
  <si>
    <t>"K05" 2,35</t>
  </si>
  <si>
    <t>"K06" 1,95</t>
  </si>
  <si>
    <t>"K07" 0,85</t>
  </si>
  <si>
    <t>"K08" 2,35</t>
  </si>
  <si>
    <t>"K09" 0,89</t>
  </si>
  <si>
    <t>"K10" 2,35</t>
  </si>
  <si>
    <t>"K11" 2,35</t>
  </si>
  <si>
    <t>"K12" 3,3</t>
  </si>
  <si>
    <t>"K13" 0,75</t>
  </si>
  <si>
    <t>"K14" 2,0</t>
  </si>
  <si>
    <t>"K16" 4,85</t>
  </si>
  <si>
    <t>"K17" 2,35</t>
  </si>
  <si>
    <t>"K23" 2,43</t>
  </si>
  <si>
    <t>"K24" 1,3</t>
  </si>
  <si>
    <t>"K25" 2,43</t>
  </si>
  <si>
    <t>"K26" 5,6</t>
  </si>
  <si>
    <t>"K32" 0,6</t>
  </si>
  <si>
    <t>"K33" 0,35</t>
  </si>
  <si>
    <t>"K34" 0,65</t>
  </si>
  <si>
    <t>51</t>
  </si>
  <si>
    <t>985211111</t>
  </si>
  <si>
    <t>Vyklínování uvolněných kamenů zdiva úlomky kamene, popřípadě cihel délky spáry na 1 m2 upravované plochy do 6 m</t>
  </si>
  <si>
    <t>-1070426919</t>
  </si>
  <si>
    <t>https://podminky.urs.cz/item/CS_URS_2023_01/985211111</t>
  </si>
  <si>
    <t xml:space="preserve">Výkres  Půdorys 2.PP - nový stav</t>
  </si>
  <si>
    <t>"2S-PO1" 12,51</t>
  </si>
  <si>
    <t xml:space="preserve">"1S-PO1" </t>
  </si>
  <si>
    <t>"1S.01" 35,45</t>
  </si>
  <si>
    <t>"1S.02" 9,89</t>
  </si>
  <si>
    <t>"1S.03" 4,95</t>
  </si>
  <si>
    <t>"2S-SR1" 17,3 "odhad klenby"</t>
  </si>
  <si>
    <t xml:space="preserve">"1S-SR1" </t>
  </si>
  <si>
    <t>"1S.01" 39,85 "odhad klenby"</t>
  </si>
  <si>
    <t>"1S.02" 13,01 "odhad klenby"</t>
  </si>
  <si>
    <t>"1S.03" 6,8 "odhad klenby"</t>
  </si>
  <si>
    <t xml:space="preserve">"2.01" </t>
  </si>
  <si>
    <t xml:space="preserve">"nika"  0,33*(0,5+0,45+0,45+(0,5*1,5))  "odhad koef. klenby"</t>
  </si>
  <si>
    <t xml:space="preserve">"střílna" </t>
  </si>
  <si>
    <t xml:space="preserve">(1,1+1,1+(0,932*1,35))*1,294   "odhad koef. klenby"</t>
  </si>
  <si>
    <t xml:space="preserve">(0,5+0,5+(0,18*1,35))*0,13  "odhad koef. klenby"</t>
  </si>
  <si>
    <t>"okno F21"</t>
  </si>
  <si>
    <t xml:space="preserve">0,54*(0,92+0,92+(0,58*1,3))  "odhad koef. klenby"</t>
  </si>
  <si>
    <t xml:space="preserve">0,295*(0,92+0,92+(0,35*1,3))  "odhad koef. klenby"</t>
  </si>
  <si>
    <t xml:space="preserve">"dveře D19" </t>
  </si>
  <si>
    <t xml:space="preserve">0,5*(1,2*1,3)  "odhad koef. klenby"</t>
  </si>
  <si>
    <t xml:space="preserve">"4.01" </t>
  </si>
  <si>
    <t>52</t>
  </si>
  <si>
    <t>985221101</t>
  </si>
  <si>
    <t>Doplnění zdiva ručně do aktivované malty cihlami</t>
  </si>
  <si>
    <t>979681609</t>
  </si>
  <si>
    <t>https://podminky.urs.cz/item/CS_URS_2023_01/985221101</t>
  </si>
  <si>
    <t>Převzaté výměry</t>
  </si>
  <si>
    <t>Návrh opravy hlavního krovu</t>
  </si>
  <si>
    <t>6,4</t>
  </si>
  <si>
    <t>53</t>
  </si>
  <si>
    <t>59610001</t>
  </si>
  <si>
    <t>cihla pálená plná do P15 290x140x65mm</t>
  </si>
  <si>
    <t>1156075837</t>
  </si>
  <si>
    <t>6,4*305 'Přepočtené koeficientem množství</t>
  </si>
  <si>
    <t>54</t>
  </si>
  <si>
    <t>R004</t>
  </si>
  <si>
    <t>Očištění a odtranění uvolněného zdiva</t>
  </si>
  <si>
    <t>-2074547233</t>
  </si>
  <si>
    <t>"1S.02" 1</t>
  </si>
  <si>
    <t>55</t>
  </si>
  <si>
    <t>R008</t>
  </si>
  <si>
    <t>Prostup stropem do 2NP</t>
  </si>
  <si>
    <t>ks</t>
  </si>
  <si>
    <t>1711709284</t>
  </si>
  <si>
    <t>"1.06 " 3</t>
  </si>
  <si>
    <t>"1.12 " 3</t>
  </si>
  <si>
    <t>56</t>
  </si>
  <si>
    <t>R009</t>
  </si>
  <si>
    <t>Prostup hradbou</t>
  </si>
  <si>
    <t>-1938024170</t>
  </si>
  <si>
    <t>"1.13 " 1,1*1,09*2,2</t>
  </si>
  <si>
    <t>997</t>
  </si>
  <si>
    <t>Přesun sutě</t>
  </si>
  <si>
    <t>57</t>
  </si>
  <si>
    <t>997006511</t>
  </si>
  <si>
    <t>Vodorovná doprava suti na skládku s naložením na dopravní prostředek a složením do 100 m</t>
  </si>
  <si>
    <t>938950944</t>
  </si>
  <si>
    <t>https://podminky.urs.cz/item/CS_URS_2023_01/997006511</t>
  </si>
  <si>
    <t>58</t>
  </si>
  <si>
    <t>997013002</t>
  </si>
  <si>
    <t>Vyklizení ulehlé suti na vzdálenost do 3 m od okraje vyklízeného prostoru nebo s naložením na dopravní prostředek z prostorů o půdorysné ploše do 15 m2 z výšky (hloubky) do 10 m</t>
  </si>
  <si>
    <t>-17216394</t>
  </si>
  <si>
    <t>https://podminky.urs.cz/item/CS_URS_2023_01/997013002</t>
  </si>
  <si>
    <t>odhad suti z předchozích rekontrukcí, ponechané na místě</t>
  </si>
  <si>
    <t>35/3</t>
  </si>
  <si>
    <t>59</t>
  </si>
  <si>
    <t>997013213</t>
  </si>
  <si>
    <t>Vnitrostaveništní doprava suti a vybouraných hmot vodorovně do 50 m svisle ručně pro budovy a haly výšky přes 9 do 12 m</t>
  </si>
  <si>
    <t>-585332763</t>
  </si>
  <si>
    <t>https://podminky.urs.cz/item/CS_URS_2023_01/997013213</t>
  </si>
  <si>
    <t>60</t>
  </si>
  <si>
    <t>997013501</t>
  </si>
  <si>
    <t>Odvoz suti a vybouraných hmot na skládku nebo meziskládku se složením, na vzdálenost do 1 km</t>
  </si>
  <si>
    <t>429080319</t>
  </si>
  <si>
    <t>https://podminky.urs.cz/item/CS_URS_2023_01/997013501</t>
  </si>
  <si>
    <t>61</t>
  </si>
  <si>
    <t>997013509</t>
  </si>
  <si>
    <t>Odvoz suti a vybouraných hmot na skládku nebo meziskládku se složením, na vzdálenost Příplatek k ceně za každý další i započatý 1 km přes 1 km</t>
  </si>
  <si>
    <t>1726556659</t>
  </si>
  <si>
    <t>https://podminky.urs.cz/item/CS_URS_2023_01/997013509</t>
  </si>
  <si>
    <t>předpoklad skládky 10 km</t>
  </si>
  <si>
    <t xml:space="preserve">177,72*10 </t>
  </si>
  <si>
    <t>62</t>
  </si>
  <si>
    <t>997013631</t>
  </si>
  <si>
    <t>Poplatek za uložení stavebního odpadu na skládce (skládkovné) směsného stavebního a demoličního zatříděného do Katalogu odpadů pod kódem 17 09 04</t>
  </si>
  <si>
    <t>940023326</t>
  </si>
  <si>
    <t>https://podminky.urs.cz/item/CS_URS_2023_01/997013631</t>
  </si>
  <si>
    <t>177,72-32,66</t>
  </si>
  <si>
    <t>63</t>
  </si>
  <si>
    <t>997013811</t>
  </si>
  <si>
    <t>Poplatek za uložení stavebního odpadu na skládce (skládkovné) dřevěného zatříděného do Katalogu odpadů pod kódem 17 02 01</t>
  </si>
  <si>
    <t>-622751044</t>
  </si>
  <si>
    <t>https://podminky.urs.cz/item/CS_URS_2023_01/997013811</t>
  </si>
  <si>
    <t>32,66</t>
  </si>
  <si>
    <t>998</t>
  </si>
  <si>
    <t>Přesun hmot</t>
  </si>
  <si>
    <t>64</t>
  </si>
  <si>
    <t>998011002</t>
  </si>
  <si>
    <t>Přesun hmot pro budovy občanské výstavby, bydlení, výrobu a služby s nosnou svislou konstrukcí zděnou z cihel, tvárnic nebo kamene vodorovná dopravní vzdálenost do 100 m pro budovy výšky přes 6 do 12 m</t>
  </si>
  <si>
    <t>213891411</t>
  </si>
  <si>
    <t>https://podminky.urs.cz/item/CS_URS_2023_01/998011002</t>
  </si>
  <si>
    <t>65</t>
  </si>
  <si>
    <t>998017002</t>
  </si>
  <si>
    <t>Přesun hmot pro budovy občanské výstavby, bydlení, výrobu a služby s omezením mechanizace vodorovná dopravní vzdálenost do 100 m pro budovy s jakoukoliv nosnou konstrukcí výšky přes 6 do 12 m</t>
  </si>
  <si>
    <t>-260532934</t>
  </si>
  <si>
    <t>https://podminky.urs.cz/item/CS_URS_2023_01/998017002</t>
  </si>
  <si>
    <t>66</t>
  </si>
  <si>
    <t>998018002</t>
  </si>
  <si>
    <t>Přesun hmot pro budovy občanské výstavby, bydlení, výrobu a služby ruční - bez užití mechanizace vodorovná dopravní vzdálenost do 100 m pro budovy s jakoukoliv nosnou konstrukcí výšky přes 6 do 12 m</t>
  </si>
  <si>
    <t>1955441412</t>
  </si>
  <si>
    <t>https://podminky.urs.cz/item/CS_URS_2023_01/998018002</t>
  </si>
  <si>
    <t>PSV</t>
  </si>
  <si>
    <t>Práce a dodávky PSV</t>
  </si>
  <si>
    <t>741</t>
  </si>
  <si>
    <t>Elektroinstalace - silnoproud</t>
  </si>
  <si>
    <t>67</t>
  </si>
  <si>
    <t>741-R01</t>
  </si>
  <si>
    <t>hromosvod</t>
  </si>
  <si>
    <t>-1180471450</t>
  </si>
  <si>
    <t>hromosvod + 4 svody</t>
  </si>
  <si>
    <t xml:space="preserve">Návrh opravy krovu Kaplanky </t>
  </si>
  <si>
    <t>Hromosvod + 2 svody</t>
  </si>
  <si>
    <t>68</t>
  </si>
  <si>
    <t>741-R02</t>
  </si>
  <si>
    <t>Oprava hromosvodu - kaplanka vč. nátěru</t>
  </si>
  <si>
    <t>-1096848532</t>
  </si>
  <si>
    <t>748</t>
  </si>
  <si>
    <t>Elektromontáže - osvětlovací zařízení a svítidla</t>
  </si>
  <si>
    <t>69</t>
  </si>
  <si>
    <t>E01</t>
  </si>
  <si>
    <t xml:space="preserve">Demontáž stávajících svítidel, koncových prvků elektro a kabeláže </t>
  </si>
  <si>
    <t>-1607203842</t>
  </si>
  <si>
    <t>762</t>
  </si>
  <si>
    <t>Konstrukce tesařské</t>
  </si>
  <si>
    <t>70</t>
  </si>
  <si>
    <t>76208.r01</t>
  </si>
  <si>
    <t>Přesun vazného trámu a sloupku se vzpěrami</t>
  </si>
  <si>
    <t>-1743815740</t>
  </si>
  <si>
    <t xml:space="preserve"> viz výkres č.D.1.1.b. P004c - půdorys krovu - nový stav </t>
  </si>
  <si>
    <t>71</t>
  </si>
  <si>
    <t>76208.r</t>
  </si>
  <si>
    <t>-1424342536</t>
  </si>
  <si>
    <t>řezivo smrkové sušené tl 35mm</t>
  </si>
  <si>
    <t>3,012</t>
  </si>
  <si>
    <t>řezivo dubové sušené tl 50mm</t>
  </si>
  <si>
    <t>0,21</t>
  </si>
  <si>
    <t>řezivo dubové sušené tl 30mm</t>
  </si>
  <si>
    <t>0,09945</t>
  </si>
  <si>
    <t>hranol stavební řezivo průřezu do 120cm2 do dl 6m</t>
  </si>
  <si>
    <t>0,605</t>
  </si>
  <si>
    <t>hranol stavební řezivo průřezu do 224cm2 do dl 6m</t>
  </si>
  <si>
    <t>3,593</t>
  </si>
  <si>
    <t>hranol stavební řezivo průřezu do 288cm2 do dl 6m</t>
  </si>
  <si>
    <t>0,652</t>
  </si>
  <si>
    <t>hranol stavební řezivo průřezu do 450cm2 do dl 6m</t>
  </si>
  <si>
    <t>0,34</t>
  </si>
  <si>
    <t>hranol stavební řezivo průřezu nad 450cm2 do dl 6m</t>
  </si>
  <si>
    <t>1,352</t>
  </si>
  <si>
    <t>řezivo smrkové sušené tl 30mm</t>
  </si>
  <si>
    <t>14,616</t>
  </si>
  <si>
    <t>řezivo smrkové sušené tl 50mm</t>
  </si>
  <si>
    <t>1,26</t>
  </si>
  <si>
    <t>řezivo modřínové sušené tl 30mm</t>
  </si>
  <si>
    <t>3,885</t>
  </si>
  <si>
    <t>7,796</t>
  </si>
  <si>
    <t>72</t>
  </si>
  <si>
    <t>762083121</t>
  </si>
  <si>
    <t>Impregnace řeziva máčením proti dřevokaznému hmyzu, houbám a plísním, třída ohrožení 1 a 2 (dřevo v interiéru)</t>
  </si>
  <si>
    <t>-238417877</t>
  </si>
  <si>
    <t>https://podminky.urs.cz/item/CS_URS_2023_01/762083121</t>
  </si>
  <si>
    <t>stěny</t>
  </si>
  <si>
    <t>4,596</t>
  </si>
  <si>
    <t>73</t>
  </si>
  <si>
    <t>762083122</t>
  </si>
  <si>
    <t>Impregnace řeziva máčením proti dřevokaznému hmyzu, houbám a plísním, třída ohrožení 3 a 4 (dřevo v exteriéru)</t>
  </si>
  <si>
    <t>-1042447527</t>
  </si>
  <si>
    <t>https://podminky.urs.cz/item/CS_URS_2023_01/762083122</t>
  </si>
  <si>
    <t>0,0945</t>
  </si>
  <si>
    <t>0,806</t>
  </si>
  <si>
    <t>3,654</t>
  </si>
  <si>
    <t>0,752</t>
  </si>
  <si>
    <t>1,546</t>
  </si>
  <si>
    <t>13,685</t>
  </si>
  <si>
    <t>řezivo jehličnaté lať pevnostní třída S10-13 průřez 40x60mm</t>
  </si>
  <si>
    <t>8,165</t>
  </si>
  <si>
    <t>řezivo jehličnaté lať pevnostní třída S10-13 průřez 20x50mm</t>
  </si>
  <si>
    <t>0,754</t>
  </si>
  <si>
    <t>74</t>
  </si>
  <si>
    <t>7620R</t>
  </si>
  <si>
    <t xml:space="preserve">Montáž pomocných konstrukcí </t>
  </si>
  <si>
    <t>-639367367</t>
  </si>
  <si>
    <t>kaplanka</t>
  </si>
  <si>
    <t>děkanství</t>
  </si>
  <si>
    <t>0,889</t>
  </si>
  <si>
    <t>75</t>
  </si>
  <si>
    <t>60556101</t>
  </si>
  <si>
    <t>677320265</t>
  </si>
  <si>
    <t>4,0*0,05</t>
  </si>
  <si>
    <t>0,2*1,05 'Přepočtené koeficientem množství</t>
  </si>
  <si>
    <t>76</t>
  </si>
  <si>
    <t>60556100</t>
  </si>
  <si>
    <t>1923460192</t>
  </si>
  <si>
    <t>3,0*0,03</t>
  </si>
  <si>
    <t>0,09*1,05 'Přepočtené koeficientem množství</t>
  </si>
  <si>
    <t>77</t>
  </si>
  <si>
    <t>762123120.r</t>
  </si>
  <si>
    <t>Montáž stěn a příček vázaných z fošen, hranolů, hranolků, průřezové plochy přes 100 do 144 cm2</t>
  </si>
  <si>
    <t>1870279292</t>
  </si>
  <si>
    <t>"1.07" 0,5*0,3*2,7</t>
  </si>
  <si>
    <t>"1.08" 2*0,4*0,3*3,0</t>
  </si>
  <si>
    <t>"1.10, 1.11" 2*0,2*0,3*2,8</t>
  </si>
  <si>
    <t>"1.16" 0,812*1,68*0,25</t>
  </si>
  <si>
    <t>"1.18" ((2,676*1,8+1,32*3,42)-0,8*1,8)*0,3</t>
  </si>
  <si>
    <t>78</t>
  </si>
  <si>
    <t>60512130</t>
  </si>
  <si>
    <t>1614010207</t>
  </si>
  <si>
    <t>4,169*1,1 'Přepočtené koeficientem množství</t>
  </si>
  <si>
    <t>79</t>
  </si>
  <si>
    <t>762331922</t>
  </si>
  <si>
    <t>Vyřezání části střešní vazby vázané konstrukce krovů průřezové plochy řeziva přes 120 do 224 cm2, délky vyřezané části krovového prvku přes 3 do 5 m</t>
  </si>
  <si>
    <t>-1759159599</t>
  </si>
  <si>
    <t>https://podminky.urs.cz/item/CS_URS_2023_01/762331922</t>
  </si>
  <si>
    <t>odhad průřezové plochy</t>
  </si>
  <si>
    <t>166,0</t>
  </si>
  <si>
    <t>80</t>
  </si>
  <si>
    <t>762332931</t>
  </si>
  <si>
    <t>Doplnění střešní vazby řezivem - montáž (materiál ve specifikaci) nehoblovaným, průřezové plochy do 120 cm2</t>
  </si>
  <si>
    <t>-1887623941</t>
  </si>
  <si>
    <t>https://podminky.urs.cz/item/CS_URS_2023_01/762332931</t>
  </si>
  <si>
    <t>námětek 100/120</t>
  </si>
  <si>
    <t>2,0*32</t>
  </si>
  <si>
    <t>81</t>
  </si>
  <si>
    <t>60512125</t>
  </si>
  <si>
    <t>953312948</t>
  </si>
  <si>
    <t>0,768*1,05 'Přepočtené koeficientem množství</t>
  </si>
  <si>
    <t>82</t>
  </si>
  <si>
    <t>762332932</t>
  </si>
  <si>
    <t>Doplnění střešní vazby řezivem - montáž (materiál ve specifikaci) nehoblovaným, průřezové plochy přes 120 do 224 cm2</t>
  </si>
  <si>
    <t>-1150586666</t>
  </si>
  <si>
    <t>https://podminky.urs.cz/item/CS_URS_2023_01/762332932</t>
  </si>
  <si>
    <t xml:space="preserve">krokev šift úžlabí  120/160</t>
  </si>
  <si>
    <t>5,5*2</t>
  </si>
  <si>
    <t>4,5*2</t>
  </si>
  <si>
    <t>3,5*2</t>
  </si>
  <si>
    <t>krokev 140/160</t>
  </si>
  <si>
    <t>6,5*1</t>
  </si>
  <si>
    <t>4,5*3</t>
  </si>
  <si>
    <t>2,5*15</t>
  </si>
  <si>
    <t>hambalek 140/140</t>
  </si>
  <si>
    <t>3,5*4</t>
  </si>
  <si>
    <t>2,5*7</t>
  </si>
  <si>
    <t>sloupek 140/140 ,120/120</t>
  </si>
  <si>
    <t>4,5*4</t>
  </si>
  <si>
    <t>šikmá vzpěra 120/140</t>
  </si>
  <si>
    <t>4,5*6</t>
  </si>
  <si>
    <t>83</t>
  </si>
  <si>
    <t>-832455623</t>
  </si>
  <si>
    <t xml:space="preserve">"krokev šift úžlabí  120/160</t>
  </si>
  <si>
    <t>5,0*2*0,12*0,16</t>
  </si>
  <si>
    <t>4,0*2*0,12*0,16</t>
  </si>
  <si>
    <t>3,0*2*0,12*0,16</t>
  </si>
  <si>
    <t>6,0*1*0,14*0,16</t>
  </si>
  <si>
    <t>4,0*3*0,14*0,16</t>
  </si>
  <si>
    <t>2,0*15*0,14*0,16</t>
  </si>
  <si>
    <t>3,0*4*0,14*0,14</t>
  </si>
  <si>
    <t>2,0*7*0,14*0,14</t>
  </si>
  <si>
    <t>4,0*4*0,14*0,14</t>
  </si>
  <si>
    <t>4,0*4*0,12*0,12</t>
  </si>
  <si>
    <t>4,0*6*0,12*0,14</t>
  </si>
  <si>
    <t>2,992*1,05 'Přepočtené koeficientem množství</t>
  </si>
  <si>
    <t>84</t>
  </si>
  <si>
    <t>762332933</t>
  </si>
  <si>
    <t>Doplnění střešní vazby řezivem - montáž (materiál ve specifikaci) nehoblovaným, průřezové plochy přes 224 do 288 cm2</t>
  </si>
  <si>
    <t>-1507112069</t>
  </si>
  <si>
    <t>https://podminky.urs.cz/item/CS_URS_2023_01/762332933</t>
  </si>
  <si>
    <t>krok úžlabí 140/180</t>
  </si>
  <si>
    <t>6,5*2</t>
  </si>
  <si>
    <t>vaznice 160/180</t>
  </si>
  <si>
    <t>85</t>
  </si>
  <si>
    <t>60512135</t>
  </si>
  <si>
    <t>1811228848</t>
  </si>
  <si>
    <t>6,0*2*0,14*0,18</t>
  </si>
  <si>
    <t>4,0*3*0,16*0,18</t>
  </si>
  <si>
    <t>0,648*1,05 'Přepočtené koeficientem množství</t>
  </si>
  <si>
    <t>86</t>
  </si>
  <si>
    <t>762332934</t>
  </si>
  <si>
    <t>Doplnění střešní vazby řezivem - montáž (materiál ve specifikaci) nehoblovaným, průřezové plochy přes 288 do 450 cm2</t>
  </si>
  <si>
    <t>478359960</t>
  </si>
  <si>
    <t>https://podminky.urs.cz/item/CS_URS_2023_01/762332934</t>
  </si>
  <si>
    <t>výměna 180/200</t>
  </si>
  <si>
    <t>87</t>
  </si>
  <si>
    <t>60512140</t>
  </si>
  <si>
    <t>1914441023</t>
  </si>
  <si>
    <t>4,0*2*0,18*0,2</t>
  </si>
  <si>
    <t>0,288*1,05 'Přepočtené koeficientem množství</t>
  </si>
  <si>
    <t>88</t>
  </si>
  <si>
    <t>762332935</t>
  </si>
  <si>
    <t>Doplnění střešní vazby řezivem - montáž (materiál ve specifikaci) nehoblovaným, průřezové plochy přes 450 do 600 cm2</t>
  </si>
  <si>
    <t>1480559419</t>
  </si>
  <si>
    <t>https://podminky.urs.cz/item/CS_URS_2023_01/762332935</t>
  </si>
  <si>
    <t>Vazný trám 220/240</t>
  </si>
  <si>
    <t>2,3*3</t>
  </si>
  <si>
    <t>6,0*2</t>
  </si>
  <si>
    <t>89</t>
  </si>
  <si>
    <t>60512145</t>
  </si>
  <si>
    <t>-1942381849</t>
  </si>
  <si>
    <t>1,47275409836066*1,05 'Přepočtené koeficientem množství</t>
  </si>
  <si>
    <t>90</t>
  </si>
  <si>
    <t>762341250</t>
  </si>
  <si>
    <t>Montáž bednění střech rovných a šikmých sklonu do 60° s vyřezáním otvorů z prken hoblovaných</t>
  </si>
  <si>
    <t>664753362</t>
  </si>
  <si>
    <t>https://podminky.urs.cz/item/CS_URS_2023_01/762341250</t>
  </si>
  <si>
    <t>"prkenné bednění" 580,0</t>
  </si>
  <si>
    <t>"výdřeva žlabu" 20,0</t>
  </si>
  <si>
    <t>"pomocné fošny" 10,0</t>
  </si>
  <si>
    <t>91</t>
  </si>
  <si>
    <t>60516100</t>
  </si>
  <si>
    <t>-1083734386</t>
  </si>
  <si>
    <t>"prkenné bednění" 580,0*0,024</t>
  </si>
  <si>
    <t>13,92*1,05 'Přepočtené koeficientem množství</t>
  </si>
  <si>
    <t>92</t>
  </si>
  <si>
    <t>60516101</t>
  </si>
  <si>
    <t>-975819501</t>
  </si>
  <si>
    <t>"výdřeva žlabu" 20,0*0,04</t>
  </si>
  <si>
    <t>"pomocné fošny" 10,0*0,04</t>
  </si>
  <si>
    <t>1,2*1,05 'Přepočtené koeficientem množství</t>
  </si>
  <si>
    <t>93</t>
  </si>
  <si>
    <t>762341821</t>
  </si>
  <si>
    <t>Demontáž bednění a laťování bednění střech rovných, obloukových, sklonu do 60° se všemi nadstřešními konstrukcemi z fošen hrubých, hoblovaných</t>
  </si>
  <si>
    <t>-1423898056</t>
  </si>
  <si>
    <t>https://podminky.urs.cz/item/CS_URS_2023_01/762341821</t>
  </si>
  <si>
    <t>680,0</t>
  </si>
  <si>
    <t>94</t>
  </si>
  <si>
    <t>762342214</t>
  </si>
  <si>
    <t>Montáž laťování střech jednoduchých sklonu do 60° při osové vzdálenosti latí přes 150 do 360 mm</t>
  </si>
  <si>
    <t>1862250768</t>
  </si>
  <si>
    <t>https://podminky.urs.cz/item/CS_URS_2023_01/762342214</t>
  </si>
  <si>
    <t>580,0</t>
  </si>
  <si>
    <t>95</t>
  </si>
  <si>
    <t>60514106</t>
  </si>
  <si>
    <t>-1930449095</t>
  </si>
  <si>
    <t>2500*0,06*0,04</t>
  </si>
  <si>
    <t>6*1,05 'Přepočtené koeficientem množství</t>
  </si>
  <si>
    <t>96</t>
  </si>
  <si>
    <t>762342812</t>
  </si>
  <si>
    <t>Demontáž bednění a laťování laťování střech sklonu do 60° se všemi nadstřešními konstrukcemi, z latí průřezové plochy do 25 cm2 při osové vzdálenosti přes 0,22 do 0,50 m</t>
  </si>
  <si>
    <t>-697550265</t>
  </si>
  <si>
    <t>https://podminky.urs.cz/item/CS_URS_2023_01/762342812</t>
  </si>
  <si>
    <t>97</t>
  </si>
  <si>
    <t>762353530R</t>
  </si>
  <si>
    <t>Montáž nadstřešních konstrukcí střešních vikýřů z hraněného řeziva, volského oka, průřezové plochy přes 144 do 224 cm2</t>
  </si>
  <si>
    <t>-1271215332</t>
  </si>
  <si>
    <t>98</t>
  </si>
  <si>
    <t>762395000</t>
  </si>
  <si>
    <t>Spojovací prostředky krovů, bednění a laťování, nadstřešních konstrukcí svory, prkna, hřebíky, pásová ocel, vruty</t>
  </si>
  <si>
    <t>1134639290</t>
  </si>
  <si>
    <t>https://podminky.urs.cz/item/CS_URS_2023_01/762395000</t>
  </si>
  <si>
    <t>3,653</t>
  </si>
  <si>
    <t>6,305</t>
  </si>
  <si>
    <t>99</t>
  </si>
  <si>
    <t>762521812</t>
  </si>
  <si>
    <t>Demontáž podlah bez polštářů z prken nebo fošen tl. přes 32 mm</t>
  </si>
  <si>
    <t>989518560</t>
  </si>
  <si>
    <t>https://podminky.urs.cz/item/CS_URS_2023_01/762521812</t>
  </si>
  <si>
    <t>ozn. A3</t>
  </si>
  <si>
    <t>"m.č. 1.04" 17,74</t>
  </si>
  <si>
    <t>"m.č. 1.06" 21,42</t>
  </si>
  <si>
    <t>"m.č. 1.07" 30,51</t>
  </si>
  <si>
    <t>"m.č. 1.08" 18,86</t>
  </si>
  <si>
    <t>"m.č. 1.09" 20,36</t>
  </si>
  <si>
    <t>"m.č. 1.14" 6,19</t>
  </si>
  <si>
    <t>100</t>
  </si>
  <si>
    <t>762522812</t>
  </si>
  <si>
    <t>Demontáž podlah s polštáři z prken nebo fošen tl. přes 32 mm</t>
  </si>
  <si>
    <t>37127872</t>
  </si>
  <si>
    <t>https://podminky.urs.cz/item/CS_URS_2023_01/762522812</t>
  </si>
  <si>
    <t>"1.02" 31,49</t>
  </si>
  <si>
    <t>"1.03" 27,12</t>
  </si>
  <si>
    <t>Demontáž a odstranění horního záklopu:</t>
  </si>
  <si>
    <t>"2.02" 22+17,1</t>
  </si>
  <si>
    <t>"2.04" 110</t>
  </si>
  <si>
    <t>101</t>
  </si>
  <si>
    <t>RVP 001</t>
  </si>
  <si>
    <t>Řemeslná oprava horního záklopu</t>
  </si>
  <si>
    <t>-1354690974</t>
  </si>
  <si>
    <t>"2.04" 12+22</t>
  </si>
  <si>
    <t>"2.03" 71</t>
  </si>
  <si>
    <t>102</t>
  </si>
  <si>
    <t>RVP 002</t>
  </si>
  <si>
    <t>D + M Nové polštáže do podlah</t>
  </si>
  <si>
    <t>-521020174</t>
  </si>
  <si>
    <t>"1.02"31,49</t>
  </si>
  <si>
    <t>"1.03"27,13</t>
  </si>
  <si>
    <t>"1.10"14,14</t>
  </si>
  <si>
    <t>"1.09"30,51</t>
  </si>
  <si>
    <t>"1.08"18,86</t>
  </si>
  <si>
    <t>"1.07"20,36</t>
  </si>
  <si>
    <t>103</t>
  </si>
  <si>
    <t>762523108</t>
  </si>
  <si>
    <t>Položení podlah hoblovaných na sraz z fošen</t>
  </si>
  <si>
    <t>1312527944</t>
  </si>
  <si>
    <t>https://podminky.urs.cz/item/CS_URS_2023_01/762523108</t>
  </si>
  <si>
    <t>tl. do 40 mm, materiál - smrk</t>
  </si>
  <si>
    <t>"2.02" 105*2+53,28*2+28,51+45*2</t>
  </si>
  <si>
    <t>"2.03" 73,79*2</t>
  </si>
  <si>
    <t>"3.02" 2,45</t>
  </si>
  <si>
    <t>104</t>
  </si>
  <si>
    <t>60556101R</t>
  </si>
  <si>
    <t>1437147541</t>
  </si>
  <si>
    <t>"3.02" 2,45*0,04</t>
  </si>
  <si>
    <t>0,098*1,05 'Přepočtené koeficientem množství</t>
  </si>
  <si>
    <t>105</t>
  </si>
  <si>
    <t>-1526171279</t>
  </si>
  <si>
    <t>"2.02" ((105*2)+(53,28*2)+28,51+(45*2))*0,025</t>
  </si>
  <si>
    <t>"2.03" 73,79*2*0,025</t>
  </si>
  <si>
    <t>14,567*1,05 'Přepočtené koeficientem množství</t>
  </si>
  <si>
    <t>106</t>
  </si>
  <si>
    <t>762523944.r</t>
  </si>
  <si>
    <t>Doplnění části podlah z prken nebo fošen tl přes 32 mm pl jednotlivě přes 4 do 8 m2 - VČ. MATERIÁLU, SOKLU A PŘECHODOVÝCH LIŠT</t>
  </si>
  <si>
    <t>-1634276841</t>
  </si>
  <si>
    <t>VČ. INPREGNACE A BEZBARVÉ POVRCHOVÉ ÚPRAVY (PŘÍRODNÍ OCHRANNÝ OLEJ BEZBARVÝ)</t>
  </si>
  <si>
    <t>výkres Půdorys krovu - nový stav</t>
  </si>
  <si>
    <t>"2.02" (54,3+77,2+9,6)*1,03</t>
  </si>
  <si>
    <t>"2.04" 6,35*1,03</t>
  </si>
  <si>
    <t>151,874*1,12 'Přepočtené koeficientem množství</t>
  </si>
  <si>
    <t>107</t>
  </si>
  <si>
    <t>762524911</t>
  </si>
  <si>
    <t>Položení polštářů tesařské podlahy s nastavením tl. do 100 mm a příložkami</t>
  </si>
  <si>
    <t>-1201466553</t>
  </si>
  <si>
    <t>https://podminky.urs.cz/item/CS_URS_2023_01/762524911</t>
  </si>
  <si>
    <t>výkres Půdorys 1NP - nový stav</t>
  </si>
  <si>
    <t>"m.č. 1.07 - předpoklad" (5,176/0,5*4,008)/2</t>
  </si>
  <si>
    <t>"m.č. 1.08 - předpoklad" (5,32/0,5*3,547)/2</t>
  </si>
  <si>
    <t>"m.č. 1.09 - předpoklad" (5,747/0,5*5,374)/2</t>
  </si>
  <si>
    <t>"m.č. 1.10 - předpoklad" (6,001/0,5*3,082)/2</t>
  </si>
  <si>
    <t>108</t>
  </si>
  <si>
    <t>762523900.r</t>
  </si>
  <si>
    <t>Řemeslná oprava dřevěných fošnových podlah - vč soklu</t>
  </si>
  <si>
    <t>-333445251</t>
  </si>
  <si>
    <t>viz. výkres D.1.1.b. P04b - Půdorys krovu - bourací práce</t>
  </si>
  <si>
    <t>"2.04" 22+12 "řemeslná oprava 100% podlahy. Poznámka: Oprava horního záklopu dřevěného stropu - oprava na místě"</t>
  </si>
  <si>
    <t xml:space="preserve">"2.03"  71 "řemeslná oprava 100% podlahy. Poznámka: Oprava horního záklopu stávající klenby - oprava na místě"</t>
  </si>
  <si>
    <t>109</t>
  </si>
  <si>
    <t>762528812</t>
  </si>
  <si>
    <t>Demontáž podlah k dalšímu použití s polštáři z prken nebo fošen tl. přes 32 mm</t>
  </si>
  <si>
    <t>1228944593</t>
  </si>
  <si>
    <t>https://podminky.urs.cz/item/CS_URS_2023_01/762528812</t>
  </si>
  <si>
    <t>"m.č. 1.02" 31,49</t>
  </si>
  <si>
    <t>"m.č. 1.03" 27,12</t>
  </si>
  <si>
    <t>110</t>
  </si>
  <si>
    <t>762528811.r</t>
  </si>
  <si>
    <t xml:space="preserve">Příplatek za šetrnou demontáž, uložení na určeném místě </t>
  </si>
  <si>
    <t>-1423970827</t>
  </si>
  <si>
    <t>111</t>
  </si>
  <si>
    <t>762523921</t>
  </si>
  <si>
    <t>Doplnění tesařské podlahy prkny nebo fošnami (materiál v ceně) tl. do 32 mm hoblovanými na sraz, plochy jednotlivě do 0,25 m2</t>
  </si>
  <si>
    <t>1750411729</t>
  </si>
  <si>
    <t>https://podminky.urs.cz/item/CS_URS_2023_01/762523921</t>
  </si>
  <si>
    <t>"1S-A2" 2,131*1,18*0,3 "30%"</t>
  </si>
  <si>
    <t>112</t>
  </si>
  <si>
    <t>762811510</t>
  </si>
  <si>
    <t>Záklop stropů montáž (materiál ve specifikaci) z prken hrubých zapuštěného na sraz spáry zakryté lepenkovými pásy nebo lištami</t>
  </si>
  <si>
    <t>-61253475</t>
  </si>
  <si>
    <t>https://podminky.urs.cz/item/CS_URS_2023_01/762811510</t>
  </si>
  <si>
    <t>"2.02" 105,0+28,51</t>
  </si>
  <si>
    <t>"2.03" 73,79</t>
  </si>
  <si>
    <t>"3.02 - nové dřev. podbití tl. 25 mm" 2,45</t>
  </si>
  <si>
    <t>113</t>
  </si>
  <si>
    <t>60515111</t>
  </si>
  <si>
    <t>řezivo jehličnaté boční prkno 20-30mm</t>
  </si>
  <si>
    <t>-2098657797</t>
  </si>
  <si>
    <t>"2.02" 105,0*0,025</t>
  </si>
  <si>
    <t>"2.02" 28,51*0,04</t>
  </si>
  <si>
    <t>"2.03" 73,79*0,025</t>
  </si>
  <si>
    <t>5,61*1,05 'Přepočtené koeficientem množství</t>
  </si>
  <si>
    <t>114</t>
  </si>
  <si>
    <t>60516105</t>
  </si>
  <si>
    <t>řezivo borové sušené tl 30mm</t>
  </si>
  <si>
    <t>-1575014961</t>
  </si>
  <si>
    <t>1,845*1,05 'Přepočtené koeficientem množství</t>
  </si>
  <si>
    <t>115</t>
  </si>
  <si>
    <t>762812811</t>
  </si>
  <si>
    <t>Demontáž záklopů stropů vrchních a zapuštěných z hoblovaných prken s olištováním, tl. do 32 mm</t>
  </si>
  <si>
    <t>1703198653</t>
  </si>
  <si>
    <t>https://podminky.urs.cz/item/CS_URS_2023_01/762812811</t>
  </si>
  <si>
    <t>2NP - KROV - viz. výkres Půdorys krovu - bourací práce</t>
  </si>
  <si>
    <t xml:space="preserve">"2.02 - demontáž a odstranění horního záklopu" 22+17,1 </t>
  </si>
  <si>
    <t>"2.04 - demontáž a odstranění horního záklopu" 110+7</t>
  </si>
  <si>
    <t xml:space="preserve">"záklop schodiště nad 1NP"  2,5 </t>
  </si>
  <si>
    <t>116</t>
  </si>
  <si>
    <t>762822850</t>
  </si>
  <si>
    <t>Demontáž stropních trámů z hraněného řeziva, průřezové plochy přes 540 cm2</t>
  </si>
  <si>
    <t>1353440435</t>
  </si>
  <si>
    <t>https://podminky.urs.cz/item/CS_URS_2023_01/762822850</t>
  </si>
  <si>
    <t xml:space="preserve">Výkres  Půdorys 1.NP - bourací práce</t>
  </si>
  <si>
    <t>"1.05" 8,133</t>
  </si>
  <si>
    <t>117</t>
  </si>
  <si>
    <t>762841811</t>
  </si>
  <si>
    <t>Demontáž podbíjení obkladů stropů a střech sklonu do 60° z hrubých prken tl. do 35 mm bez omítky</t>
  </si>
  <si>
    <t>-468798757</t>
  </si>
  <si>
    <t>https://podminky.urs.cz/item/CS_URS_2023_01/762841811</t>
  </si>
  <si>
    <t xml:space="preserve">1NP - místnosti značeny dle výkresu nový stav </t>
  </si>
  <si>
    <t xml:space="preserve">"1.01" 15,53  </t>
  </si>
  <si>
    <t xml:space="preserve">"1.04"  17,74 </t>
  </si>
  <si>
    <t>118</t>
  </si>
  <si>
    <t>762-R001</t>
  </si>
  <si>
    <t>Výlez do šindelové krytiny</t>
  </si>
  <si>
    <t>-1460774026</t>
  </si>
  <si>
    <t>119</t>
  </si>
  <si>
    <t>R007</t>
  </si>
  <si>
    <t>Výmena dřevěných trámů - vč. dodávky</t>
  </si>
  <si>
    <t>1458010208</t>
  </si>
  <si>
    <t>"1.05" 0,93+1,1</t>
  </si>
  <si>
    <t>120</t>
  </si>
  <si>
    <t>998762102</t>
  </si>
  <si>
    <t>Přesun hmot pro konstrukce tesařské stanovený z hmotnosti přesunovaného materiálu vodorovná dopravní vzdálenost do 50 m v objektech výšky přes 6 do 12 m</t>
  </si>
  <si>
    <t>-1675634011</t>
  </si>
  <si>
    <t>https://podminky.urs.cz/item/CS_URS_2023_01/998762102</t>
  </si>
  <si>
    <t>121</t>
  </si>
  <si>
    <t>998762181</t>
  </si>
  <si>
    <t>Přesun hmot pro konstrukce tesařské stanovený z hmotnosti přesunovaného materiálu Příplatek k cenám za přesun prováděný bez použití mechanizace pro jakoukoliv výšku objektu</t>
  </si>
  <si>
    <t>-655892509</t>
  </si>
  <si>
    <t>https://podminky.urs.cz/item/CS_URS_2023_01/998762181</t>
  </si>
  <si>
    <t>764</t>
  </si>
  <si>
    <t>Konstrukce klempířské</t>
  </si>
  <si>
    <t>122</t>
  </si>
  <si>
    <t>764002851</t>
  </si>
  <si>
    <t>Demontáž klempířských konstrukcí oplechování parapetů do suti</t>
  </si>
  <si>
    <t>1670739147</t>
  </si>
  <si>
    <t>https://podminky.urs.cz/item/CS_URS_2023_01/764002851</t>
  </si>
  <si>
    <t xml:space="preserve">"B14 - TiZn oplechování parapetu, RŠ 380 mm, délka" 0,5 </t>
  </si>
  <si>
    <t>123</t>
  </si>
  <si>
    <t>764002871</t>
  </si>
  <si>
    <t>Demontáž klempířských konstrukcí lemování zdí do suti</t>
  </si>
  <si>
    <t>-1746314064</t>
  </si>
  <si>
    <t>https://podminky.urs.cz/item/CS_URS_2023_01/764002871</t>
  </si>
  <si>
    <t xml:space="preserve">"B12 - TiZn boční lemování, RŠ 440 mm, délka" 3,15 </t>
  </si>
  <si>
    <t xml:space="preserve">"B13 - TiZn horní lemování, RŠ 800 mm, délka" 1 </t>
  </si>
  <si>
    <t>"B05 - TiZN oplechování hradební zdi, RŠ 480 mm, délka 0,73 m, 10ks, plocha celkem 3,5 m2" 0,73*10</t>
  </si>
  <si>
    <t>124</t>
  </si>
  <si>
    <t>764004801</t>
  </si>
  <si>
    <t>Demontáž klempířských konstrukcí žlabu podokapního do suti</t>
  </si>
  <si>
    <t>-1875645913</t>
  </si>
  <si>
    <t>https://podminky.urs.cz/item/CS_URS_2023_01/764004801</t>
  </si>
  <si>
    <t xml:space="preserve">"B06 - TiZn podokapní dešťový žlab DN120, délka"  34,7</t>
  </si>
  <si>
    <t>125</t>
  </si>
  <si>
    <t>764004831</t>
  </si>
  <si>
    <t>Demontáž klempířských konstrukcí žlabu mezistřešního nebo zaatikového do suti</t>
  </si>
  <si>
    <t>1598946018</t>
  </si>
  <si>
    <t>https://podminky.urs.cz/item/CS_URS_2023_01/764004831</t>
  </si>
  <si>
    <t>18,0</t>
  </si>
  <si>
    <t>126</t>
  </si>
  <si>
    <t>764004861</t>
  </si>
  <si>
    <t>Demontáž klempířských konstrukcí svodu do suti</t>
  </si>
  <si>
    <t>-629096457</t>
  </si>
  <si>
    <t>https://podminky.urs.cz/item/CS_URS_2023_01/764004861</t>
  </si>
  <si>
    <t xml:space="preserve">"B07 - TiZn dešťový svod DN 120, délka"  7,4 </t>
  </si>
  <si>
    <t xml:space="preserve">"B08 - TiZn dešťový svod DN 120, délka" 4,2 </t>
  </si>
  <si>
    <t>"B09 - TiZn dešťový svod DN 120, délka" 3,2</t>
  </si>
  <si>
    <t xml:space="preserve">"B10 - TiZn dešťový svod DN120, délka" 3,8 </t>
  </si>
  <si>
    <t xml:space="preserve">"B11 - TiZn dešťový svod DN120, délka" 2,6 </t>
  </si>
  <si>
    <t>127</t>
  </si>
  <si>
    <t>764232404</t>
  </si>
  <si>
    <t>Oplechování střešních prvků z měděného plechu štítu závětrnou lištou rš 330 mm</t>
  </si>
  <si>
    <t>-605499295</t>
  </si>
  <si>
    <t>https://podminky.urs.cz/item/CS_URS_2023_01/764232404</t>
  </si>
  <si>
    <t>oplechování kaplanky a štítů</t>
  </si>
  <si>
    <t>30,0</t>
  </si>
  <si>
    <t>128</t>
  </si>
  <si>
    <t>764234411</t>
  </si>
  <si>
    <t>Oplechování horních ploch zdí a nadezdívek (atik) z měděného plechu mechanicky kotvených přes rš 800 mm</t>
  </si>
  <si>
    <t>1061794116</t>
  </si>
  <si>
    <t>https://podminky.urs.cz/item/CS_URS_2023_01/764234411</t>
  </si>
  <si>
    <t xml:space="preserve"> "K24+K19+K18+K23"  32 *1,06 </t>
  </si>
  <si>
    <t>129</t>
  </si>
  <si>
    <t>764334412</t>
  </si>
  <si>
    <t>Lemování prostupů z měděného plechu bez lišty, střech s krytinou skládanou nebo z plechu</t>
  </si>
  <si>
    <t>532958976</t>
  </si>
  <si>
    <t>https://podminky.urs.cz/item/CS_URS_2023_01/764334412</t>
  </si>
  <si>
    <t>oplechování komínů</t>
  </si>
  <si>
    <t>"K01" (0,3+0,125)*1,06</t>
  </si>
  <si>
    <t>"K02" (0,865+0,125)*1,06</t>
  </si>
  <si>
    <t xml:space="preserve">"K03" (0,48+0,125)*6,5 </t>
  </si>
  <si>
    <t xml:space="preserve">"K04" (0,33+0,125)*0,91 </t>
  </si>
  <si>
    <t>"K05" (0,44+0,125)*0,91</t>
  </si>
  <si>
    <t>"K06" (0,33+0,125)*2,22</t>
  </si>
  <si>
    <t xml:space="preserve">"K07" (0,33+0,125)*0,96 </t>
  </si>
  <si>
    <t xml:space="preserve">"K08" (0,44+0,125)*0,96 </t>
  </si>
  <si>
    <t>130</t>
  </si>
  <si>
    <t>764535412</t>
  </si>
  <si>
    <t>Žlab mezistřešní nebo zaatikový z měděného plechu včetně čel a hrdel uložený v lůžku bez háků rš 1200 mm</t>
  </si>
  <si>
    <t>1161360769</t>
  </si>
  <si>
    <t>https://podminky.urs.cz/item/CS_URS_2023_01/764535412</t>
  </si>
  <si>
    <t>viz. výkres D.1.1.b P07c</t>
  </si>
  <si>
    <t>"K09 DN160mm, délka" 17,36 "m (včetně žlabového háku a plechového čela)"</t>
  </si>
  <si>
    <t>"K10 DN160 mm, délka" 1,5 "m (včetně kotlíku, 1x kolena)"</t>
  </si>
  <si>
    <t>"K11 DN125 mm, délka" 35,2 "m (včetně čela, žlabového háku, okapničky)"</t>
  </si>
  <si>
    <t>"K12 DN125 mm, délka" 4,25 "m (včetně kotlíku, 2x kolena, okapničky)"</t>
  </si>
  <si>
    <t>"K13 DN125mm, délka" 4,3 "m (včetně kotlíku, 2x kolena a okapničky)"</t>
  </si>
  <si>
    <t>"K14 DN 125mm, délka" 5,8 "m (včetně kotlíku, 2x kolena, okapničky)"</t>
  </si>
  <si>
    <t>"K15 DN 125mm, délka" 5,6 "m (včetně kotlíku, 2x kolena, okapničky)"</t>
  </si>
  <si>
    <t>"K16 DN 160 mm, délka" 8,05 "m ( včetně 1x koleno a okapničky)"</t>
  </si>
  <si>
    <t>"K17 DN160 mm, délka" 1,25 "m (včetně 1x kolena, okapničky, mřížky)"</t>
  </si>
  <si>
    <t>131</t>
  </si>
  <si>
    <t>764-R02</t>
  </si>
  <si>
    <t>Oplechování kolem žlabu - olovo tl. 2mm</t>
  </si>
  <si>
    <t>bm</t>
  </si>
  <si>
    <t>1312885310</t>
  </si>
  <si>
    <t>oplechování kolem věže Kaplanky</t>
  </si>
  <si>
    <t>"K21 R.Š. 440 mm, délka" 3,15" m = 0,44*3,15 = 1,39 m2</t>
  </si>
  <si>
    <t>"K22 R.Š. 500mm, délka" 1 "m = 0,5*1 = 0,5 m2</t>
  </si>
  <si>
    <t>"K25 R.Š. 380 mm, délka" 0,5 "m = 0,38*0,5 = 0,19 m2</t>
  </si>
  <si>
    <t>132</t>
  </si>
  <si>
    <t>764-R03</t>
  </si>
  <si>
    <t>Oplechování kolem hromosvodu</t>
  </si>
  <si>
    <t>192078290</t>
  </si>
  <si>
    <t>133</t>
  </si>
  <si>
    <t>764-R04</t>
  </si>
  <si>
    <t>Odvětrávací komínek</t>
  </si>
  <si>
    <t>1881352581</t>
  </si>
  <si>
    <t>včetně oplechování prostupu střechou</t>
  </si>
  <si>
    <t>134</t>
  </si>
  <si>
    <t>998764102</t>
  </si>
  <si>
    <t>Přesun hmot pro konstrukce klempířské stanovený z hmotnosti přesunovaného materiálu vodorovná dopravní vzdálenost do 50 m v objektech výšky přes 6 do 12 m</t>
  </si>
  <si>
    <t>-2040519256</t>
  </si>
  <si>
    <t>https://podminky.urs.cz/item/CS_URS_2023_01/998764102</t>
  </si>
  <si>
    <t>135</t>
  </si>
  <si>
    <t>998764181</t>
  </si>
  <si>
    <t>Přesun hmot pro konstrukce klempířské stanovený z hmotnosti přesunovaného materiálu Příplatek k cenám za přesun prováděný bez použití mechanizace pro jakoukoliv výšku objektu</t>
  </si>
  <si>
    <t>1084110976</t>
  </si>
  <si>
    <t>https://podminky.urs.cz/item/CS_URS_2023_01/998764181</t>
  </si>
  <si>
    <t>765</t>
  </si>
  <si>
    <t>Krytina skládaná</t>
  </si>
  <si>
    <t>136</t>
  </si>
  <si>
    <t>765162023</t>
  </si>
  <si>
    <t>Montáž krytiny z dřevěných šindelů sklon do 45° na laťování, přibití pozinkovanými hřeby dvojité krytí rovné počet šindelů přes 50 do 85 ks/m2</t>
  </si>
  <si>
    <t>-1064861707</t>
  </si>
  <si>
    <t>https://podminky.urs.cz/item/CS_URS_2023_01/765162023</t>
  </si>
  <si>
    <t>1160,0/2</t>
  </si>
  <si>
    <t>137</t>
  </si>
  <si>
    <t>60592216</t>
  </si>
  <si>
    <t>šindel štípaný modřínový impregnovaný kónický dvojitá pokládka</t>
  </si>
  <si>
    <t>1327086684</t>
  </si>
  <si>
    <t>580*2</t>
  </si>
  <si>
    <t>1160*1,33 'Přepočtené koeficientem množství</t>
  </si>
  <si>
    <t>138</t>
  </si>
  <si>
    <t>R0008</t>
  </si>
  <si>
    <t>Příplatek za montáž - tradičně tesařský způsob</t>
  </si>
  <si>
    <t>1806013858</t>
  </si>
  <si>
    <t>139</t>
  </si>
  <si>
    <t>765191911</t>
  </si>
  <si>
    <t>Demontáž pojistné hydroizolační fólie kladené ve sklonu přes 30°</t>
  </si>
  <si>
    <t>-549470345</t>
  </si>
  <si>
    <t>https://podminky.urs.cz/item/CS_URS_2023_01/765191911</t>
  </si>
  <si>
    <t>140</t>
  </si>
  <si>
    <t>765162801</t>
  </si>
  <si>
    <t>Demontáž krytiny z dřevěných šindelů sklon střechy do 45° do suti</t>
  </si>
  <si>
    <t>1362149760</t>
  </si>
  <si>
    <t>https://podminky.urs.cz/item/CS_URS_2023_01/765162801</t>
  </si>
  <si>
    <t>141</t>
  </si>
  <si>
    <t>765191013</t>
  </si>
  <si>
    <t>Montáž pojistné hydroizolační nebo parotěsné fólie kladené ve sklonu přes 20° volně na bednění nebo tepelnou izolaci</t>
  </si>
  <si>
    <t>-570392471</t>
  </si>
  <si>
    <t>https://podminky.urs.cz/item/CS_URS_2023_01/765191013</t>
  </si>
  <si>
    <t>142</t>
  </si>
  <si>
    <t>28329324</t>
  </si>
  <si>
    <t>fólie kontaktní difuzně propustná pro doplňkovou hydroizolační vrstvu, třívrstvá 130-140g/m2</t>
  </si>
  <si>
    <t>-1811172284</t>
  </si>
  <si>
    <t>580*1,1 'Přepočtené koeficientem množství</t>
  </si>
  <si>
    <t>143</t>
  </si>
  <si>
    <t>998765102</t>
  </si>
  <si>
    <t>Přesun hmot pro krytiny skládané stanovený z hmotnosti přesunovaného materiálu vodorovná dopravní vzdálenost do 50 m na objektech výšky přes 6 do 12 m</t>
  </si>
  <si>
    <t>1227197784</t>
  </si>
  <si>
    <t>https://podminky.urs.cz/item/CS_URS_2023_01/998765102</t>
  </si>
  <si>
    <t>144</t>
  </si>
  <si>
    <t>998765181</t>
  </si>
  <si>
    <t>Přesun hmot pro krytiny skládané stanovený z hmotnosti přesunovaného materiálu Příplatek k cenám za přesun prováděný bez použití mechanizace pro jakoukoliv výšku objektu</t>
  </si>
  <si>
    <t>-1111881318</t>
  </si>
  <si>
    <t>https://podminky.urs.cz/item/CS_URS_2023_01/998765181</t>
  </si>
  <si>
    <t>767</t>
  </si>
  <si>
    <t>Konstrukce zámečnické</t>
  </si>
  <si>
    <t>145</t>
  </si>
  <si>
    <t>R013</t>
  </si>
  <si>
    <t>D + M Black Box, vč. uchycení</t>
  </si>
  <si>
    <t>586704123</t>
  </si>
  <si>
    <t>P</t>
  </si>
  <si>
    <t>Poznámka k položce:_x000d_
včetně vynášecí konstrukce v 1.NP a včetně roštu pro perforovaný plech = 16 550,10 kg oceli</t>
  </si>
  <si>
    <t>146</t>
  </si>
  <si>
    <t>R013a</t>
  </si>
  <si>
    <t>D + M Oplechování výstavního boxu - perforovaný plech, vč. roštu</t>
  </si>
  <si>
    <t>-859331966</t>
  </si>
  <si>
    <t>147</t>
  </si>
  <si>
    <t>Z01</t>
  </si>
  <si>
    <t>Prvek Z01 dle Tabulky zámečnických prvků</t>
  </si>
  <si>
    <t>1550551664</t>
  </si>
  <si>
    <t>Poznámka k položce:_x000d_
 Dle tabulky D.1.1.d. T04 - zámečnické konstrukce; oprava stávající mříže na místě</t>
  </si>
  <si>
    <t>148</t>
  </si>
  <si>
    <t>Z02</t>
  </si>
  <si>
    <t>Prvek Z02 dle Tabulky zámečnických prvků</t>
  </si>
  <si>
    <t>1717869438</t>
  </si>
  <si>
    <t>Poznámka k položce:_x000d_
Dle tabulky D.1.1.d. T04 - zámečnické konstrukce; oprava stávající mříže na místě</t>
  </si>
  <si>
    <t>149</t>
  </si>
  <si>
    <t>Z03</t>
  </si>
  <si>
    <t>Prvek Z03 dle Tabulky zámečnických prvků</t>
  </si>
  <si>
    <t>-1365137028</t>
  </si>
  <si>
    <t>150</t>
  </si>
  <si>
    <t>Z04</t>
  </si>
  <si>
    <t>Prvek Z04 dle Tabulky zámečnických prvků</t>
  </si>
  <si>
    <t>1493230762</t>
  </si>
  <si>
    <t>Poznámka k položce:_x000d_
 Dle tabulky D.1.1.d. T04 - zámečnické konstrukce; demontáž a odstranění stávající mříže, výroba repliky včetně dodávky a montáže dle prvku Z05</t>
  </si>
  <si>
    <t>151</t>
  </si>
  <si>
    <t>Z05</t>
  </si>
  <si>
    <t>Prvek Z05 dle Tabulky zámečnických prvků</t>
  </si>
  <si>
    <t>-1728031528</t>
  </si>
  <si>
    <t>152</t>
  </si>
  <si>
    <t>Z06</t>
  </si>
  <si>
    <t>Prvek Z06 dle Tabulky zámečnických prvků</t>
  </si>
  <si>
    <t>-233653762</t>
  </si>
  <si>
    <t>153</t>
  </si>
  <si>
    <t>Z07</t>
  </si>
  <si>
    <t>Prvek Z07 dle Tabulky zámečnických prvků</t>
  </si>
  <si>
    <t>-1911532091</t>
  </si>
  <si>
    <t>154</t>
  </si>
  <si>
    <t>Z08</t>
  </si>
  <si>
    <t>Prvek Z08 dle Tabulky zámečnických prvků</t>
  </si>
  <si>
    <t>-417123642</t>
  </si>
  <si>
    <t>Poznámka k položce:_x000d_
 Dle tabulky D.1.1.d. T04 - zámečnické konstrukce; výroba nové mříže včetně dodávky a montáže</t>
  </si>
  <si>
    <t>155</t>
  </si>
  <si>
    <t>Z09</t>
  </si>
  <si>
    <t>Prvek Z09 dle Tabulky zámečnických prvků</t>
  </si>
  <si>
    <t>65060490</t>
  </si>
  <si>
    <t>Poznámka k položce:_x000d_
Dle tabulky D.1.1.d. T04 - zámečnické konstrukce; výroba nové mříže včetně dodávky a montáže</t>
  </si>
  <si>
    <t>156</t>
  </si>
  <si>
    <t>Z10</t>
  </si>
  <si>
    <t>Prvek Z10 dle Tabulky zámečnických prvků</t>
  </si>
  <si>
    <t>-352173428</t>
  </si>
  <si>
    <t>157</t>
  </si>
  <si>
    <t>Z11</t>
  </si>
  <si>
    <t>Prvek Z11 dle Tabulky zámečnických prvků</t>
  </si>
  <si>
    <t>-428443543</t>
  </si>
  <si>
    <t>158</t>
  </si>
  <si>
    <t>Z12</t>
  </si>
  <si>
    <t>Prvek Z12 dle Tabulky zámečnických prvků</t>
  </si>
  <si>
    <t>-1042627140</t>
  </si>
  <si>
    <t>159</t>
  </si>
  <si>
    <t>Z13</t>
  </si>
  <si>
    <t>Prvek Z13 dle Tabulky zámečnických prvků</t>
  </si>
  <si>
    <t>905771500</t>
  </si>
  <si>
    <t>Poznámka k položce:_x000d_
Dle tabulky D.1.1.d. T04 - zámečnické konstrukce; detaily kotvení a ukončení zábradlí včetně ilustračního obrázku v příloze zámečnických kcí, včetně dodávky a montáže</t>
  </si>
  <si>
    <t>160</t>
  </si>
  <si>
    <t>Z14</t>
  </si>
  <si>
    <t>Prvek Z14 dle Tabulky zámečnických prvků</t>
  </si>
  <si>
    <t>1223048330</t>
  </si>
  <si>
    <t>161</t>
  </si>
  <si>
    <t>Z15</t>
  </si>
  <si>
    <t>Prvek Z15 dle Tabulky zámečnických prvků</t>
  </si>
  <si>
    <t>-1598538522</t>
  </si>
  <si>
    <t>162</t>
  </si>
  <si>
    <t>Z16</t>
  </si>
  <si>
    <t>Prvek Z16 dle Tabulky zámečnických prvků</t>
  </si>
  <si>
    <t>206707599</t>
  </si>
  <si>
    <t>163</t>
  </si>
  <si>
    <t>Z17</t>
  </si>
  <si>
    <t>Prvek Z17 dle Tabulky zámečnických prvků</t>
  </si>
  <si>
    <t>-1969179567</t>
  </si>
  <si>
    <t>164</t>
  </si>
  <si>
    <t>Z18</t>
  </si>
  <si>
    <t>Prvek Z18 dle Tabulky zámečnických prvků</t>
  </si>
  <si>
    <t>1771531840</t>
  </si>
  <si>
    <t>165</t>
  </si>
  <si>
    <t>998767102</t>
  </si>
  <si>
    <t>Přesun hmot pro zámečnické konstrukce stanovený z hmotnosti přesunovaného materiálu vodorovná dopravní vzdálenost do 50 m v objektech výšky přes 6 do 12 m</t>
  </si>
  <si>
    <t>367301743</t>
  </si>
  <si>
    <t>https://podminky.urs.cz/item/CS_URS_2023_01/998767102</t>
  </si>
  <si>
    <t>166</t>
  </si>
  <si>
    <t>998767181</t>
  </si>
  <si>
    <t>Přesun hmot pro zámečnické konstrukce stanovený z hmotnosti přesunovaného materiálu Příplatek k cenám za přesun prováděný bez použití mechanizace pro jakoukoliv výšku objektu</t>
  </si>
  <si>
    <t>251656224</t>
  </si>
  <si>
    <t>https://podminky.urs.cz/item/CS_URS_2023_01/998767181</t>
  </si>
  <si>
    <t>766</t>
  </si>
  <si>
    <t>Konstrukce truhlářské</t>
  </si>
  <si>
    <t>167</t>
  </si>
  <si>
    <t>766121210</t>
  </si>
  <si>
    <t>Montáž dřevěných stěn plných, s výplní palubovkou nebo překližkou, výšky do 2,75 m</t>
  </si>
  <si>
    <t>758930897</t>
  </si>
  <si>
    <t>https://podminky.urs.cz/item/CS_URS_2023_01/766121210</t>
  </si>
  <si>
    <t>Truhlářské konstrukce prkenné opláštění štítů s přelištováním</t>
  </si>
  <si>
    <t>110,0</t>
  </si>
  <si>
    <t>168</t>
  </si>
  <si>
    <t>60516110</t>
  </si>
  <si>
    <t>751614671</t>
  </si>
  <si>
    <t>3,7</t>
  </si>
  <si>
    <t>3,7*1,05 'Přepočtené koeficientem množství</t>
  </si>
  <si>
    <t>169</t>
  </si>
  <si>
    <t>766221811</t>
  </si>
  <si>
    <t>Demontáž schodů celodřevěných samonosných</t>
  </si>
  <si>
    <t>-175267097</t>
  </si>
  <si>
    <t>https://podminky.urs.cz/item/CS_URS_2023_01/766221811</t>
  </si>
  <si>
    <t xml:space="preserve"> - prvek T07</t>
  </si>
  <si>
    <t>"1.05 - odhad" 2*2,5</t>
  </si>
  <si>
    <t xml:space="preserve">"3.02" 2,6 </t>
  </si>
  <si>
    <t xml:space="preserve">"4.02" 3,1 </t>
  </si>
  <si>
    <t>170</t>
  </si>
  <si>
    <t>766221811.r</t>
  </si>
  <si>
    <t>Demontáž celodřevěného samonosného schodiště venkovního</t>
  </si>
  <si>
    <t>739476776</t>
  </si>
  <si>
    <t>171</t>
  </si>
  <si>
    <t>766311811</t>
  </si>
  <si>
    <t>Demontáž zábradlí dřevěného vnitřního</t>
  </si>
  <si>
    <t>-1252204143</t>
  </si>
  <si>
    <t>https://podminky.urs.cz/item/CS_URS_2023_01/766311811</t>
  </si>
  <si>
    <t>"1S.01" 2*2,3</t>
  </si>
  <si>
    <t xml:space="preserve">"T08  m.č. 1S.02"  2*2,4 </t>
  </si>
  <si>
    <t xml:space="preserve">"3.NP" 3,5 </t>
  </si>
  <si>
    <t xml:space="preserve">"4.NP" 2,5 </t>
  </si>
  <si>
    <t>172</t>
  </si>
  <si>
    <t>766417541R</t>
  </si>
  <si>
    <t>Montáž lišty ukončovací , vč. zkosení hrany z přední strany</t>
  </si>
  <si>
    <t>112469603</t>
  </si>
  <si>
    <t>4,0*160</t>
  </si>
  <si>
    <t>173</t>
  </si>
  <si>
    <t>60514105R</t>
  </si>
  <si>
    <t>-462677659</t>
  </si>
  <si>
    <t>0,537*1,1 'Přepočtené koeficientem množství</t>
  </si>
  <si>
    <t>174</t>
  </si>
  <si>
    <t>766421213R</t>
  </si>
  <si>
    <t>Montáž obložení podhledů jednoduchých palubkami na pero a drážku z měkkého dřeva, šířky přes 80 do 100 mm</t>
  </si>
  <si>
    <t>-506539975</t>
  </si>
  <si>
    <t>https://podminky.urs.cz/item/CS_URS_2023_01/766421213R</t>
  </si>
  <si>
    <t>175</t>
  </si>
  <si>
    <t>60516100R</t>
  </si>
  <si>
    <t>-883089197</t>
  </si>
  <si>
    <t>"3.02" 2,45*0,025</t>
  </si>
  <si>
    <t>176</t>
  </si>
  <si>
    <t>766621000.r</t>
  </si>
  <si>
    <t xml:space="preserve">Montáž oken, vč. drobných prvků, vč. demontáže a začištění_x000d_
</t>
  </si>
  <si>
    <t>1989710212</t>
  </si>
  <si>
    <t>F01, F02, F02a, F11, F11a, F12, F12a, F13, F13a, F14, F15, F15a, F15b, F15c, F15d, F16, F17, F17a, F17b, F18, F19, F20, F21, F22, F23, F24, F25, F26,</t>
  </si>
  <si>
    <t>NO22, NO26,NO01,NO02</t>
  </si>
  <si>
    <t>177</t>
  </si>
  <si>
    <t>O - F01</t>
  </si>
  <si>
    <t>Okno F01 dle popisu v Tabulce truhlářských prvků</t>
  </si>
  <si>
    <t>1572339534</t>
  </si>
  <si>
    <t>Poznámka k položce:_x000d_
podrobněji viz. D.1.1.d. T01 Tabulka truhlářských prvků, vč. přesklení výrazově zakřiveným sklem, vč. repase kování</t>
  </si>
  <si>
    <t>178</t>
  </si>
  <si>
    <t>O - F02</t>
  </si>
  <si>
    <t>Okno F02 dle popisu v Tabulce truhlářských prvků</t>
  </si>
  <si>
    <t>2076294428</t>
  </si>
  <si>
    <t>Poznámka k položce:_x000d_
řemeslné opravě bude předcházet podrobný restaurátorský průzkum, podrobněji viz. D.1.1.d. T01 Tabulka truhlářských prvků, vč. přesklení výrazově zakřiveným sklem, vč. repase kování, vč. repase dveřního prahu</t>
  </si>
  <si>
    <t>179</t>
  </si>
  <si>
    <t>O - F02a</t>
  </si>
  <si>
    <t>Okno F02a dle popisu v Tabulce truhlářských prvků</t>
  </si>
  <si>
    <t>1594738558</t>
  </si>
  <si>
    <t>odstranění světlíku bez náhrady</t>
  </si>
  <si>
    <t>180</t>
  </si>
  <si>
    <t>O - F11</t>
  </si>
  <si>
    <t>Okno F11 dle popisu v Tabulce truhlářských prvků</t>
  </si>
  <si>
    <t>1944184248</t>
  </si>
  <si>
    <t>Poznámka k položce:_x000d_
podrobněji viz. D.1.1.d. T01 Tabulka truhlářských prvků, vč. přesklení výrazově zakřiveným sklem, vč. repase kování, vč. repase okenního parapetu</t>
  </si>
  <si>
    <t>181</t>
  </si>
  <si>
    <t>O - F11a</t>
  </si>
  <si>
    <t>Okno F11a dle popisu v Tabulce truhlářských prvků</t>
  </si>
  <si>
    <t>1698397970</t>
  </si>
  <si>
    <t>Poznámka k položce:_x000d_
podrobněji viz. D.1.1.d. T01 Tabulka truhlářských prvků, vč. přesklení výrazově zakřiveným sklem, vč. repase kování, vč. nového okenního parapetu</t>
  </si>
  <si>
    <t>182</t>
  </si>
  <si>
    <t>O - F12</t>
  </si>
  <si>
    <t>Okno F12 dle popisu v Tabulce truhlářských prvků</t>
  </si>
  <si>
    <t>233197503</t>
  </si>
  <si>
    <t>Poznámka k položce:_x000d_
podrobněji viz. D.1.1.d. T01 Tabulka truhlářských prvků, vč. zasklení výrazově zakřiveným sklem, vč. repase kování, vč. nového okenního parapetu</t>
  </si>
  <si>
    <t>183</t>
  </si>
  <si>
    <t>O - F12a</t>
  </si>
  <si>
    <t>Okno F12a dle popisu v Tabulce truhlářských prvků</t>
  </si>
  <si>
    <t>475843520</t>
  </si>
  <si>
    <t>Poznámka k položce:_x000d_
podrobněji viz. D.1.1.d. T01 Tabulka truhlářských prvků, vč. nového vnějšího plechového opláštění, vč. repase kování</t>
  </si>
  <si>
    <t>184</t>
  </si>
  <si>
    <t>O - F13</t>
  </si>
  <si>
    <t>Okno F13 dle popisu v Tabulce truhlářských prvků</t>
  </si>
  <si>
    <t>1551924334</t>
  </si>
  <si>
    <t>Poznámka k položce:_x000d_
podrobněji viz. D.1.1.d. T01 Tabulka truhlářských prvků, vč. zasklení výrazově zakřiveným sklem, vč. repase kování, vč. repase okenního parapetu</t>
  </si>
  <si>
    <t>185</t>
  </si>
  <si>
    <t>O - F13a</t>
  </si>
  <si>
    <t>Okno F13a dle popisu v Tabulce truhlářských prvků</t>
  </si>
  <si>
    <t>-855980717</t>
  </si>
  <si>
    <t>186</t>
  </si>
  <si>
    <t>O - F14</t>
  </si>
  <si>
    <t>Okno F14 dle popisu v Tabulce truhlářských prvků</t>
  </si>
  <si>
    <t>-493731728</t>
  </si>
  <si>
    <t>Poznámka k položce:_x000d_
podrobněji viz. D.1.1.d. T01 Tabulka truhlářských prvků, vč. zasklení výrazově zakřiveným sklem, vč. kování</t>
  </si>
  <si>
    <t>187</t>
  </si>
  <si>
    <t>O - F15</t>
  </si>
  <si>
    <t>Okno F15 dle popisu v Tabulce truhlářských prvků</t>
  </si>
  <si>
    <t>832036855</t>
  </si>
  <si>
    <t>188</t>
  </si>
  <si>
    <t>O - F15a</t>
  </si>
  <si>
    <t>Okno F15a dle popisu v Tabulce truhlářských prvků</t>
  </si>
  <si>
    <t>-650738044</t>
  </si>
  <si>
    <t>189</t>
  </si>
  <si>
    <t>O - F15b</t>
  </si>
  <si>
    <t>Okno F15b dle popisu v Tabulce truhlářských prvků</t>
  </si>
  <si>
    <t>-1978681328</t>
  </si>
  <si>
    <t>190</t>
  </si>
  <si>
    <t>O - F15c</t>
  </si>
  <si>
    <t>Okno F15c dle popisu v Tabulce truhlářských prvků</t>
  </si>
  <si>
    <t>1380381928</t>
  </si>
  <si>
    <t>191</t>
  </si>
  <si>
    <t>O - F15d</t>
  </si>
  <si>
    <t>Okno F15d dle popisu v Tabulce truhlářských prvků</t>
  </si>
  <si>
    <t>-2104161107</t>
  </si>
  <si>
    <t>Poznámka k položce:_x000d_
podrobněji viz. D.1.1.d. T01 Tabulka truhlářských prvků, vč. přesklení výrazově zakřiveným sklem, vč. repase kování, vč. repase okenního parapetu, vnější křídla vč. okenního rámu zastižena na místě mimo okenní otvor, počítá se s repasí zastiženého prvku a zpětné osazení</t>
  </si>
  <si>
    <t>192</t>
  </si>
  <si>
    <t>O - F16</t>
  </si>
  <si>
    <t>Okno F16 dle popisu v Tabulce truhlářských prvků</t>
  </si>
  <si>
    <t>-26812667</t>
  </si>
  <si>
    <t>Poznámka k položce:_x000d_
podrobněji viz. D.1.1.d. T01 Tabulka truhlářských prvků, vč. nového vnitřního rámu, vč. přesklení výrazově zakřiveným sklem, vč. repase kování, vč. repase okenního parapetu, vč. repase vnitřních křídel zastižených mimo okenní otvor a zpětné osazení</t>
  </si>
  <si>
    <t>193</t>
  </si>
  <si>
    <t>O - F17</t>
  </si>
  <si>
    <t>Okno F17 dle popisu v Tabulce truhlářských prvků</t>
  </si>
  <si>
    <t>1408024235</t>
  </si>
  <si>
    <t>Poznámka k položce:_x000d_
podrobněji viz. D.1.1.d. T01 Tabulka truhlářských prvků, vč. nových vnějších křídel, vč. přesklení výrazově zakřiveným sklem, vč. repase kování</t>
  </si>
  <si>
    <t>194</t>
  </si>
  <si>
    <t>O - F17a</t>
  </si>
  <si>
    <t>Okno F17a dle popisu v Tabulce truhlářských prvků</t>
  </si>
  <si>
    <t>-373186976</t>
  </si>
  <si>
    <t>Poznámka k položce:_x000d_
2 ks, podrobněji viz. D.1.1.d. T01 Tabulka truhlářských prvků, vč. repase kování</t>
  </si>
  <si>
    <t>195</t>
  </si>
  <si>
    <t>O - F17b</t>
  </si>
  <si>
    <t>Okno F17b dle popisu v Tabulce truhlářských prvků</t>
  </si>
  <si>
    <t>1868315236</t>
  </si>
  <si>
    <t>Poznámka k položce:_x000d_
podrobněji viz. D.1.1.d. T01 Tabulka truhlářských prvků, vč. nových vnějších křídel a vnějšího rámu, vč. přesklení výrazově zakřiveným sklem, vč. repase kování</t>
  </si>
  <si>
    <t>196</t>
  </si>
  <si>
    <t>O - F18</t>
  </si>
  <si>
    <t>Okno F18 dle popisu v Tabulce truhlářských prvků</t>
  </si>
  <si>
    <t>-419722505</t>
  </si>
  <si>
    <t>197</t>
  </si>
  <si>
    <t>O - F19</t>
  </si>
  <si>
    <t>Okno F19 dle popisu v Tabulce truhlářských prvků</t>
  </si>
  <si>
    <t>1274337591</t>
  </si>
  <si>
    <t xml:space="preserve">Poznámka k položce:_x000d_
podrobněji viz. D.1.1.d. T01 Tabulka truhlářských prvků, vč. nových  křídel, vč. přesklení výrazově zakřiveným sklem, vč. repase kování</t>
  </si>
  <si>
    <t>198</t>
  </si>
  <si>
    <t>O - F20</t>
  </si>
  <si>
    <t>Okno F20 dle popisu v Tabulce truhlářských prvků</t>
  </si>
  <si>
    <t>2113192989</t>
  </si>
  <si>
    <t>199</t>
  </si>
  <si>
    <t>O - F21</t>
  </si>
  <si>
    <t>Okno F21 dle popisu v Tabulce truhlářských prvků</t>
  </si>
  <si>
    <t>-360596559</t>
  </si>
  <si>
    <t>200</t>
  </si>
  <si>
    <t>O - F22</t>
  </si>
  <si>
    <t>Okno F22 dle popisu v Tabulce truhlářských prvků</t>
  </si>
  <si>
    <t>-1901055609</t>
  </si>
  <si>
    <t>Poznámka k položce:_x000d_
demontáž okna vč. rámu, nahrazení novým oknem NO22</t>
  </si>
  <si>
    <t>201</t>
  </si>
  <si>
    <t>O - N022</t>
  </si>
  <si>
    <t>Okno N022 dle popisu v Tabulce truhlářských prvků</t>
  </si>
  <si>
    <t>-802361727</t>
  </si>
  <si>
    <t>Poznámka k položce:_x000d_
podrobněji viz. D.1.d. T01 Tabulka truhlářských prvků, vč. pásových závěsů, petlice s okem pro zámek</t>
  </si>
  <si>
    <t>202</t>
  </si>
  <si>
    <t>O - F23</t>
  </si>
  <si>
    <t>Okno F23 dle popisu v Tabulce truhlářských prvků</t>
  </si>
  <si>
    <t>1421511395</t>
  </si>
  <si>
    <t>Poznámka k položce:_x000d_
podrobněji viz. D.1.d. T01 Tabulka truhlářských prvků, vč. přesklení výrazově zakřiveným sklem, vč. repase kování</t>
  </si>
  <si>
    <t>203</t>
  </si>
  <si>
    <t>O - F24</t>
  </si>
  <si>
    <t>Okno F24 dle popisu v Tabulce truhlářských prvků</t>
  </si>
  <si>
    <t>-782638541</t>
  </si>
  <si>
    <t>Poznámka k položce:_x000d_
podrobněji viz. D.1.1.d. T01 Tabulka truhlářských prvků, vč. přesklení výrazově zakřiveným sklem, vč. repase kování, vč. repase dřevěného parapetu a dřevěného obložení ostění a nadpraží</t>
  </si>
  <si>
    <t>204</t>
  </si>
  <si>
    <t>O - F25</t>
  </si>
  <si>
    <t>Okno F25 dle popisu v Tabulce truhlářských prvků</t>
  </si>
  <si>
    <t>-1373194996</t>
  </si>
  <si>
    <t>Poznámka k položce:_x000d_
5 ks, podrobněji viz. D.1.1.d. T01 Tabulka truhlářských prvků, vč. repase kování</t>
  </si>
  <si>
    <t>205</t>
  </si>
  <si>
    <t>O - F26</t>
  </si>
  <si>
    <t>Okno F26 dle popisu v Tabulce truhlářských prvků</t>
  </si>
  <si>
    <t>1963738903</t>
  </si>
  <si>
    <t>Poznámka k položce:_x000d_
demontáž okna vč. rámu, nahrazení novým oknem NO26</t>
  </si>
  <si>
    <t>206</t>
  </si>
  <si>
    <t>O - N026</t>
  </si>
  <si>
    <t>Okno N026 dle popisu v Tabulce truhlářských prvků</t>
  </si>
  <si>
    <t>-1582962430</t>
  </si>
  <si>
    <t>Poznámka k položce:_x000d_
podrobněji viz. D.1.1.d. T01 Tabulka truhlářských prvků, vč. výrazově zakřiveného zasklení, vč. kování</t>
  </si>
  <si>
    <t>207</t>
  </si>
  <si>
    <t>O - N001</t>
  </si>
  <si>
    <t>Okno N001 dle popisu v Tabulce truhlářských prvků</t>
  </si>
  <si>
    <t>-816372575</t>
  </si>
  <si>
    <t>Poznámka k položce:_x000d_
podrobněji viz. D.1.1.d. T01 Tabulka truhlářských prvků, vč. výrazově zakřiveného zasklení, vč. kování, vč. zednického začištění</t>
  </si>
  <si>
    <t>208</t>
  </si>
  <si>
    <t>O - N002</t>
  </si>
  <si>
    <t>Okno N002 dle popisu v Tabulce truhlářských prvků</t>
  </si>
  <si>
    <t>1769794621</t>
  </si>
  <si>
    <t>209</t>
  </si>
  <si>
    <t>766660100.r</t>
  </si>
  <si>
    <t>Montáž dveří, vč. drobného materiálu, vč demontáže a začištění</t>
  </si>
  <si>
    <t>680384827</t>
  </si>
  <si>
    <t>D01, D02, D03, D04, D05, D05a, D06, D06a, D07, D08, D09, D09a, D10, D16, D17</t>
  </si>
  <si>
    <t>210</t>
  </si>
  <si>
    <t>D - D01</t>
  </si>
  <si>
    <t>Dveře D01 dle popisu v Tabulce truhlářských prvků</t>
  </si>
  <si>
    <t>-1959385172</t>
  </si>
  <si>
    <t>Poznámka k položce:_x000d_
podrobněji viz. D.1.1.d. T01 Tabulka truhlářských prvků, vč. repase obložek, vč. dveřního prahu, vč. repase kování</t>
  </si>
  <si>
    <t>211</t>
  </si>
  <si>
    <t>D - D02</t>
  </si>
  <si>
    <t>Dveře D02 dle popisu v Tabulce truhlářských prvků</t>
  </si>
  <si>
    <t>-1745707877</t>
  </si>
  <si>
    <t>212</t>
  </si>
  <si>
    <t>D - D03</t>
  </si>
  <si>
    <t>Dveře D03 dle popisu v Tabulce truhlářských prvků</t>
  </si>
  <si>
    <t>-717386934</t>
  </si>
  <si>
    <t>213</t>
  </si>
  <si>
    <t>D - D04</t>
  </si>
  <si>
    <t>Dveře D04 dle popisu v Tabulce truhlářských prvků</t>
  </si>
  <si>
    <t>-767029925</t>
  </si>
  <si>
    <t>214</t>
  </si>
  <si>
    <t>D - D05</t>
  </si>
  <si>
    <t>Dveře D05 dle popisu v Tabulce truhlářských prvků</t>
  </si>
  <si>
    <t>360607941</t>
  </si>
  <si>
    <t>215</t>
  </si>
  <si>
    <t>D - D05a</t>
  </si>
  <si>
    <t>Dveře D05a dle popisu v Tabulce truhlářských prvků</t>
  </si>
  <si>
    <t>-1570712182</t>
  </si>
  <si>
    <t>Poznámka k položce:_x000d_
podrobněji viz. D.1.1.d. T01 Tabulka truhlářských prvků, vč. repase kování</t>
  </si>
  <si>
    <t>216</t>
  </si>
  <si>
    <t>D - D06</t>
  </si>
  <si>
    <t>Dveře D06 dle popisu v Tabulce truhlářských prvků</t>
  </si>
  <si>
    <t>208327604</t>
  </si>
  <si>
    <t>Poznámka k položce:_x000d_
podrobněji viz. D.1.1.d. T01 Tabulka truhlářských prvků, vč. repase obložek, vč. dveřního prahu, vč. repase kování, součástí bude zpracování pasportu dveří D06 pro výrobu repliky dveří D06a</t>
  </si>
  <si>
    <t>217</t>
  </si>
  <si>
    <t>D - D06a</t>
  </si>
  <si>
    <t>Dveře D06a dle popisu v Tabulce truhlářských prvků</t>
  </si>
  <si>
    <t>-800366433</t>
  </si>
  <si>
    <t>Poznámka k položce:_x000d_
podrobněji viz. D.1.1.d. T01 Tabulka truhlářských prvků, výrobě repliky bude předcházet zpracování výrobní dokumentace dle dveří D06, dodávka vč. kování</t>
  </si>
  <si>
    <t>218</t>
  </si>
  <si>
    <t>D - D07</t>
  </si>
  <si>
    <t>Dveře D07 dle popisu v Tabulce truhlářských prvků</t>
  </si>
  <si>
    <t>2120229250</t>
  </si>
  <si>
    <t>219</t>
  </si>
  <si>
    <t>D - D08</t>
  </si>
  <si>
    <t>Dveře D08 dle popisu v Tabulce truhlářských prvků</t>
  </si>
  <si>
    <t>-1898732602</t>
  </si>
  <si>
    <t>220</t>
  </si>
  <si>
    <t>D - D09</t>
  </si>
  <si>
    <t>Dveře D09 dle popisu v Tabulce truhlářských prvků</t>
  </si>
  <si>
    <t>-300361813</t>
  </si>
  <si>
    <t>221</t>
  </si>
  <si>
    <t>D - D09a</t>
  </si>
  <si>
    <t>Dveře D09a dle popisu v Tabulce truhlářských prvků</t>
  </si>
  <si>
    <t>-163694314</t>
  </si>
  <si>
    <t>Poznámka k položce:_x000d_
podrobněji viz. D.1.1.d. T01 Tabulka truhlářských prvků, vč. repase obložek, vč. repase kování</t>
  </si>
  <si>
    <t>222</t>
  </si>
  <si>
    <t>D - D10</t>
  </si>
  <si>
    <t>Dveře D10 dle popisu v Tabulce truhlářských prvků</t>
  </si>
  <si>
    <t>-1811154848</t>
  </si>
  <si>
    <t>223</t>
  </si>
  <si>
    <t>D - D16</t>
  </si>
  <si>
    <t>Dveře D16 dle popisu v Tabulce truhlářských prvků</t>
  </si>
  <si>
    <t>-608145999</t>
  </si>
  <si>
    <t>Poznámka k položce:_x000d_
podrobněji viz. D.1.1.d. T01 Tabulka truhlářských prvků, vč. repase obložení, vč. repase kování</t>
  </si>
  <si>
    <t>224</t>
  </si>
  <si>
    <t>D - D17</t>
  </si>
  <si>
    <t>Dveře D17 dle popisu v Tabulce truhlářských prvků</t>
  </si>
  <si>
    <t>-1998359048</t>
  </si>
  <si>
    <t>225</t>
  </si>
  <si>
    <t>766681800.R</t>
  </si>
  <si>
    <t>Demontáž dveří - k dalšímu použití, odvoz na deponii města</t>
  </si>
  <si>
    <t>-1452027500</t>
  </si>
  <si>
    <t>D11, D12, D14, D15, D18, D19, D20, D21, NT04, D13 a TV05</t>
  </si>
  <si>
    <t>226</t>
  </si>
  <si>
    <t>766660102</t>
  </si>
  <si>
    <t>Montáž dveřních křídel dřevěných nebo plastových otevíravých do dřevěné rámové zárubně povrchově upravených jednokřídlových, šířky přes 800 mm</t>
  </si>
  <si>
    <t>-886159459</t>
  </si>
  <si>
    <t>https://podminky.urs.cz/item/CS_URS_2023_01/766660102</t>
  </si>
  <si>
    <t>227</t>
  </si>
  <si>
    <t>D - NT04</t>
  </si>
  <si>
    <t>Dveře NT04 dle popisu v Tabulce truhlářských prvků</t>
  </si>
  <si>
    <t>-1775971629</t>
  </si>
  <si>
    <t>Poznámka k položce:_x000d_
podrobněji viz. D.1.1.d. T01 Tabulka truhlářských prvků, zachování rámové zárubně, dveře demontovány a uskladněny na deponii města</t>
  </si>
  <si>
    <t>228</t>
  </si>
  <si>
    <t>D - D11</t>
  </si>
  <si>
    <t>Dveře D11 dle popisu v Tabulce truhlářských prvků</t>
  </si>
  <si>
    <t>236979848</t>
  </si>
  <si>
    <t>Poznámka k položce:_x000d_
podrobněji viz. D.1.1.d. T01 Tabulka truhlářských prvků, dveře demontovány a uskladněny na deponii města, vč. obložek a masivní zárubně, prahu</t>
  </si>
  <si>
    <t>229</t>
  </si>
  <si>
    <t>D - D12</t>
  </si>
  <si>
    <t>Dveře D12 dle popisu v Tabulce truhlářských prvků</t>
  </si>
  <si>
    <t>-74371780</t>
  </si>
  <si>
    <t>230</t>
  </si>
  <si>
    <t>D - D13</t>
  </si>
  <si>
    <t>Dveře D13 dle popisu v Tabulce truhlářských prvků</t>
  </si>
  <si>
    <t>-1100900979</t>
  </si>
  <si>
    <t>231</t>
  </si>
  <si>
    <t>D - D14</t>
  </si>
  <si>
    <t>Dveře D14 dle popisu v Tabulce truhlářských prvků</t>
  </si>
  <si>
    <t>-841069616</t>
  </si>
  <si>
    <t>232</t>
  </si>
  <si>
    <t>D - D15</t>
  </si>
  <si>
    <t>Dveře D15 dle popisu v Tabulce truhlářských prvků</t>
  </si>
  <si>
    <t>-376170151</t>
  </si>
  <si>
    <t>Poznámka k položce:_x000d_
podrobněji viz. D.1.1.d. T01 Tabulka truhlářských prvků, dveře demontovány a uskladněny na deponii města</t>
  </si>
  <si>
    <t>233</t>
  </si>
  <si>
    <t>D - D18</t>
  </si>
  <si>
    <t>Dveře D18 dle popisu v Tabulce truhlářských prvků</t>
  </si>
  <si>
    <t>-229417135</t>
  </si>
  <si>
    <t>234</t>
  </si>
  <si>
    <t>D - D19</t>
  </si>
  <si>
    <t>Dveře D19 dle popisu v Tabulce truhlářských prvků</t>
  </si>
  <si>
    <t>-166768</t>
  </si>
  <si>
    <t>Poznámka k položce:_x000d_
podrobněji viz. D.1.1.d. T01 Tabulka truhlářských prvků, dveře demontovány a uskladněny na deponii města, zůstane zachována masivní zárubeň z fošen</t>
  </si>
  <si>
    <t>235</t>
  </si>
  <si>
    <t>D - TV05</t>
  </si>
  <si>
    <t>Dveře TV05 dle popisu v Tabulce truhlářských prvků</t>
  </si>
  <si>
    <t>2013113509</t>
  </si>
  <si>
    <t>236</t>
  </si>
  <si>
    <t>D - D20</t>
  </si>
  <si>
    <t>Dveře D20 dle popisu v Tabulce truhlářských prvků</t>
  </si>
  <si>
    <t>2069119057</t>
  </si>
  <si>
    <t>Poznámka k položce:_x000d_
podrobněji viz. D.1.1.d. T01 Tabulka truhlářských prvků, dveře demontovány a uskladněny na deponii města, vč. obložek a masivní zárubně, dřevěný práh zůstane zachován</t>
  </si>
  <si>
    <t>237</t>
  </si>
  <si>
    <t>D - D21</t>
  </si>
  <si>
    <t>Dveře D21 dle popisu v Tabulce truhlářských prvků</t>
  </si>
  <si>
    <t>1186408828</t>
  </si>
  <si>
    <t>238</t>
  </si>
  <si>
    <t>D - ND01</t>
  </si>
  <si>
    <t>Dveře ND01 dle popisu v Tabulce truhlářských prvků</t>
  </si>
  <si>
    <t>-129901975</t>
  </si>
  <si>
    <t>Poznámka k položce:_x000d_
podrobněji viz. D.1.1.d. T01 Tabulka truhlářských prvků, vč. opravy stávající zárubně, vč. nové prkenné obložky z prken tl. 20 mm a š. 100 mm, vč. kování, vč. zednického začištění</t>
  </si>
  <si>
    <t>239</t>
  </si>
  <si>
    <t>D - ND02</t>
  </si>
  <si>
    <t>Dveře ND02 dle popisu v Tabulce truhlářských prvků</t>
  </si>
  <si>
    <t>808679851</t>
  </si>
  <si>
    <t>240</t>
  </si>
  <si>
    <t>D - ND03</t>
  </si>
  <si>
    <t>Dveře ND03 dle popisu v Tabulce truhlářských prvků</t>
  </si>
  <si>
    <t>1046073454</t>
  </si>
  <si>
    <t>Poznámka k položce:_x000d_
podrobněji viz. D.1.1.d. T01 Tabulka truhlářských prvků, vč. kování, skrytá zárubeň samostatná položka, bezprahové dveře (přechodová lišta součástí stavebních výkresů)</t>
  </si>
  <si>
    <t>241</t>
  </si>
  <si>
    <t>D - S ND03</t>
  </si>
  <si>
    <t>Dveře S ND03 dle popisu v Tabulce truhlářských prvků</t>
  </si>
  <si>
    <t>-613041138</t>
  </si>
  <si>
    <t>Poznámka k položce:_x000d_
podrobněji viz. D.1.1.d. T01 Tabulka truhlářských prvků, vč. osazení a zednického začištění</t>
  </si>
  <si>
    <t>skrytá zárubeň</t>
  </si>
  <si>
    <t>242</t>
  </si>
  <si>
    <t>D - ND04</t>
  </si>
  <si>
    <t>Dveře ND04 dle popisu v Tabulce truhlářských prvků</t>
  </si>
  <si>
    <t>-721081740</t>
  </si>
  <si>
    <t>243</t>
  </si>
  <si>
    <t>D - S ND04</t>
  </si>
  <si>
    <t>Dveře S ND04 dle popisu v Tabulce truhlářských prvků</t>
  </si>
  <si>
    <t>1639050354</t>
  </si>
  <si>
    <t>244</t>
  </si>
  <si>
    <t>D - ND05</t>
  </si>
  <si>
    <t>Dveře ND05 dle popisu v Tabulce truhlářských prvků</t>
  </si>
  <si>
    <t>1668138608</t>
  </si>
  <si>
    <t xml:space="preserve">Poznámka k položce:_x000d_
podrobněji viz. D.1.1.d. T01 Tabulka truhlářských prvků, vč. tesařské masivní zárubně s obkladem, vč. masivní desky v záklenku (omítnutí součástí stavebních výkresů), vč. kování, vč. osazení a zednického začištění  zárubně, bezprahové dveře (přechodová lišta součástí stavebních výkresů)</t>
  </si>
  <si>
    <t>245</t>
  </si>
  <si>
    <t>D - ND06</t>
  </si>
  <si>
    <t>Dveře ND06 dle popisu v Tabulce truhlářských prvků</t>
  </si>
  <si>
    <t>416533910</t>
  </si>
  <si>
    <t>Poznámka k položce:_x000d_
podrobněji viz. D.1.1.d. T01 Tabulka truhlářských prvků, vč. kování, vč. obložkové zárubně, bezprahové dveře (přechodová lišta součástí stavebních výkresů</t>
  </si>
  <si>
    <t>246</t>
  </si>
  <si>
    <t>D - ND07</t>
  </si>
  <si>
    <t>Dveře ND07 dle popisu v Tabulce truhlářských prvků</t>
  </si>
  <si>
    <t>373439370</t>
  </si>
  <si>
    <t>Poznámka k položce:_x000d_
podrobněji viz. D.1.1.d. T01 Tabulka truhlářských prvků, vč. kování, vč. obložkové zárubně, bezprahové dveře (přechodová lišta součástí stavebních výkresů)</t>
  </si>
  <si>
    <t>247</t>
  </si>
  <si>
    <t>D - ND08</t>
  </si>
  <si>
    <t>Dveře ND08 dle popisu v Tabulce truhlářských prvků</t>
  </si>
  <si>
    <t>-578938966</t>
  </si>
  <si>
    <t>Poznámka k položce:_x000d_
podrobněji viz. D.1.1.d. T01 Tabulka truhlářských prvků, vč. bezpečnostního zasklení, vč. kování, bezprahové dveře (přechodová lišta součástí stavebních výkresů)</t>
  </si>
  <si>
    <t>248</t>
  </si>
  <si>
    <t>D - ND09</t>
  </si>
  <si>
    <t>Dveře ND09 dle popisu v Tabulce truhlářských prvků</t>
  </si>
  <si>
    <t>-1192159219</t>
  </si>
  <si>
    <t>249</t>
  </si>
  <si>
    <t>D - S ND09</t>
  </si>
  <si>
    <t>Dveře S ND09 dle popisu v Tabulce truhlářských prvků</t>
  </si>
  <si>
    <t>766041250</t>
  </si>
  <si>
    <t>250</t>
  </si>
  <si>
    <t>D - ND10</t>
  </si>
  <si>
    <t>Dveře ND10 dle popisu v Tabulce truhlářských prvků</t>
  </si>
  <si>
    <t>-288376672</t>
  </si>
  <si>
    <t>Poznámka k položce:_x000d_
podrobněji viz. D.1.1.d. T01 Tabulka truhlářských prvků, vč. vodící kolejnice, vč. kování</t>
  </si>
  <si>
    <t>251</t>
  </si>
  <si>
    <t>D - ND11</t>
  </si>
  <si>
    <t>Dveře ND11 dle popisu v Tabulce truhlářských prvků</t>
  </si>
  <si>
    <t>-1400600733</t>
  </si>
  <si>
    <t>252</t>
  </si>
  <si>
    <t>D - ND12</t>
  </si>
  <si>
    <t>Dveře ND12 dle popisu v Tabulce truhlářských prvků</t>
  </si>
  <si>
    <t>-1440211956</t>
  </si>
  <si>
    <t>Poznámka k položce:_x000d_
podrobněji viz. D.1.1.d. T01 Tabulka truhlářských prvků, vč. kování, vč. masivní tesařské zárubně bez obložky, bezprahové dveře, vč. panikového kování, bez požadavku na požární odolnost</t>
  </si>
  <si>
    <t>253</t>
  </si>
  <si>
    <t>D - ND13</t>
  </si>
  <si>
    <t>Dveře ND13 dle popisu v Tabulce truhlářských prvků</t>
  </si>
  <si>
    <t>283979196</t>
  </si>
  <si>
    <t>Poznámka k položce:_x000d_
podrobněji viz. D.1.1.d. T01 Tabulka truhlářských prvků, vč. kování, vč. masivní tesařské zárubně bez obložky, bezprahové dveře,vč. panikového kování, bez požadavku na požární odolnost</t>
  </si>
  <si>
    <t>254</t>
  </si>
  <si>
    <t>D - ND14</t>
  </si>
  <si>
    <t>Dveře ND14 dle popisu v Tabulce truhlářských prvků</t>
  </si>
  <si>
    <t>1145159732</t>
  </si>
  <si>
    <t>Poznámka k položce:_x000d_
podrobněji viz. D.1.1.d. T01 Tabulka truhlářských prvků, vč. kování, rámová zárubeň samostatná položka, bezprahové dveře, dveřní křídlo požární odolnost EW-C 30 DP3</t>
  </si>
  <si>
    <t>255</t>
  </si>
  <si>
    <t>D - S ND14</t>
  </si>
  <si>
    <t>Dveře S ND14 dle popisu v Tabulce truhlářských prvků</t>
  </si>
  <si>
    <t>1037458051</t>
  </si>
  <si>
    <t>Poznámka k položce:_x000d_
podrobněji viz. D.1.1.d. T01 Tabulka truhlářských prvků, vč. osazení a zednického začištění, montováno ke stávající zazděné zárubni z masivu z fošen š. 350 mm, tl. 35 mm</t>
  </si>
  <si>
    <t xml:space="preserve"> rámová zárubeň EW 30 DP3</t>
  </si>
  <si>
    <t>256</t>
  </si>
  <si>
    <t>D - ND15</t>
  </si>
  <si>
    <t>Dveře ND15 dle popisu v Tabulce truhlářských prvků</t>
  </si>
  <si>
    <t>341394561</t>
  </si>
  <si>
    <t>Poznámka k položce:_x000d_
podrobněji viz. D.1.1.d. T01 Tabulka truhlářských prvků, vč. kování, vč. obložkové zárubně, vč. repase a zpětné montáže původního dveřního prahu (podrobněji viz. D20)</t>
  </si>
  <si>
    <t>dveřní křídlo požární odolnost EW-C 30 DP3</t>
  </si>
  <si>
    <t>257</t>
  </si>
  <si>
    <t>D - A01</t>
  </si>
  <si>
    <t xml:space="preserve">Nová dřevěná rámová zárubeň  s požární odolností EW 30 DP3 pro dveře ND15</t>
  </si>
  <si>
    <t>962525530</t>
  </si>
  <si>
    <t>258</t>
  </si>
  <si>
    <t>D - ND16</t>
  </si>
  <si>
    <t>Dveře ND16 dle popisu v Tabulce truhlářských prvků</t>
  </si>
  <si>
    <t>-2025408627</t>
  </si>
  <si>
    <t>Poznámka k položce:_x000d_
podrobněji viz. D.1.1.d. T01 Tabulka truhlářských prvků, vč. kování, vč. obložkové zárubně, vč. repase a zpětné montáže původního dveřního prahu (podrobněji viz. D21)</t>
  </si>
  <si>
    <t>dveřní křídlo požární odolnost EW-C 15 DP3</t>
  </si>
  <si>
    <t>259</t>
  </si>
  <si>
    <t>D - A02</t>
  </si>
  <si>
    <t>Nová dřevěná rámová zárubeň s požární odolností EW 15 DP3 pro dveře ND16</t>
  </si>
  <si>
    <t>-929057613</t>
  </si>
  <si>
    <t>260</t>
  </si>
  <si>
    <t>766 - Rt01</t>
  </si>
  <si>
    <t>Montáž ostatních truhlářských prvků, včetně drobného materiálu</t>
  </si>
  <si>
    <t>186069866</t>
  </si>
  <si>
    <t>261</t>
  </si>
  <si>
    <t>T01</t>
  </si>
  <si>
    <t>Prvek T01 dle Tabulky truhlářských prvků</t>
  </si>
  <si>
    <t>-1030512114</t>
  </si>
  <si>
    <t>Poznámka k položce:_x000d_
Dle tabulky D.1.1.d. T02, vč. demontáže dvířek a kování, repase dvířek a kování, zpětné osazení dvířek a kování</t>
  </si>
  <si>
    <t>262</t>
  </si>
  <si>
    <t>T02</t>
  </si>
  <si>
    <t>Prvek T02 dle Tabulky truhlářských prvků</t>
  </si>
  <si>
    <t>473652182</t>
  </si>
  <si>
    <t>Poznámka k položce:_x000d_
Dle tabulky D.1.1.d. T02, oprava na místě, vč. opravy kování</t>
  </si>
  <si>
    <t>263</t>
  </si>
  <si>
    <t>T03</t>
  </si>
  <si>
    <t>Prvek T03 dle Tabulky truhlářských prvků</t>
  </si>
  <si>
    <t>-1063104303</t>
  </si>
  <si>
    <t>Poznámka k položce:_x000d_
 Dle tabulky D.1.1.d. T02, stávající dvířka odstraněna, vytvoření repliky dle vzoru původních dvířek vč. kování</t>
  </si>
  <si>
    <t>264</t>
  </si>
  <si>
    <t>T04</t>
  </si>
  <si>
    <t>Prvek T04 dle Tabulky truhlářských prvků</t>
  </si>
  <si>
    <t>505929031</t>
  </si>
  <si>
    <t>Poznámka k položce:_x000d_
Dle tabulky D.1.1.d. T02, stávající dvířka odstraněna, vytvoření repliky dle vzoru původních dvířek vč. kování</t>
  </si>
  <si>
    <t>265</t>
  </si>
  <si>
    <t>T05</t>
  </si>
  <si>
    <t>Prvek T05 dle Tabulky truhlářských prvků</t>
  </si>
  <si>
    <t>-204888073</t>
  </si>
  <si>
    <t>266</t>
  </si>
  <si>
    <t>T06</t>
  </si>
  <si>
    <t>Prvek T06 dle Tabulky truhlářských prvků</t>
  </si>
  <si>
    <t>1387854035</t>
  </si>
  <si>
    <t>Jedná se o demonáž poklopu vč. rámu a ocelového pásu - bez zpětného osazení</t>
  </si>
  <si>
    <t>267</t>
  </si>
  <si>
    <t>T08</t>
  </si>
  <si>
    <t>Prvek T08 dle Tabulky truhlářských prvků</t>
  </si>
  <si>
    <t>-848526551</t>
  </si>
  <si>
    <t xml:space="preserve">Poznámka k položce:_x000d_
Dle tabulky D.1.1.d. T02 - 30% výměna dubových fošen tl. 80 mm a 70% demontáž, očištění, ošetření proti dřevokazným houbám a hmyzu a ošetření proti zvýšené vlhkosti a ochranný bezbarvý nátěr natura, navrácení na vyrovnaný povrch pomocí vápenné malty </t>
  </si>
  <si>
    <t>268</t>
  </si>
  <si>
    <t>T09</t>
  </si>
  <si>
    <t>Prvek T09 dle Tabulky truhlářských prvků</t>
  </si>
  <si>
    <t>340309633</t>
  </si>
  <si>
    <t>Poznámka k položce:_x000d_
Dle tabulky D.1.1.d. T02</t>
  </si>
  <si>
    <t>269</t>
  </si>
  <si>
    <t>T10</t>
  </si>
  <si>
    <t>Prvek T10 dle Tabulky truhlářských prvků</t>
  </si>
  <si>
    <t>193081843</t>
  </si>
  <si>
    <t>Poznámka k položce:_x000d_
Dle tabulky D.1.1.d. T02 - demontáž soklu, oprava a zpětné osazení</t>
  </si>
  <si>
    <t>270</t>
  </si>
  <si>
    <t>T11</t>
  </si>
  <si>
    <t>Prvek T11 dle Tabulky truhlářských prvků</t>
  </si>
  <si>
    <t>-727401424</t>
  </si>
  <si>
    <t>Poznámka k položce:_x000d_
Dle tabulky D.1.1.d. T02 - oprava stávajícího parapetního obkladu + zhotovení repliky 2 ks parapetních obkladů pod okny v m.č. 1.09</t>
  </si>
  <si>
    <t>271</t>
  </si>
  <si>
    <t>TP13</t>
  </si>
  <si>
    <t>Prvek T12 - nová komínová dvířka se závlačkou ve 4.NP</t>
  </si>
  <si>
    <t>-2117682966</t>
  </si>
  <si>
    <t>272</t>
  </si>
  <si>
    <t>766-R02</t>
  </si>
  <si>
    <t>Zábradlí kolem schodiště</t>
  </si>
  <si>
    <t>317362972</t>
  </si>
  <si>
    <t>pozn. 4.NP</t>
  </si>
  <si>
    <t>273</t>
  </si>
  <si>
    <t>766-R06</t>
  </si>
  <si>
    <t xml:space="preserve">Hlavní schodiště </t>
  </si>
  <si>
    <t>2080971788</t>
  </si>
  <si>
    <t>dle tabulky D.1.1.d. T02 označení prvku T07</t>
  </si>
  <si>
    <t>274</t>
  </si>
  <si>
    <t>RTM01</t>
  </si>
  <si>
    <t>Dřevěná příčka pod vnitřním schodištěm vč. dopravy a montáže</t>
  </si>
  <si>
    <t>282728870</t>
  </si>
  <si>
    <t>skladba:</t>
  </si>
  <si>
    <t xml:space="preserve"> Dekorativní stěrka 5 mm</t>
  </si>
  <si>
    <t>Vápenná omítka 20 mm</t>
  </si>
  <si>
    <t>Rabicové pletivo</t>
  </si>
  <si>
    <t>Obložení z dř. prken, tl. 25 mm, 1 vrstva</t>
  </si>
  <si>
    <t>Dřev. sloupky (smrk) 150/150 mm, v. 3 100 mm</t>
  </si>
  <si>
    <t>Hliněná omítka, barva natura 30 mm</t>
  </si>
  <si>
    <t>275</t>
  </si>
  <si>
    <t>RTM02</t>
  </si>
  <si>
    <t>Dřevěná předsíň vřetně stropu</t>
  </si>
  <si>
    <t>-998408741</t>
  </si>
  <si>
    <t>Poznámka k položce:_x000d_
 Podrobněji výkres D.1.1.c D11 Detail dřevěné předsíně v podkroví</t>
  </si>
  <si>
    <t>276</t>
  </si>
  <si>
    <t>RTM03</t>
  </si>
  <si>
    <t>Výstavní dřevěná stěna vč. dopravy a montáže</t>
  </si>
  <si>
    <t>-1081299574</t>
  </si>
  <si>
    <t>DŘEVĚNÝ PRKENNÝ OBKLAD 2x25 mm</t>
  </si>
  <si>
    <t>STÁVAJÍCÍ DŘEVĚNÉ SLOUPKY, NOVÝ MEZILEHLÝ DŘEV. ROŠT Z LATÍ 45/70 mm (MODŘÍN)</t>
  </si>
  <si>
    <t>DŘEVĚNNÝ PRKENNÝ OBKLAD 2x25 mm</t>
  </si>
  <si>
    <t>277</t>
  </si>
  <si>
    <t>RTM04</t>
  </si>
  <si>
    <t>Vstup s vestavěným nábytkem</t>
  </si>
  <si>
    <t>897116447</t>
  </si>
  <si>
    <t>Pozn. Viz. detail D.1.1.c D06</t>
  </si>
  <si>
    <t>278</t>
  </si>
  <si>
    <t>RTM05</t>
  </si>
  <si>
    <t>D+M nových dřevěných schodišť - 1.NP, 3.NP a 4.NP</t>
  </si>
  <si>
    <t>-1624539023</t>
  </si>
  <si>
    <t>není blížeji specifikováno, odhad</t>
  </si>
  <si>
    <t>279</t>
  </si>
  <si>
    <t>RVP01</t>
  </si>
  <si>
    <t>Doplnění zdiva k rámu oken a dveří (vč. materiálu)</t>
  </si>
  <si>
    <t>-1983184957</t>
  </si>
  <si>
    <t>odhad</t>
  </si>
  <si>
    <t>280</t>
  </si>
  <si>
    <t>RVP02</t>
  </si>
  <si>
    <t>Zednické začištění</t>
  </si>
  <si>
    <t>-617119939</t>
  </si>
  <si>
    <t>281</t>
  </si>
  <si>
    <t>998766102</t>
  </si>
  <si>
    <t>Přesun hmot pro konstrukce truhlářské stanovený z hmotnosti přesunovaného materiálu vodorovná dopravní vzdálenost do 50 m v objektech výšky přes 6 do 12 m</t>
  </si>
  <si>
    <t>56788730</t>
  </si>
  <si>
    <t>https://podminky.urs.cz/item/CS_URS_2023_01/998766102</t>
  </si>
  <si>
    <t>282</t>
  </si>
  <si>
    <t>998766181</t>
  </si>
  <si>
    <t>Přesun hmot pro konstrukce truhlářské stanovený z hmotnosti přesunovaného materiálu Příplatek k ceně za přesun prováděný bez použití mechanizace pro jakoukoliv výšku objektu</t>
  </si>
  <si>
    <t>-1448685651</t>
  </si>
  <si>
    <t>https://podminky.urs.cz/item/CS_URS_2023_01/998766181</t>
  </si>
  <si>
    <t>OST</t>
  </si>
  <si>
    <t>Ostatní</t>
  </si>
  <si>
    <t>283</t>
  </si>
  <si>
    <t>Ro02</t>
  </si>
  <si>
    <t>Práce nepodchycené projektem (provizorní podepření kleneb, zakrytí, apod.)</t>
  </si>
  <si>
    <t>512</t>
  </si>
  <si>
    <t>1351536162</t>
  </si>
  <si>
    <t>284</t>
  </si>
  <si>
    <t>Ro03</t>
  </si>
  <si>
    <t>Rozpočtová rezerva</t>
  </si>
  <si>
    <t>%</t>
  </si>
  <si>
    <t>1721769027</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</si>
  <si>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</si>
  <si>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</si>
  <si>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</si>
  <si>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</si>
  <si>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</si>
  <si>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VRN1</t>
  </si>
  <si>
    <t>Průzkumné, geodetické a projektové práce</t>
  </si>
  <si>
    <t>013254000</t>
  </si>
  <si>
    <t>Dokumentace skutečného provedení stavby</t>
  </si>
  <si>
    <t>1024</t>
  </si>
  <si>
    <t>1603945140</t>
  </si>
  <si>
    <t>https://podminky.urs.cz/item/CS_URS_2022_02/013254000</t>
  </si>
  <si>
    <t>013254001</t>
  </si>
  <si>
    <t>Dílenská dokumentace (DD) na dřevěné vnitřní schodiště až do věže Kaplanka (viz. SO 01 - D.1.1.b R03c)</t>
  </si>
  <si>
    <t>-1045297450</t>
  </si>
  <si>
    <t>013254002</t>
  </si>
  <si>
    <t>DD dřevěná příčka pod vnitřním schodištěm – úklidová komora (viz. SO 01 - D.1.1.b P03c)</t>
  </si>
  <si>
    <t>1266804544</t>
  </si>
  <si>
    <t>013254003</t>
  </si>
  <si>
    <t>DD ocelová konstrukce včetně výstavního black boxu (viz. SO 01 - D.1.2 – ocelové konstrukce)</t>
  </si>
  <si>
    <t>1026093032</t>
  </si>
  <si>
    <t>013254004</t>
  </si>
  <si>
    <t xml:space="preserve">Pasport stávajících dveřních prahů a jejich stav </t>
  </si>
  <si>
    <t>-1253309652</t>
  </si>
  <si>
    <t>013254005</t>
  </si>
  <si>
    <t>DD okna a dveře včetně parapetů/prahů (viz. SO 01 - D.1.1.d T01)</t>
  </si>
  <si>
    <t>-1996809823</t>
  </si>
  <si>
    <t>013254006</t>
  </si>
  <si>
    <t>Pasport stávajícího stavu roubené stěny, návrh na opravu a zvolení konečného technologického postupu</t>
  </si>
  <si>
    <t>-1689052946</t>
  </si>
  <si>
    <t>013254011</t>
  </si>
  <si>
    <t>DD dřevěné předsíně včetně stropu ve 2.NP (viz. výkres D.1.1.c D11c)</t>
  </si>
  <si>
    <t>-1136701500</t>
  </si>
  <si>
    <t>013254012</t>
  </si>
  <si>
    <t>DD výstavní dřevěná stěna ve 2.NP (viz. výkres D.1.1.c D12)</t>
  </si>
  <si>
    <t>1795976298</t>
  </si>
  <si>
    <t>013254015</t>
  </si>
  <si>
    <t xml:space="preserve">Komínový průzkum </t>
  </si>
  <si>
    <t>1746867633</t>
  </si>
  <si>
    <t>013254016</t>
  </si>
  <si>
    <t>Vypracování pasportu stávajícího komínu u roubené stěny</t>
  </si>
  <si>
    <t>165502093</t>
  </si>
  <si>
    <t>013254017</t>
  </si>
  <si>
    <t>DD a postup práce při rekonstrukci komína u roubené stěny (viz. SO 01 D.1.1.c D03)</t>
  </si>
  <si>
    <t>648097054</t>
  </si>
  <si>
    <t>013254021</t>
  </si>
  <si>
    <t>DD zámečnické výrobky (viz. SO 01 - D.1.1.d T04)</t>
  </si>
  <si>
    <t>-1833358805</t>
  </si>
  <si>
    <t>013254022</t>
  </si>
  <si>
    <t>DD klempířské výrobky (viz. SO 01 - D.1.1.d T03)</t>
  </si>
  <si>
    <t>1359742770</t>
  </si>
  <si>
    <t>013254025</t>
  </si>
  <si>
    <t>Vypracování pasportu krovu Starého děkanství</t>
  </si>
  <si>
    <t>183150093</t>
  </si>
  <si>
    <t>013254026</t>
  </si>
  <si>
    <t>Vytvoření podrobného harmonogramu prací, pracovních etap</t>
  </si>
  <si>
    <t>626416393</t>
  </si>
  <si>
    <t>013254027</t>
  </si>
  <si>
    <t>Vytvoření POV</t>
  </si>
  <si>
    <t>-1370497663</t>
  </si>
  <si>
    <t>VRN3</t>
  </si>
  <si>
    <t>Zařízení staveniště</t>
  </si>
  <si>
    <t>030001000</t>
  </si>
  <si>
    <t>soub</t>
  </si>
  <si>
    <t>1727777785</t>
  </si>
  <si>
    <t>https://podminky.urs.cz/item/CS_URS_2022_02/030001000</t>
  </si>
  <si>
    <t>034503000</t>
  </si>
  <si>
    <t>Informační tabule na staveništi</t>
  </si>
  <si>
    <t>69841056</t>
  </si>
  <si>
    <t>https://podminky.urs.cz/item/CS_URS_2022_02/034503000</t>
  </si>
  <si>
    <t>VRN4</t>
  </si>
  <si>
    <t>Inženýrská činnost</t>
  </si>
  <si>
    <t>041403000</t>
  </si>
  <si>
    <t>Koordinátor výstavby</t>
  </si>
  <si>
    <t>-1157245120</t>
  </si>
  <si>
    <t>https://podminky.urs.cz/item/CS_URS_2022_02/041403000</t>
  </si>
  <si>
    <t>VRN9</t>
  </si>
  <si>
    <t>Ostatní náklady</t>
  </si>
  <si>
    <t>091404000</t>
  </si>
  <si>
    <t>Práce na památkovém objektu</t>
  </si>
  <si>
    <t>-1282978040</t>
  </si>
  <si>
    <t>https://podminky.urs.cz/item/CS_URS_2022_02/091404000</t>
  </si>
  <si>
    <t>OST 02</t>
  </si>
  <si>
    <t>Ztížená manipulace dopravy materiálu</t>
  </si>
  <si>
    <t>1354208957</t>
  </si>
  <si>
    <t>E2 - II. Etapa</t>
  </si>
  <si>
    <t xml:space="preserve">    713 - Izolace tepelné</t>
  </si>
  <si>
    <t xml:space="preserve">    722 - Zdravotechnika - vnitřní vodovod</t>
  </si>
  <si>
    <t xml:space="preserve">    763 - Konstrukce suché výstavby</t>
  </si>
  <si>
    <t xml:space="preserve">    771 - Podlahy z dlaždic</t>
  </si>
  <si>
    <t xml:space="preserve">    781 - Dokončovací práce - obklady</t>
  </si>
  <si>
    <t xml:space="preserve">    783 - Dokončovací práce - nátěry</t>
  </si>
  <si>
    <t>311231115</t>
  </si>
  <si>
    <t>Zdivo z cihel pálených nosné z cihel plných dl. 290 mm P 7 až 15, na maltu ze suché směsi 5 MPa</t>
  </si>
  <si>
    <t>1529594640</t>
  </si>
  <si>
    <t>https://podminky.urs.cz/item/CS_URS_2023_01/311231115</t>
  </si>
  <si>
    <t>342241112</t>
  </si>
  <si>
    <t>Příčky nebo přizdívky jednoduché z cihel nebo příčkovek pálených na maltu MVC nebo MC lícových, včetně spárování dl. 290 mm (český formát 290x140x65 mm) plných, tl. 140 mm</t>
  </si>
  <si>
    <t>-790289188</t>
  </si>
  <si>
    <t>https://podminky.urs.cz/item/CS_URS_2023_01/342241112</t>
  </si>
  <si>
    <t>"1.06" 2*1,0*3,3+1,28*3,3-0,9*2,1</t>
  </si>
  <si>
    <t>"1.11" 2,42*2,9</t>
  </si>
  <si>
    <t>"1.13" (2,975+2*1,368)*2,9-2*0,8*2,1</t>
  </si>
  <si>
    <t>"1.14" (1,911)*2,85-0,9*2,1</t>
  </si>
  <si>
    <t>"1.15" 1,759*2,46-0,7*2,1</t>
  </si>
  <si>
    <t>452386111</t>
  </si>
  <si>
    <t>Podkladní a vyrovnávací konstrukce z betonu vyrovnávací prstence z prostého betonu tř. C 25/30 pod poklopy a mříže, výšky do 100 mm</t>
  </si>
  <si>
    <t>318900322</t>
  </si>
  <si>
    <t>https://podminky.urs.cz/item/CS_URS_2023_01/452386111</t>
  </si>
  <si>
    <t>Studna; pod sklo</t>
  </si>
  <si>
    <t>611142022</t>
  </si>
  <si>
    <t>Potažení vnitřních ploch pletivem rákosovou rohoží přichycením stropů v jedné vrstvě</t>
  </si>
  <si>
    <t>580431448</t>
  </si>
  <si>
    <t>https://podminky.urs.cz/item/CS_URS_2023_01/611142022</t>
  </si>
  <si>
    <t>1NP - označení místnosti dle výkresu nového stavu</t>
  </si>
  <si>
    <t>"1.06" 4,2</t>
  </si>
  <si>
    <t>"1.07" 20,36</t>
  </si>
  <si>
    <t>"1.09" 30,51</t>
  </si>
  <si>
    <t>"1.10" 14,14</t>
  </si>
  <si>
    <t>"1.11" 3,54</t>
  </si>
  <si>
    <t>"1.12" 2,8</t>
  </si>
  <si>
    <t>"1.13" 3,48</t>
  </si>
  <si>
    <t>"1.14" 4,35</t>
  </si>
  <si>
    <t>"1.15" 2,03</t>
  </si>
  <si>
    <t>"dřevěné rákosníkové trámy" 15,68</t>
  </si>
  <si>
    <t>101,09*1,12 'Přepočtené koeficientem množství</t>
  </si>
  <si>
    <t>611311121</t>
  </si>
  <si>
    <t>Omítka vápenná vnitřních ploch nanášená ručně jednovrstvá hladká, tloušťky do 10 mm vodorovných konstrukcí stropů rovných</t>
  </si>
  <si>
    <t>506085455</t>
  </si>
  <si>
    <t>https://podminky.urs.cz/item/CS_URS_2023_01/611311121</t>
  </si>
  <si>
    <t>"1.16"7,20</t>
  </si>
  <si>
    <t>"1.17" 5,90</t>
  </si>
  <si>
    <t>612125100</t>
  </si>
  <si>
    <t>Vyplnění spár vnitřních povrchů vápennou maltou, ploch z cihel stěn</t>
  </si>
  <si>
    <t>1163460680</t>
  </si>
  <si>
    <t>https://podminky.urs.cz/item/CS_URS_2023_01/612125100</t>
  </si>
  <si>
    <t>2.01 - sřílna - spárování parapetu</t>
  </si>
  <si>
    <t>((0,932+0,18)/2)*1,294</t>
  </si>
  <si>
    <t>0,18*0,13</t>
  </si>
  <si>
    <t>279768609</t>
  </si>
  <si>
    <t>Pavlač</t>
  </si>
  <si>
    <t>3,0</t>
  </si>
  <si>
    <t>612311141</t>
  </si>
  <si>
    <t>Omítka vápenná vnitřních ploch nanášená ručně dvouvrstvá štuková, tloušťky jádrové omítky do 10 mm a tloušťky štuku do 3 mm svislých konstrukcí stěn</t>
  </si>
  <si>
    <t>638095614</t>
  </si>
  <si>
    <t>https://podminky.urs.cz/item/CS_URS_2023_01/612311141</t>
  </si>
  <si>
    <t>1NP - místnosti značeny dle výkresu - nový stav</t>
  </si>
  <si>
    <t>"ND01" -1,008*1,95</t>
  </si>
  <si>
    <t>"1.04" (5,3+3,12+5,33+3,15)*3,3</t>
  </si>
  <si>
    <t>"1.05" (5,745+3,087+2,69+3,535+9,092+0,43+3,634+1,2+0,45+3,92+3,58+1,07)*3,175</t>
  </si>
  <si>
    <t>"D04" -0,95*1,83</t>
  </si>
  <si>
    <t>"F14" -1,2*1,2</t>
  </si>
  <si>
    <t>"špal." (1,253+1,2+1,2)*0,6</t>
  </si>
  <si>
    <t>(1,2+1,2+1,2)*0,822</t>
  </si>
  <si>
    <t>"ND07" -0,8*2,1</t>
  </si>
  <si>
    <t>"ND05" -0,9*2,1</t>
  </si>
  <si>
    <t>"ND03" -0,9*2,1</t>
  </si>
  <si>
    <t>"ND04" -0,8*2,1</t>
  </si>
  <si>
    <t>"ND0,8" -0,9*2,1</t>
  </si>
  <si>
    <t>"D10" -1,03*2,01</t>
  </si>
  <si>
    <t>"D09a" -0,99*2,01</t>
  </si>
  <si>
    <t>"D17" -1,2*2,01</t>
  </si>
  <si>
    <t>"D05" -1,28*2,05</t>
  </si>
  <si>
    <t>"špal." (1,772+2,05+2,05)*0,38</t>
  </si>
  <si>
    <t>"1.06" (3,518+3,342+1,22)*3,3</t>
  </si>
  <si>
    <t>"ND08" -0,9*2,1</t>
  </si>
  <si>
    <t>"1.07 výměra převzata od projektanta" 27,82</t>
  </si>
  <si>
    <t>"1,08" (3,481+5,32+3,547+5,22)*3,0</t>
  </si>
  <si>
    <t>"NO02" -0,9*1,38</t>
  </si>
  <si>
    <t>"1.10+1.11" (3,082+5,702+3,087+6,001+0,499+0,502)*2,8</t>
  </si>
  <si>
    <t>"D06" -0,99*2,01</t>
  </si>
  <si>
    <t>"1.12" (2,134+1,287+1,925+0,34+0,34)*2,8</t>
  </si>
  <si>
    <t>"1.13" (1,368+1,209+1,207)*2,95</t>
  </si>
  <si>
    <t>(1,411+0,43+0,31+0,919+1,052)*2,95</t>
  </si>
  <si>
    <t>"ND09" -0,8*2,1*2</t>
  </si>
  <si>
    <t>"1.14" (1,465+2,848)*2,85</t>
  </si>
  <si>
    <t>"1.15" (1,673+1,781+1,194)*2,46</t>
  </si>
  <si>
    <t>"ND06" -0,7*2,1</t>
  </si>
  <si>
    <t>"špal." (1,46+1,46+0,88)*0,803</t>
  </si>
  <si>
    <t>"1.16" (3,207+1,759+3,173+1,784)*2,46</t>
  </si>
  <si>
    <t>"špal." (2,1+2,1+1,0+1,0)*1,09</t>
  </si>
  <si>
    <t>"D16" -0,795*1,59</t>
  </si>
  <si>
    <t>"1.17" (2,719+2,188+2,702+1,959)*2,48</t>
  </si>
  <si>
    <t>"špal." (1,59+1,59+0,795)*0,75</t>
  </si>
  <si>
    <t>"1.18" (1,06+2,576+1,087+2,47)*2,0</t>
  </si>
  <si>
    <t>"2.01" (2,491+0,776+2,687+2,77+2,906+0,61+1,897+3,0+0,5+1,2)*2,45</t>
  </si>
  <si>
    <t>"střílna" -1,25*0,932</t>
  </si>
  <si>
    <t>"okno F21" -0,92*0,58</t>
  </si>
  <si>
    <t>"dveře D19" -0,88*1,69</t>
  </si>
  <si>
    <t>"omítkové zrcadlo 1.05 - odhad" 1,6</t>
  </si>
  <si>
    <t>684,429*1,12 'Přepočtené koeficientem množství</t>
  </si>
  <si>
    <t>612311191</t>
  </si>
  <si>
    <t>Omítka vápenná vnitřních ploch nanášená ručně Příplatek k cenám za každých dalších i započatých 5 mm tloušťky jádrové omítky přes 10 mm stěn</t>
  </si>
  <si>
    <t>982621380</t>
  </si>
  <si>
    <t>https://podminky.urs.cz/item/CS_URS_2023_01/612311191</t>
  </si>
  <si>
    <t xml:space="preserve">omítky budou s větší tl.  do 100 mm </t>
  </si>
  <si>
    <t>684,429*19</t>
  </si>
  <si>
    <t>612351121</t>
  </si>
  <si>
    <t>Omítka hliněná vnitřních ploch nanášená ručně jádrová jednovrstvá s příměsí organických vláken, tloušťky do 10 mm hrubá zatřená (prováděná od ruky, částečně nerovná) svislých konstrukcí stěn</t>
  </si>
  <si>
    <t>1708876539</t>
  </si>
  <si>
    <t>https://podminky.urs.cz/item/CS_URS_2023_01/612351121</t>
  </si>
  <si>
    <t>Poznámka k položce:_x000d_
Pozn. Nová hliněná omazávka se musí strukturou a povrchem blížit dochované omazávce.</t>
  </si>
  <si>
    <t>"1.05" 4,61*3,175</t>
  </si>
  <si>
    <t>"1.06" 1,445*3,3</t>
  </si>
  <si>
    <t>"1.07" (1,301+4,126+1,055)*2,7</t>
  </si>
  <si>
    <t>-1,03*2,0</t>
  </si>
  <si>
    <t>"1.09" 1,7*2,8</t>
  </si>
  <si>
    <t>39,607*1,12 'Přepočtené koeficientem množství</t>
  </si>
  <si>
    <t>612351171</t>
  </si>
  <si>
    <t>Omítka hliněná vnitřních ploch nanášená ručně štuková jednovrstvá, tloušťky do 3 mm dekorativní s příměsí bylin, čtyřnásobně filcovaná a zatíraná jílem svislých konstrukcí stěn</t>
  </si>
  <si>
    <t>-520138921</t>
  </si>
  <si>
    <t>https://podminky.urs.cz/item/CS_URS_2023_01/612351171</t>
  </si>
  <si>
    <t>617632111</t>
  </si>
  <si>
    <t>Vnitřní úprava povrchu betonového pláště vodárenské studny stěrkou z těsnící cementové malty dvouvrstvou</t>
  </si>
  <si>
    <t>1881718062</t>
  </si>
  <si>
    <t>https://podminky.urs.cz/item/CS_URS_2023_01/617632111</t>
  </si>
  <si>
    <t>Studna</t>
  </si>
  <si>
    <t>průměr 800 mm</t>
  </si>
  <si>
    <t>Pi*0,8*(7,1-0,15)</t>
  </si>
  <si>
    <t>619315131</t>
  </si>
  <si>
    <t>Vytažení fabionů, hran a koutů při opravách vápenných omítek (s dodáním hmot) jakékoliv délky</t>
  </si>
  <si>
    <t>1016711723</t>
  </si>
  <si>
    <t>https://podminky.urs.cz/item/CS_URS_2023_01/619315131</t>
  </si>
  <si>
    <t>Poznámka k položce:_x000d_
Pozn. Fabiony, v případě rekonstrukce nebo doplnění, budou respektovat původní tvary a proporce. Fabiony se v jednotlivých místnostech liší.</t>
  </si>
  <si>
    <t>"1.07" 5,176+4,008+5,134+4,126</t>
  </si>
  <si>
    <t>"1.09" 1,255+0,43+4,134+5,747+5,374+1,7+3,686</t>
  </si>
  <si>
    <t>"1.10+1.11" 7,105+3,082+6,001+3,087</t>
  </si>
  <si>
    <t>"1.12" 2,134+1,287+2,312+1,287</t>
  </si>
  <si>
    <t>"1.13" 1,218+1,58+1,207+1,58+1,051+1,575+0,301+1,361+1,619</t>
  </si>
  <si>
    <t>"1.14" 2,975+1,911+3,016+1,636</t>
  </si>
  <si>
    <t>"1.15" 1,16+1,673+1,192+1,781</t>
  </si>
  <si>
    <t>93,901*1,12 'Přepočtené koeficientem množství</t>
  </si>
  <si>
    <t>631311113</t>
  </si>
  <si>
    <t>Mazanina z betonu prostého bez zvýšených nároků na prostředí tl. přes 50 do 80 mm tř. C 12/15</t>
  </si>
  <si>
    <t>-1142276994</t>
  </si>
  <si>
    <t>https://podminky.urs.cz/item/CS_URS_2023_01/631311113</t>
  </si>
  <si>
    <t>dle D.1.1.c</t>
  </si>
  <si>
    <t>"1.05" (0,73*1,17+0,46*1,36+1,76*1,486+(1,62+1,486)*1,56+2,21*(2,0+0,89)+0,46*1,23+4,44*1,32)*0,05</t>
  </si>
  <si>
    <t>(1,0*0,375+(1,0+2,68)*1,28+1,99*1,82)*0,05</t>
  </si>
  <si>
    <t>podklad pod základy</t>
  </si>
  <si>
    <t>"P1a" 1,1*1,1*0,08</t>
  </si>
  <si>
    <t>"P1b" 1,1*1,1*0,08</t>
  </si>
  <si>
    <t>"P2a" 1,1*1,8*0,08</t>
  </si>
  <si>
    <t>"P2b" 1,1*1,8*0,08</t>
  </si>
  <si>
    <t>"P2c" 1,1*1,8*0,08</t>
  </si>
  <si>
    <t>"P2d" 1,1*1,8*0,08</t>
  </si>
  <si>
    <t>"P3" 1,1*1,6*0,08</t>
  </si>
  <si>
    <t>631311114</t>
  </si>
  <si>
    <t>Mazanina z betonu prostého bez zvýšených nároků na prostředí tl. přes 50 do 80 mm tř. C 16/20</t>
  </si>
  <si>
    <t>404264912</t>
  </si>
  <si>
    <t>https://podminky.urs.cz/item/CS_URS_2023_01/631311114</t>
  </si>
  <si>
    <t>"1.01" 15,53*0,05</t>
  </si>
  <si>
    <t>"1.05" 65,29*0,05</t>
  </si>
  <si>
    <t>"1.06" 3,79*0,05</t>
  </si>
  <si>
    <t>"1.18" 3,07*0,05</t>
  </si>
  <si>
    <t>631362021</t>
  </si>
  <si>
    <t>Výztuž mazanin ze svařovaných sítí z drátů typu KARI</t>
  </si>
  <si>
    <t>-2131501816</t>
  </si>
  <si>
    <t>https://podminky.urs.cz/item/CS_URS_2023_01/631362021</t>
  </si>
  <si>
    <t>"1.05 - předpoklad" (0,73*1,17+0,46*1,36+1,76*1,486+(1,62+1,486)*1,56+2,21*(2,0+0,89)+0,46*1,23+4,44*1,32)*4,4/1000</t>
  </si>
  <si>
    <t>(1,0*0,375+(1,0+2,68)*1,28+1,99*1,82)*4,4/1000</t>
  </si>
  <si>
    <t>197503781</t>
  </si>
  <si>
    <t>předpoklad Kari síť 8/100/100</t>
  </si>
  <si>
    <t>"1.01" 15,53*7,667*0,001</t>
  </si>
  <si>
    <t>"1.05" 65,29*7,667*0,001</t>
  </si>
  <si>
    <t>"1.06" 3,79*7,667*0,001</t>
  </si>
  <si>
    <t>"1.18" 3,07*7,667*0,001</t>
  </si>
  <si>
    <t>631-R01</t>
  </si>
  <si>
    <t xml:space="preserve">Přečištění a vysušení stávajících násypů </t>
  </si>
  <si>
    <t>-1939932551</t>
  </si>
  <si>
    <t>"1.01" 15,53</t>
  </si>
  <si>
    <t>"1.04" 17,74</t>
  </si>
  <si>
    <t>"1.05" 65,29</t>
  </si>
  <si>
    <t>"1.06" 3,79</t>
  </si>
  <si>
    <t>"1.08" 18,86</t>
  </si>
  <si>
    <t>"1.16" 7,2</t>
  </si>
  <si>
    <t>"1.17" 5,9</t>
  </si>
  <si>
    <t>"1.18" 3,07</t>
  </si>
  <si>
    <t>632451214</t>
  </si>
  <si>
    <t>Potěr cementový samonivelační litý tř. C 20, tl. přes 45 do 50 mm</t>
  </si>
  <si>
    <t>-944506505</t>
  </si>
  <si>
    <t>https://podminky.urs.cz/item/CS_URS_2023_01/632451214</t>
  </si>
  <si>
    <t>průměr 800 mm; dno</t>
  </si>
  <si>
    <t>Pi*(0,8/2)^2</t>
  </si>
  <si>
    <t>632451214.r01</t>
  </si>
  <si>
    <t>Příplatek za malou plochu</t>
  </si>
  <si>
    <t>-473453677</t>
  </si>
  <si>
    <t>632451214.r02</t>
  </si>
  <si>
    <t>Příplatek za omezený prostor</t>
  </si>
  <si>
    <t>-7881491</t>
  </si>
  <si>
    <t>632451214.r03</t>
  </si>
  <si>
    <t>Příplatek za ztížené montážní podmínky</t>
  </si>
  <si>
    <t>1557638589</t>
  </si>
  <si>
    <t>Pi*(0,8/2)^2 "dno"</t>
  </si>
  <si>
    <t>Pi*0,8*(7,1-0,15) "stěna"</t>
  </si>
  <si>
    <t>632481215</t>
  </si>
  <si>
    <t>Separační vrstva k oddělení podlahových vrstev z geotextilie</t>
  </si>
  <si>
    <t>-1661278</t>
  </si>
  <si>
    <t>https://podminky.urs.cz/item/CS_URS_2023_01/632481215</t>
  </si>
  <si>
    <t>gramáž geotextilie 200g/m2</t>
  </si>
  <si>
    <t>"1.02" 31,49*2</t>
  </si>
  <si>
    <t>"1.03"16,043*2</t>
  </si>
  <si>
    <t>11,077</t>
  </si>
  <si>
    <t>"1.07" 20,36*2</t>
  </si>
  <si>
    <t>"1.08" 18,86*2</t>
  </si>
  <si>
    <t>"1.09" 30,51*2</t>
  </si>
  <si>
    <t>"1.10" 14,14*2</t>
  </si>
  <si>
    <t>634111113</t>
  </si>
  <si>
    <t>Obvodová dilatace mezi stěnou a mazaninou nebo potěrem pružnou těsnicí páskou na bázi syntetického kaučuku výšky 80 mm</t>
  </si>
  <si>
    <t>-747604290</t>
  </si>
  <si>
    <t>https://podminky.urs.cz/item/CS_URS_2023_01/634111113</t>
  </si>
  <si>
    <t>"1.01" 3,8+0,5+0,73+3,09+4,62+3,45</t>
  </si>
  <si>
    <t>"1.05" 3,087+5,745+1,07+3,58+0,39+0,39+3,92+1,612+1,79+0,43+1,99+4,61+4,64+2,218+1,331+2,695</t>
  </si>
  <si>
    <t>"1.06" 3,388+1,28+3,34+1,22</t>
  </si>
  <si>
    <t>"1.18" 1,06+2,581+1,082+2,469</t>
  </si>
  <si>
    <t>635221411.r</t>
  </si>
  <si>
    <t>Doplnění násypů pod podlahy, mazaniny a dlažby stávající sypký materiál (s dodáním hmot), s udusáním a urovnáním povrchu násypu plochy jednotlivě do 2 m2</t>
  </si>
  <si>
    <t>-1824013854</t>
  </si>
  <si>
    <t xml:space="preserve"> 1,1*1,1*(3,94-2,4)- "Z3" 1,1*1,1*(1,145-0,345)*1,03  "koef"</t>
  </si>
  <si>
    <t>"v prostoru 1.05" (1,17+1,76+1,56+1,7*2,89)*"cca"3,0*(0,98-0,43)</t>
  </si>
  <si>
    <t>-"Z1" 1,15*0,3*(0,68-0,18)</t>
  </si>
  <si>
    <t>-"Z2a" 0,5*0,5*(0,98-0,18)</t>
  </si>
  <si>
    <t>-"Z2b" 0,5*0,5*(0,98-0,18)</t>
  </si>
  <si>
    <t>"2.01" 16,73*0,1</t>
  </si>
  <si>
    <t>635321121</t>
  </si>
  <si>
    <t>Násyp z recyklátu pod podlahy s udusáním a urovnáním povrchu, z recyklátu skleněného (pěnového skla)</t>
  </si>
  <si>
    <t>-737063929</t>
  </si>
  <si>
    <t>https://podminky.urs.cz/item/CS_URS_2023_01/635321121</t>
  </si>
  <si>
    <t>"1.01" 15,53*0,32</t>
  </si>
  <si>
    <t>"1.02" 31,49*0,37</t>
  </si>
  <si>
    <t>"1.03" 16,043*0,37</t>
  </si>
  <si>
    <t>11,077*0,34</t>
  </si>
  <si>
    <t>"1.04" 17,74*0,34</t>
  </si>
  <si>
    <t>"1.07" 20,36*0,37</t>
  </si>
  <si>
    <t>"1.08" 18,86*0,37</t>
  </si>
  <si>
    <t>"1.09" 30,51*0,37</t>
  </si>
  <si>
    <t>"1.10" 14,14*0,37</t>
  </si>
  <si>
    <t>"1.11" 3,54*0,37</t>
  </si>
  <si>
    <t>"1.13" 3,48*0,37</t>
  </si>
  <si>
    <t>"1.14" 4,35*0,37</t>
  </si>
  <si>
    <t>"1.15" 2,03*0,37</t>
  </si>
  <si>
    <t>"1.16" 7,2*0,37</t>
  </si>
  <si>
    <t>"1.17" 5,9*0,37</t>
  </si>
  <si>
    <t>636211111</t>
  </si>
  <si>
    <t>Dlažba z cihel pálených plných dl. 290 mm se zalitím spár na celou výšku cementovou maltou pro spárování do malty MC-5, kladených naplocho</t>
  </si>
  <si>
    <t>1939483918</t>
  </si>
  <si>
    <t>https://podminky.urs.cz/item/CS_URS_2023_01/636211111</t>
  </si>
  <si>
    <t xml:space="preserve">Výkres  Půdorys 1.NP - nový stav</t>
  </si>
  <si>
    <t>"1.12" 2,19</t>
  </si>
  <si>
    <t xml:space="preserve">2NP </t>
  </si>
  <si>
    <t>636211421.r</t>
  </si>
  <si>
    <t>Doplnění dlažby z cihel pálených (s dodáním hmot), kladených do vápenné malty se zalitím spár vápennou maltou, plochy jednotlivě přes 1 m2 do 4 m2 naplocho</t>
  </si>
  <si>
    <t>-1859953596</t>
  </si>
  <si>
    <t>https://podminky.urs.cz/item/CS_URS_2022_02/636211421.r</t>
  </si>
  <si>
    <t>"1.03" 5,43*2,04</t>
  </si>
  <si>
    <t xml:space="preserve">"č.m. 1.02 - nová cihelná dlažba"  0,6+0,6 </t>
  </si>
  <si>
    <t>636295011</t>
  </si>
  <si>
    <t>Oprava spárování dlažeb cementovou maltou včetně vyškrábání a vymytí spar z cihel naplocho, plochy jednotlivě přes 4 m2</t>
  </si>
  <si>
    <t>977616688</t>
  </si>
  <si>
    <t>https://podminky.urs.cz/item/CS_URS_2023_01/636295011</t>
  </si>
  <si>
    <t>636295011.r</t>
  </si>
  <si>
    <t>Oprava spárování kleneb vápennou maltou včetně vyškrábání a vymytí spar z cihel naplocho, plochy jednotlivě přes 4 m2</t>
  </si>
  <si>
    <t>284129417</t>
  </si>
  <si>
    <t>636295011.r01</t>
  </si>
  <si>
    <t>Oprava spárování stěn vápennou maltou včetně vyškrábání a vymytí spar z cihel naplocho, plochy jednotlivě přes 4 m2</t>
  </si>
  <si>
    <t>-1674871207</t>
  </si>
  <si>
    <t>"2S-ST1" 1,55*0,82+0,92*0,85+0,82*0,85+1,37*0,85+0,6*0,7+1,59*0,7+0,87*0,86+0,81*0,92+0,85*1,03+2*4,75*1,3</t>
  </si>
  <si>
    <t>"1S-ST4" 1,65*1,55</t>
  </si>
  <si>
    <t>636295011.r02</t>
  </si>
  <si>
    <t>Obnova vápenné malty na pískovcových stupních</t>
  </si>
  <si>
    <t>976379832</t>
  </si>
  <si>
    <t>"2S-A" "stupnice" 0,94*4,75*0,3 "30%"</t>
  </si>
  <si>
    <t>"1S-A1" "stupnice" 0,915*2,301*0,2 "20%"</t>
  </si>
  <si>
    <t>636295031</t>
  </si>
  <si>
    <t>Oprava spárování dlažeb cementovou maltou včetně vyškrábání a vymytí spar z cihel nastojato, plochy jednotlivě přes 4 m2</t>
  </si>
  <si>
    <t>804627038</t>
  </si>
  <si>
    <t>https://podminky.urs.cz/item/CS_URS_2023_01/636295031</t>
  </si>
  <si>
    <t>"4.01" 26,31</t>
  </si>
  <si>
    <t>R005</t>
  </si>
  <si>
    <t>Očištění a oprava parapetu, odklizení suťě</t>
  </si>
  <si>
    <t>vlastní poíložka</t>
  </si>
  <si>
    <t>1643601896</t>
  </si>
  <si>
    <t>1S-ST3</t>
  </si>
  <si>
    <t>"1S.03" 0,3</t>
  </si>
  <si>
    <t>"1S.01" 1,4</t>
  </si>
  <si>
    <t>R001</t>
  </si>
  <si>
    <t>Upevnění pochozího skla studny - (pryžová páska, přechpodový T profil, elastické těsnění)</t>
  </si>
  <si>
    <t>-1168260757</t>
  </si>
  <si>
    <t>R001.1</t>
  </si>
  <si>
    <t>Pochozí sklo studny</t>
  </si>
  <si>
    <t>-381746433</t>
  </si>
  <si>
    <t>R001.2</t>
  </si>
  <si>
    <t>Skleněná vitrína</t>
  </si>
  <si>
    <t>1482858707</t>
  </si>
  <si>
    <t>pozn. Viz. výkres D.1.1.c. D10</t>
  </si>
  <si>
    <t>R001.3</t>
  </si>
  <si>
    <t>Skleněný uzavřený box</t>
  </si>
  <si>
    <t>64754950</t>
  </si>
  <si>
    <t>pozn. Viz. výkres D.1.1.c. D09</t>
  </si>
  <si>
    <t>R003</t>
  </si>
  <si>
    <t>Dozdění drobným kamenivem , začištění vápennou maltou</t>
  </si>
  <si>
    <t>-1950150070</t>
  </si>
  <si>
    <t>"2S-B" 2,23</t>
  </si>
  <si>
    <t>R010</t>
  </si>
  <si>
    <t>Bezbariérový přechod hala/kavárna</t>
  </si>
  <si>
    <t>1411805749</t>
  </si>
  <si>
    <t>R011</t>
  </si>
  <si>
    <t>Bezbariérový přechod hala/infocentrum</t>
  </si>
  <si>
    <t>1538778413</t>
  </si>
  <si>
    <t>949101112</t>
  </si>
  <si>
    <t>Lešení pomocné pracovní pro objekty pozemních staveb pro zatížení do 150 kg/m2, o výšce lešeňové podlahy přes 1,9 do 3,5 m</t>
  </si>
  <si>
    <t>544365370</t>
  </si>
  <si>
    <t>https://podminky.urs.cz/item/CS_URS_2023_01/949101112</t>
  </si>
  <si>
    <t>276,59</t>
  </si>
  <si>
    <t>985131311R</t>
  </si>
  <si>
    <t xml:space="preserve">Ruční očištění krovu - mechanické </t>
  </si>
  <si>
    <t>655082251</t>
  </si>
  <si>
    <t>390,0</t>
  </si>
  <si>
    <t>985-R01</t>
  </si>
  <si>
    <t xml:space="preserve">Injektáž trhlin š do 1 mm v cihelných kcích tl do 200 mm nízkovizkózní pryskyřicí </t>
  </si>
  <si>
    <t>1682760172</t>
  </si>
  <si>
    <t>Délky trhlin jsou orientační</t>
  </si>
  <si>
    <t>"8" 6,96</t>
  </si>
  <si>
    <t>"10" 7,56</t>
  </si>
  <si>
    <t>"14" 3,12</t>
  </si>
  <si>
    <t>"16" 1,518</t>
  </si>
  <si>
    <t>"21" 0,624</t>
  </si>
  <si>
    <t>"22" 4,74</t>
  </si>
  <si>
    <t>"25" 6,6</t>
  </si>
  <si>
    <t>"30" 4,716</t>
  </si>
  <si>
    <t>"34" 1,44</t>
  </si>
  <si>
    <t>"48" 0,9</t>
  </si>
  <si>
    <t>"51" 3,48</t>
  </si>
  <si>
    <t>"K33" 0,42</t>
  </si>
  <si>
    <t>"K34" 0,78</t>
  </si>
  <si>
    <t>985-R02</t>
  </si>
  <si>
    <t xml:space="preserve">Injektáž trhlin š do 2 mm v cihelných kcích tl do 200 mm nízkovizkózní pryskyřicí </t>
  </si>
  <si>
    <t>1486833566</t>
  </si>
  <si>
    <t>"1" 0,636</t>
  </si>
  <si>
    <t>"3" 4,45</t>
  </si>
  <si>
    <t>"13" 4,08</t>
  </si>
  <si>
    <t>"17" 2,28</t>
  </si>
  <si>
    <t>"18"1,74</t>
  </si>
  <si>
    <t>"28" 3,24</t>
  </si>
  <si>
    <t>"32" 3,45</t>
  </si>
  <si>
    <t>"37" 6,96</t>
  </si>
  <si>
    <t>"38" 2,28</t>
  </si>
  <si>
    <t>"49" 0,9</t>
  </si>
  <si>
    <t>"50" 6,6</t>
  </si>
  <si>
    <t>"52"0,888</t>
  </si>
  <si>
    <t>"55"6,36</t>
  </si>
  <si>
    <t>"61" 3,78</t>
  </si>
  <si>
    <t>"69" 3,3</t>
  </si>
  <si>
    <t>"K02" 2,16</t>
  </si>
  <si>
    <t>"K25"2,916</t>
  </si>
  <si>
    <t>"K26" 6,72</t>
  </si>
  <si>
    <t>985-R03</t>
  </si>
  <si>
    <t xml:space="preserve">Injektáž trhlin š do 5 mm v cihelných kcích tl do 200 mm nízkovizkózní pryskyřicí </t>
  </si>
  <si>
    <t>633120182</t>
  </si>
  <si>
    <t>"4" 1,92</t>
  </si>
  <si>
    <t>"5" 4,45</t>
  </si>
  <si>
    <t>"6"10,14</t>
  </si>
  <si>
    <t>"7" 5,64</t>
  </si>
  <si>
    <t>"9" 4,45</t>
  </si>
  <si>
    <t>"11" 4,45</t>
  </si>
  <si>
    <t>"12" 1,56</t>
  </si>
  <si>
    <t>"15" 3,84</t>
  </si>
  <si>
    <t>"19" 3,72</t>
  </si>
  <si>
    <t>"20" 1,14</t>
  </si>
  <si>
    <t>"23" 3,72</t>
  </si>
  <si>
    <t>"24" 0,588</t>
  </si>
  <si>
    <t>"26" 7,32</t>
  </si>
  <si>
    <t>"29" 2,00</t>
  </si>
  <si>
    <t>"35" 0,6</t>
  </si>
  <si>
    <t>"39" 1,44</t>
  </si>
  <si>
    <t>"40" 3,45</t>
  </si>
  <si>
    <t>"44" 4,32</t>
  </si>
  <si>
    <t>"47"0,66</t>
  </si>
  <si>
    <t>"56" 6,84</t>
  </si>
  <si>
    <t>"57" 1,44</t>
  </si>
  <si>
    <t>"59" 1,92</t>
  </si>
  <si>
    <t>"60" 3,18</t>
  </si>
  <si>
    <t>"64" 3,18</t>
  </si>
  <si>
    <t>"65" 1,44</t>
  </si>
  <si>
    <t>"66" 12,96</t>
  </si>
  <si>
    <t>"67" 4,92</t>
  </si>
  <si>
    <t>"71" 1,14</t>
  </si>
  <si>
    <t>"K04" 2,82</t>
  </si>
  <si>
    <t>"K06" 2,34</t>
  </si>
  <si>
    <t>"K07" 1,02</t>
  </si>
  <si>
    <t>"K09" 1,152</t>
  </si>
  <si>
    <t>"K10" 2,82</t>
  </si>
  <si>
    <t>"K17" 2,82</t>
  </si>
  <si>
    <t>"K24" 1,56</t>
  </si>
  <si>
    <t>985-R04</t>
  </si>
  <si>
    <t xml:space="preserve">Injektáž trhlin š do 10 mm v cihelných kcích tl do 200 mm nízkovizkózní pryskyřicí </t>
  </si>
  <si>
    <t>269965494</t>
  </si>
  <si>
    <t>"1" 16,74</t>
  </si>
  <si>
    <t>"2" 3,42</t>
  </si>
  <si>
    <t>"5" 3,24</t>
  </si>
  <si>
    <t>"27" 13,74</t>
  </si>
  <si>
    <t>"33" 2,64</t>
  </si>
  <si>
    <t>"36" 3,45</t>
  </si>
  <si>
    <t>"43" 8,64</t>
  </si>
  <si>
    <t>"58" 0,612</t>
  </si>
  <si>
    <t>"68" 1,44</t>
  </si>
  <si>
    <t>"70" 3,3</t>
  </si>
  <si>
    <t>"K08" 2,82</t>
  </si>
  <si>
    <t>"K11" 2,82</t>
  </si>
  <si>
    <t>"K13" 0,9</t>
  </si>
  <si>
    <t>"K14" 2,4</t>
  </si>
  <si>
    <t>"K23" 2,916</t>
  </si>
  <si>
    <t>"K32" 0,72</t>
  </si>
  <si>
    <t>985-R05</t>
  </si>
  <si>
    <t xml:space="preserve">Injektáž trhlin š do 20 mm v cihelných kcích tl do 200 mm nízkovizkózní pryskyřicí </t>
  </si>
  <si>
    <t>-2032975146</t>
  </si>
  <si>
    <t>"3" 2,52</t>
  </si>
  <si>
    <t>"41" 2,64</t>
  </si>
  <si>
    <t>"53" 7,38</t>
  </si>
  <si>
    <t>"54" 2,04</t>
  </si>
  <si>
    <t>"62" 3,66</t>
  </si>
  <si>
    <t>"K12" 3,96</t>
  </si>
  <si>
    <t>985-R06</t>
  </si>
  <si>
    <t xml:space="preserve">Injektáž trhlin š do 50 mm v cihelných kcích tl do 200 mm nízkovizkózní pryskyřicí </t>
  </si>
  <si>
    <t>417161845</t>
  </si>
  <si>
    <t>"6" 4,26</t>
  </si>
  <si>
    <t>"2" 4,45</t>
  </si>
  <si>
    <t>"42" 7,2</t>
  </si>
  <si>
    <t>"46" 3,3</t>
  </si>
  <si>
    <t>"K03" 2,82</t>
  </si>
  <si>
    <t>"K05" 2,82</t>
  </si>
  <si>
    <t>"K16" 5,82</t>
  </si>
  <si>
    <t>R014</t>
  </si>
  <si>
    <t>Oprava kamen - KA01 Kamna tahová</t>
  </si>
  <si>
    <t>280234831</t>
  </si>
  <si>
    <t>R015</t>
  </si>
  <si>
    <t>Oprava kamen - KA02 Kamna tahová</t>
  </si>
  <si>
    <t>-1167726991</t>
  </si>
  <si>
    <t>R016</t>
  </si>
  <si>
    <t>Oprava kamen - KA04 Kuchyňská kamna - kachlová část</t>
  </si>
  <si>
    <t>1327794743</t>
  </si>
  <si>
    <t>R017</t>
  </si>
  <si>
    <t>Oprava kamen - KA04 Kuchyňská kamna - zděná část s pecí</t>
  </si>
  <si>
    <t>-1065962649</t>
  </si>
  <si>
    <t>52,5+2,17</t>
  </si>
  <si>
    <t xml:space="preserve">54,67*10 </t>
  </si>
  <si>
    <t>54,67</t>
  </si>
  <si>
    <t>713</t>
  </si>
  <si>
    <t>Izolace tepelné</t>
  </si>
  <si>
    <t>713111111</t>
  </si>
  <si>
    <t>Montáž tepelné izolace stropů rohožemi, pásy, dílci, deskami, bloky (izolační materiál ve specifikaci) vrchem bez překrytí lepenkou kladenými volně</t>
  </si>
  <si>
    <t>1593919346</t>
  </si>
  <si>
    <t>https://podminky.urs.cz/item/CS_URS_2023_01/713111111</t>
  </si>
  <si>
    <t>"2.02" 105,0+45,0</t>
  </si>
  <si>
    <t>"2.02" 28,51</t>
  </si>
  <si>
    <t>63148107</t>
  </si>
  <si>
    <t>deska tepelně izolační minerální univerzální λ=0,038-0,039 tl 160mm</t>
  </si>
  <si>
    <t>1469312084</t>
  </si>
  <si>
    <t xml:space="preserve"> zateplení stropu</t>
  </si>
  <si>
    <t>226,24*1,05 'Přepočtené koeficientem množství</t>
  </si>
  <si>
    <t>63148102</t>
  </si>
  <si>
    <t>deska tepelně izolační minerální univerzální λ=0,038-0,039 tl 60mm</t>
  </si>
  <si>
    <t>507550299</t>
  </si>
  <si>
    <t>28,51*1,05 'Přepočtené koeficientem množství</t>
  </si>
  <si>
    <t>713121111</t>
  </si>
  <si>
    <t>Montáž tepelné izolace podlah rohožemi, pásy, deskami, dílci, bloky (izolační materiál ve specifikaci) kladenými volně jednovrstvá</t>
  </si>
  <si>
    <t>2130322754</t>
  </si>
  <si>
    <t>https://podminky.urs.cz/item/CS_URS_2023_01/713121111</t>
  </si>
  <si>
    <t>"2.02" 105,0</t>
  </si>
  <si>
    <t>63151436</t>
  </si>
  <si>
    <t>deska tepelně izolační minerální plovoucích podlah λ=0,036-0,037 tl 40mm</t>
  </si>
  <si>
    <t>875084120</t>
  </si>
  <si>
    <t>178,79*1,05 'Přepočtené koeficientem množství</t>
  </si>
  <si>
    <t>713121131</t>
  </si>
  <si>
    <t>Montáž tepelné izolace podlah parotěsnými reflexními pásy, tloušťka izolace do 5 mm</t>
  </si>
  <si>
    <t>-694969728</t>
  </si>
  <si>
    <t>https://podminky.urs.cz/item/CS_URS_2023_01/713121131</t>
  </si>
  <si>
    <t>"2.02" 105,0+28,51+45,0</t>
  </si>
  <si>
    <t>28355306</t>
  </si>
  <si>
    <t>pás podlahový parotěsný tepelně izolační s reflexní Al vrstvou tl 5mm</t>
  </si>
  <si>
    <t>1964548547</t>
  </si>
  <si>
    <t>252,3*1,05 'Přepočtené koeficientem množství</t>
  </si>
  <si>
    <t>998713102</t>
  </si>
  <si>
    <t>Přesun hmot pro izolace tepelné stanovený z hmotnosti přesunovaného materiálu vodorovná dopravní vzdálenost do 50 m v objektech výšky přes 6 m do 12 m</t>
  </si>
  <si>
    <t>1921890616</t>
  </si>
  <si>
    <t>https://podminky.urs.cz/item/CS_URS_2023_01/998713102</t>
  </si>
  <si>
    <t>998713181</t>
  </si>
  <si>
    <t>Přesun hmot pro izolace tepelné stanovený z hmotnosti přesunovaného materiálu Příplatek k cenám za přesun prováděný bez použití mechanizace pro jakoukoliv výšku objektu</t>
  </si>
  <si>
    <t>1281041248</t>
  </si>
  <si>
    <t>https://podminky.urs.cz/item/CS_URS_2023_01/998713181</t>
  </si>
  <si>
    <t>722</t>
  </si>
  <si>
    <t>Zdravotechnika - vnitřní vodovod</t>
  </si>
  <si>
    <t>V001</t>
  </si>
  <si>
    <t xml:space="preserve">Demontáže stávajícího vnitřního vodovodního a kanalizačního potrubí </t>
  </si>
  <si>
    <t>1951068784</t>
  </si>
  <si>
    <t>762522935</t>
  </si>
  <si>
    <t>Doplnění tesařské podlahy prkny nebo fošnami - montáž (materiál ve specifikaci) bez polštářů, s urovnáním násypu tl. do 32 mm hoblovanými palubovými, plochy jednotlivě přes 4,00 do 8,00 m2 - VČ. SOKLU</t>
  </si>
  <si>
    <t>2059681149</t>
  </si>
  <si>
    <t>https://podminky.urs.cz/item/CS_URS_2022_02/762522935</t>
  </si>
  <si>
    <t xml:space="preserve">vč.demontáž?, postupné šetrné rozebrání podlahy s očíslováním jednotlivých fošen </t>
  </si>
  <si>
    <t>Pozn. Postupovat dle výkresu D.1.1.c. D01 - Detaily podlah (kladecí plány)</t>
  </si>
  <si>
    <t>použit původní materiál</t>
  </si>
  <si>
    <t>"m.č. 1.02 - předpoklad" 31,49/2</t>
  </si>
  <si>
    <t>"m.č. 1.03 - předpoklad" 27,12/2</t>
  </si>
  <si>
    <t>1473402455</t>
  </si>
  <si>
    <t xml:space="preserve">"m.č. 1.02 - předpoklad" 31,49/2  "Pozn. Postupovat dle výkresu D.1.1.c. D01 - Detaily podlah (kladecí plány)"</t>
  </si>
  <si>
    <t xml:space="preserve">"m.č. 1.03 - předpoklad" 27,12/2   "Pozn. Postupovat dle výkresu D.1.1.c. D01 - Detaily podlah (kladecí plány)"</t>
  </si>
  <si>
    <t>"m.č. 1.07 " 20,36/2</t>
  </si>
  <si>
    <t>"m.č. 1.08 " 18,86/2</t>
  </si>
  <si>
    <t>"m.č. 1.09 " 30,51/2</t>
  </si>
  <si>
    <t>"m.č. 1.10 " 14,14/2</t>
  </si>
  <si>
    <t>71,24*1,12 'Přepočtené koeficientem množství</t>
  </si>
  <si>
    <t>1716032790</t>
  </si>
  <si>
    <t>762812240</t>
  </si>
  <si>
    <t>Záklop stropů montáž (materiál ve specifikaci) z prken hoblovaných s olištováním kolem zdí vrchního na sraz, spáry zakryté lepenkovými pásy nebo lištami</t>
  </si>
  <si>
    <t>-783961202</t>
  </si>
  <si>
    <t>https://podminky.urs.cz/item/CS_URS_2022_02/762812240</t>
  </si>
  <si>
    <t>Nový dřev. záklop (borovice) tl. min. 25 mm, barva zelenkavá,včetně olištování, včetně krytých spár</t>
  </si>
  <si>
    <t>" 2.02" 41,84</t>
  </si>
  <si>
    <t>2131208184</t>
  </si>
  <si>
    <t>41,84*0,025</t>
  </si>
  <si>
    <t>1,046*1,05 'Přepočtené koeficientem množství</t>
  </si>
  <si>
    <t>762812140</t>
  </si>
  <si>
    <t>Záklop stropů montáž (materiál ve specifikaci) z prken hoblovaných s olištováním kolem zdí vrchního na sraz, spáry nekryté</t>
  </si>
  <si>
    <t>-1903096154</t>
  </si>
  <si>
    <t>https://podminky.urs.cz/item/CS_URS_2022_02/762812140</t>
  </si>
  <si>
    <t>"1.01" 17,1</t>
  </si>
  <si>
    <t>"1.04" 22</t>
  </si>
  <si>
    <t>"1.05" 64,7</t>
  </si>
  <si>
    <t>"1.09" 40,6</t>
  </si>
  <si>
    <t>"1.08 A 1.07" 47</t>
  </si>
  <si>
    <t>"1.13 a 1.14 a 1.06" 18,8</t>
  </si>
  <si>
    <t>60516100R1</t>
  </si>
  <si>
    <t>řezivo smrkové sušené tl 40mm</t>
  </si>
  <si>
    <t>-582696182</t>
  </si>
  <si>
    <t xml:space="preserve">"1.01" 17,1* 0,04 </t>
  </si>
  <si>
    <t xml:space="preserve">"1.04" 22 *0,04 </t>
  </si>
  <si>
    <t xml:space="preserve">"1.05" (64,7-54,6)*0,04 </t>
  </si>
  <si>
    <t>"1.09" (40,6 - 24,8)* 0,04</t>
  </si>
  <si>
    <t xml:space="preserve">"1.08 a 1.07"  47*0,04 </t>
  </si>
  <si>
    <t xml:space="preserve">"1.13 a 1.14 a 1.06 "  18,8* 0,04 </t>
  </si>
  <si>
    <t>tl. 25 mm</t>
  </si>
  <si>
    <t>"1.05" 54,6*0,025</t>
  </si>
  <si>
    <t>"1.09 " 24,8*0,025</t>
  </si>
  <si>
    <t>-523986066</t>
  </si>
  <si>
    <t>https://podminky.urs.cz/item/CS_URS_2022_02/998762102</t>
  </si>
  <si>
    <t>823698189</t>
  </si>
  <si>
    <t>https://podminky.urs.cz/item/CS_URS_2022_02/998762181</t>
  </si>
  <si>
    <t>763</t>
  </si>
  <si>
    <t>Konstrukce suché výstavby</t>
  </si>
  <si>
    <t>763121551.r</t>
  </si>
  <si>
    <t>Stěna předsazená ze sádrokartonových desek s nosnou konstrukcí z ocelových profilů CD a UD, s kotvením CD po 1 500 mm dvojitě opláštěná deskami H2 tl. 2 x 12,5 mm, stěna tl. 75 mm, s izolací, EI 45</t>
  </si>
  <si>
    <t>189512937</t>
  </si>
  <si>
    <t>https://podminky.urs.cz/item/CS_URS_2023_01/763121551.r</t>
  </si>
  <si>
    <t>"1.12" 0,87*2,7</t>
  </si>
  <si>
    <t>"1.13" 1,537*2,6+1,36*2,95</t>
  </si>
  <si>
    <t xml:space="preserve">"1.14"(3,016+0,798+0,2)*2,85 +1,050*1,25+0,35 </t>
  </si>
  <si>
    <t>"1.15" 1,16*2,4</t>
  </si>
  <si>
    <t>763131751R</t>
  </si>
  <si>
    <t>Podhled ze sádrokartonových desek ostatní práce a konstrukce na podhledech ze sádrokartonových desek montáž parotěsné zábrany</t>
  </si>
  <si>
    <t>261667641</t>
  </si>
  <si>
    <t>https://podminky.urs.cz/item/CS_URS_2023_01/763131751R</t>
  </si>
  <si>
    <t>28329274</t>
  </si>
  <si>
    <t>fólie PE vyztužená pro parotěsnou vrstvu (reakce na oheň - třída E) 110g/m2</t>
  </si>
  <si>
    <t>-1170112714</t>
  </si>
  <si>
    <t>2,45*1,1235 'Přepočtené koeficientem množství</t>
  </si>
  <si>
    <t>763164737</t>
  </si>
  <si>
    <t>Obklad konstrukcí sádrokartonovými deskami včetně ochranných úhelníků uzavřeného tvaru rozvinuté šíře přes 0,8 do 1,6 m, opláštěný deskou protipožární DF, tl. 2 x 12,5 mm</t>
  </si>
  <si>
    <t>1904306374</t>
  </si>
  <si>
    <t>https://podminky.urs.cz/item/CS_URS_2023_01/763164737</t>
  </si>
  <si>
    <t>obložení svislých nosníků HEB</t>
  </si>
  <si>
    <t>"1.05" 3,175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</si>
  <si>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</si>
  <si>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</si>
  <si>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1135475048</t>
  </si>
  <si>
    <t>https://podminky.urs.cz/item/CS_URS_2023_01/998763302</t>
  </si>
  <si>
    <t>998763381</t>
  </si>
  <si>
    <t>Přesun hmot pro konstrukce montované z desek sádrokartonových, sádrovláknitých, cementovláknitých nebo cementových Příplatek k cenám za přesun prováděný bez použití mechanizace pro jakoukoliv výšku objektu</t>
  </si>
  <si>
    <t>1624007264</t>
  </si>
  <si>
    <t>https://podminky.urs.cz/item/CS_URS_2023_01/998763381</t>
  </si>
  <si>
    <t>771</t>
  </si>
  <si>
    <t>Podlahy z dlaždic</t>
  </si>
  <si>
    <t>771111011.r</t>
  </si>
  <si>
    <t xml:space="preserve">Příprava podkladu před provedením dlažby </t>
  </si>
  <si>
    <t>-1070929261</t>
  </si>
  <si>
    <t>771531007</t>
  </si>
  <si>
    <t>Montáž podlah z dlaždic cihelných nebo portlandských tloušťky do 30 mm kladených do malty přes 22 do 25 ks/m2</t>
  </si>
  <si>
    <t>-227190181</t>
  </si>
  <si>
    <t>https://podminky.urs.cz/item/CS_URS_2023_01/771531007</t>
  </si>
  <si>
    <t>"sokl 2.01" (4,171+0,5+2,491+0,776+2,687+2,7+2,906+0,609+1,897-0,935)*0,08</t>
  </si>
  <si>
    <t>59631104</t>
  </si>
  <si>
    <t>dlažba ruční cihelná 250x160x30mm</t>
  </si>
  <si>
    <t>-1249785050</t>
  </si>
  <si>
    <t>18,154*27,5 'Přepočtené koeficientem množství</t>
  </si>
  <si>
    <t>771531007.01</t>
  </si>
  <si>
    <t>Maltové lože (VCM) tl. 40 mm</t>
  </si>
  <si>
    <t>-1485372459</t>
  </si>
  <si>
    <t>"1.03"27,12</t>
  </si>
  <si>
    <t>"1.04"17,74</t>
  </si>
  <si>
    <t>"1.11"3,54</t>
  </si>
  <si>
    <t>" 1.12"2,19</t>
  </si>
  <si>
    <t>"1.14"4,35</t>
  </si>
  <si>
    <t>771531801</t>
  </si>
  <si>
    <t>Demontáž podlah z dlaždic cihelných nebo portlanských kladených do malty</t>
  </si>
  <si>
    <t>1950787012</t>
  </si>
  <si>
    <t>https://podminky.urs.cz/item/CS_URS_2023_01/771531801</t>
  </si>
  <si>
    <t>771551113.r</t>
  </si>
  <si>
    <t>Montáž podlah z dlaždic betonových kladených do betonu</t>
  </si>
  <si>
    <t>-1101846265</t>
  </si>
  <si>
    <t>"1.05" 0,73*1,17+0,46*1,36+1,76*1,486+(1,62+1,486)*1,56+2,21*(2,0+0,89)+0,46*1,23+4,44*1,32</t>
  </si>
  <si>
    <t>1,0*0,375+(1,0+2,68)*1,28+1,99*1,82</t>
  </si>
  <si>
    <t>771551113.r01</t>
  </si>
  <si>
    <t>Montáž podlah z dlaždic betonových kladených do malty</t>
  </si>
  <si>
    <t>-2109234360</t>
  </si>
  <si>
    <t>"1.06"3,79</t>
  </si>
  <si>
    <t>"1.18"3,07</t>
  </si>
  <si>
    <t>doplnění dlažby nad základem Z3</t>
  </si>
  <si>
    <t>"odhad" 0,95</t>
  </si>
  <si>
    <t>59246115</t>
  </si>
  <si>
    <t>dlažba betonová chodníková 300x300x32mm přírodní</t>
  </si>
  <si>
    <t>537947211</t>
  </si>
  <si>
    <t>Bude vytvořena replika dlažby dle m.č. 1.05 o rozměru 225x225 mm, tl. 27 mm</t>
  </si>
  <si>
    <t>0,503*1,18 'Přepočtené koeficientem množství</t>
  </si>
  <si>
    <t>59513619.r</t>
  </si>
  <si>
    <t xml:space="preserve">Dlaždice betonová </t>
  </si>
  <si>
    <t>-1295639461</t>
  </si>
  <si>
    <t xml:space="preserve"> Bude vytvořena replika dlažby dle m.č. 1.05 o rozměru 225x225 mm, tl. 27 mm</t>
  </si>
  <si>
    <t>37,321*1,1 'Přepočtené koeficientem množství</t>
  </si>
  <si>
    <t>771559191</t>
  </si>
  <si>
    <t>Montáž podlah z dlaždic teracových Příplatek k cenám za plochu do 5 m2 jednotlivě</t>
  </si>
  <si>
    <t>-1219151809</t>
  </si>
  <si>
    <t>https://podminky.urs.cz/item/CS_URS_2023_01/771559191</t>
  </si>
  <si>
    <t>771559192</t>
  </si>
  <si>
    <t>Montáž podlah z dlaždic teracových Příplatek k cenám za podlahy v omezeném prostoru</t>
  </si>
  <si>
    <t>-1047291750</t>
  </si>
  <si>
    <t>https://podminky.urs.cz/item/CS_URS_2023_01/771559192</t>
  </si>
  <si>
    <t>596991111</t>
  </si>
  <si>
    <t>Řezání betonové, kameninové nebo kamenné dlažby do oblouku tloušťky dlažby do 60 mm</t>
  </si>
  <si>
    <t>1952529528</t>
  </si>
  <si>
    <t>https://podminky.urs.cz/item/CS_URS_2023_01/596991111</t>
  </si>
  <si>
    <t>Pi*0,8</t>
  </si>
  <si>
    <t>R01.r03</t>
  </si>
  <si>
    <t>1094835383</t>
  </si>
  <si>
    <t>https://podminky.urs.cz/item/CS_URS_2023_01/R01.r03</t>
  </si>
  <si>
    <t>771591247.r</t>
  </si>
  <si>
    <t xml:space="preserve">Montáž těsnícího pásu </t>
  </si>
  <si>
    <t>909769985</t>
  </si>
  <si>
    <t>https://podminky.urs.cz/item/CS_URS_2023_01/771591247.r</t>
  </si>
  <si>
    <t>59054004</t>
  </si>
  <si>
    <t>páska pružná těsnící hydroizolační</t>
  </si>
  <si>
    <t>54742771</t>
  </si>
  <si>
    <t>2,513*1,08 'Přepočtené koeficientem množství</t>
  </si>
  <si>
    <t>998771102</t>
  </si>
  <si>
    <t>Přesun hmot pro podlahy z dlaždic stanovený z hmotnosti přesunovaného materiálu vodorovná dopravní vzdálenost do 50 m v objektech výšky přes 6 do 12 m</t>
  </si>
  <si>
    <t>1737375041</t>
  </si>
  <si>
    <t>https://podminky.urs.cz/item/CS_URS_2023_01/998771102</t>
  </si>
  <si>
    <t>998771181</t>
  </si>
  <si>
    <t>Přesun hmot pro podlahy z dlaždic stanovený z hmotnosti přesunovaného materiálu Příplatek k ceně za přesun prováděný bez použití mechanizace pro jakoukoliv výšku objektu</t>
  </si>
  <si>
    <t>1823563068</t>
  </si>
  <si>
    <t>https://podminky.urs.cz/item/CS_URS_2023_01/998771181</t>
  </si>
  <si>
    <t>781</t>
  </si>
  <si>
    <t>Dokončovací práce - obklady</t>
  </si>
  <si>
    <t>781111011</t>
  </si>
  <si>
    <t>Příprava podkladu před provedením obkladu oprášení (ometení) stěny</t>
  </si>
  <si>
    <t>-1258720860</t>
  </si>
  <si>
    <t>https://podminky.urs.cz/item/CS_URS_2023_01/781111011</t>
  </si>
  <si>
    <t>Pi*0,8*0,08 "spodní obklad"</t>
  </si>
  <si>
    <t xml:space="preserve">Pi*0,8*0,1 "horní obklad" </t>
  </si>
  <si>
    <t>781121011</t>
  </si>
  <si>
    <t>Příprava podkladu před provedením obkladu nátěr penetrační na stěnu</t>
  </si>
  <si>
    <t>2041997380</t>
  </si>
  <si>
    <t>https://podminky.urs.cz/item/CS_URS_2023_01/781121011</t>
  </si>
  <si>
    <t>781495115</t>
  </si>
  <si>
    <t>Obklad - dokončující práce ostatní práce spárování silikonem</t>
  </si>
  <si>
    <t>-1288335996</t>
  </si>
  <si>
    <t>https://podminky.urs.cz/item/CS_URS_2023_01/781495115</t>
  </si>
  <si>
    <t xml:space="preserve">Pi*0,8 "horní obklad" </t>
  </si>
  <si>
    <t>781731111</t>
  </si>
  <si>
    <t>Montáž obkladů vnějších stěn z obkladaček nebo obkladových pásků cihelných kladených do malty do 50 ks/m2</t>
  </si>
  <si>
    <t>-2039277189</t>
  </si>
  <si>
    <t>https://podminky.urs.cz/item/CS_URS_2023_01/781731111</t>
  </si>
  <si>
    <t>"2S.01" (0,11+0,11+1,07+0,74+1,55+0,92+1,55+0,81+1,55+1,37+0,83+1,46+1,31+1,59+0,87+1,75+0,81+1,53+1,53+0,85+1,45+0,05+0,1)*0,1</t>
  </si>
  <si>
    <t>59623113</t>
  </si>
  <si>
    <t>pásek obkladový cihlový hladký 240x71x14mm červený</t>
  </si>
  <si>
    <t>921871131</t>
  </si>
  <si>
    <t>Pi*0,8*0,08/0,24 "spodní obklad"</t>
  </si>
  <si>
    <t xml:space="preserve">Pi*0,8*0,1/0,24 "horní obklad" </t>
  </si>
  <si>
    <t>"2S.01" (0,11+0,11+1,07+0,74+1,55+0,92+1,55+0,81+1,55+1,37+0,83+1,46+1,31+1,59+0,87+1,75+0,81+1,53+1,53+0,85+1,45+0,05+0,1)/0,24</t>
  </si>
  <si>
    <t>101,51*1,1 'Přepočtené koeficientem množství</t>
  </si>
  <si>
    <t>781739191</t>
  </si>
  <si>
    <t>Montáž obkladů vnějších stěn z obkladaček nebo obkladových pásků cihelných Příplatek k cenám za plochu do 10 m2 jednotlivě</t>
  </si>
  <si>
    <t>830579709</t>
  </si>
  <si>
    <t>https://podminky.urs.cz/item/CS_URS_2023_01/781739191</t>
  </si>
  <si>
    <t>781739192</t>
  </si>
  <si>
    <t>Montáž obkladů vnějších stěn z obkladaček nebo obkladových pásků cihelných Příplatek k cenám za obklady v omezeném prostoru</t>
  </si>
  <si>
    <t>-503175277</t>
  </si>
  <si>
    <t>https://podminky.urs.cz/item/CS_URS_2023_01/781739192</t>
  </si>
  <si>
    <t>R02.r03</t>
  </si>
  <si>
    <t>-121941379</t>
  </si>
  <si>
    <t>781494511</t>
  </si>
  <si>
    <t>Obklad - dokončující práce profily ukončovací plastové lepené flexibilním lepidlem ukončovací</t>
  </si>
  <si>
    <t>124912875</t>
  </si>
  <si>
    <t>https://podminky.urs.cz/item/CS_URS_2023_01/781494511</t>
  </si>
  <si>
    <t>998781101</t>
  </si>
  <si>
    <t>Přesun hmot pro obklady keramické stanovený z hmotnosti přesunovaného materiálu vodorovná dopravní vzdálenost do 50 m v objektech výšky do 6 m</t>
  </si>
  <si>
    <t>1202680085</t>
  </si>
  <si>
    <t>https://podminky.urs.cz/item/CS_URS_2023_01/998781101</t>
  </si>
  <si>
    <t>998781181</t>
  </si>
  <si>
    <t>Přesun hmot pro obklady keramické stanovený z hmotnosti přesunovaného materiálu Příplatek k cenám za přesun prováděný bez použití mechanizace pro jakoukoliv výšku objektu</t>
  </si>
  <si>
    <t>1045938163</t>
  </si>
  <si>
    <t>https://podminky.urs.cz/item/CS_URS_2023_01/998781181</t>
  </si>
  <si>
    <t>783</t>
  </si>
  <si>
    <t>Dokončovací práce - nátěry</t>
  </si>
  <si>
    <t>783101201</t>
  </si>
  <si>
    <t>Příprava podkladu truhlářských konstrukcí před provedením nátěru broušení smirkovým papírem nebo plátnem hrubé</t>
  </si>
  <si>
    <t>715220932</t>
  </si>
  <si>
    <t>https://podminky.urs.cz/item/CS_URS_2023_01/783101201</t>
  </si>
  <si>
    <t>tesařské podlahy</t>
  </si>
  <si>
    <t>29,305</t>
  </si>
  <si>
    <t>71,24</t>
  </si>
  <si>
    <t>"předpoklad" (2*0,2+0,3)*88,994</t>
  </si>
  <si>
    <t>783101203</t>
  </si>
  <si>
    <t>Příprava podkladu truhlářských konstrukcí před provedením nátěru broušení smirkovým papírem nebo plátnem jemné</t>
  </si>
  <si>
    <t>-1554635884</t>
  </si>
  <si>
    <t>https://podminky.urs.cz/item/CS_URS_2023_01/783101203</t>
  </si>
  <si>
    <t>1982701095</t>
  </si>
  <si>
    <t>Sokl 4.01</t>
  </si>
  <si>
    <t>(4,59+5,929+4,47+5,699-1,08)*0,35</t>
  </si>
  <si>
    <t>783101401</t>
  </si>
  <si>
    <t>Příprava podkladu truhlářských konstrukcí před provedením nátěru ometení</t>
  </si>
  <si>
    <t>1443051222</t>
  </si>
  <si>
    <t>https://podminky.urs.cz/item/CS_URS_2023_01/783101401</t>
  </si>
  <si>
    <t>783113111</t>
  </si>
  <si>
    <t>Napouštěcí nátěr truhlářských konstrukcí jednonásobný fungicidní syntetický</t>
  </si>
  <si>
    <t>524389251</t>
  </si>
  <si>
    <t>https://podminky.urs.cz/item/CS_URS_2023_01/783113111</t>
  </si>
  <si>
    <t>783113121</t>
  </si>
  <si>
    <t>Napouštěcí nátěr truhlářských konstrukcí dvojnásobný fungicidní syntetický</t>
  </si>
  <si>
    <t>-280065670</t>
  </si>
  <si>
    <t>https://podminky.urs.cz/item/CS_URS_2023_01/783113121</t>
  </si>
  <si>
    <t>783114101</t>
  </si>
  <si>
    <t>Základní nátěr truhlářských konstrukcí jednonásobný syntetický</t>
  </si>
  <si>
    <t>1760564898</t>
  </si>
  <si>
    <t>https://podminky.urs.cz/item/CS_URS_2023_01/783114101</t>
  </si>
  <si>
    <t>783117101</t>
  </si>
  <si>
    <t>Krycí nátěr truhlářských konstrukcí jednonásobný syntetický</t>
  </si>
  <si>
    <t>1593512782</t>
  </si>
  <si>
    <t>https://podminky.urs.cz/item/CS_URS_2023_01/783117101</t>
  </si>
  <si>
    <t>103755288</t>
  </si>
  <si>
    <t>783201201</t>
  </si>
  <si>
    <t>Příprava podkladu tesařských konstrukcí před provedením nátěru broušení</t>
  </si>
  <si>
    <t>486202597</t>
  </si>
  <si>
    <t>https://podminky.urs.cz/item/CS_URS_2023_01/783201201</t>
  </si>
  <si>
    <t>"3.01" 20,22</t>
  </si>
  <si>
    <t>783201401</t>
  </si>
  <si>
    <t>Příprava podkladu tesařských konstrukcí před provedením nátěru ometení</t>
  </si>
  <si>
    <t>-747876117</t>
  </si>
  <si>
    <t>https://podminky.urs.cz/item/CS_URS_2023_01/783201401</t>
  </si>
  <si>
    <t>1NP - místnosti značeny dle výkresu bourací práce</t>
  </si>
  <si>
    <t>"1.01" (0,22+0,22+0,29+0,29)*(3,008+2,943)</t>
  </si>
  <si>
    <t>"1.04" (0,22+0,22+0,29+0,29)*(3,15+3,15+3,15)</t>
  </si>
  <si>
    <t>"1.05" (0,22+0,22+0,29+0,29)*(3,636+7,58+7,66+6,63+6,742+3,094)</t>
  </si>
  <si>
    <t>"1.08" (0,22+0,22+0,29+0,29)*(3,578+3,625+3,67)</t>
  </si>
  <si>
    <t>147051147</t>
  </si>
  <si>
    <t>783213111</t>
  </si>
  <si>
    <t>Preventivní napouštěcí nátěr tesařských prvků proti dřevokazným houbám, hmyzu a plísním zabudovaných do konstrukce jednonásobný syntetický</t>
  </si>
  <si>
    <t>-383640276</t>
  </si>
  <si>
    <t>https://podminky.urs.cz/item/CS_URS_2023_01/783213111</t>
  </si>
  <si>
    <t>"2.02" 115*2+55,28*2+30,51+45,5*2</t>
  </si>
  <si>
    <t>"2.03" 83,79*2</t>
  </si>
  <si>
    <t>"2.02" 115,0+30,51</t>
  </si>
  <si>
    <t>"2.03" 83,79</t>
  </si>
  <si>
    <t>"3.01" 30,22</t>
  </si>
  <si>
    <t>"3.02" 5,45</t>
  </si>
  <si>
    <t>783213121</t>
  </si>
  <si>
    <t>Preventivní napouštěcí nátěr tesařských prvků proti dřevokazným houbám, hmyzu a plísním zabudovaných do konstrukce dvojnásobný syntetický</t>
  </si>
  <si>
    <t>806034257</t>
  </si>
  <si>
    <t>https://podminky.urs.cz/item/CS_URS_2023_01/783213121</t>
  </si>
  <si>
    <t>783217101</t>
  </si>
  <si>
    <t>Krycí nátěr tesařských konstrukcí jednonásobný syntetický</t>
  </si>
  <si>
    <t>271679532</t>
  </si>
  <si>
    <t>https://podminky.urs.cz/item/CS_URS_2023_01/783217101</t>
  </si>
  <si>
    <t>783268103</t>
  </si>
  <si>
    <t>Lazurovací nátěr tesařských konstrukcí jednonásobný lihový</t>
  </si>
  <si>
    <t>1302865810</t>
  </si>
  <si>
    <t>https://podminky.urs.cz/item/CS_URS_2023_01/783268103</t>
  </si>
  <si>
    <t>255,0</t>
  </si>
  <si>
    <t>783823137</t>
  </si>
  <si>
    <t>Penetrační nátěr omítek hladkých omítek hladkých, zrnitých tenkovrstvých nebo štukových stupně členitosti 1 a 2 vápenný</t>
  </si>
  <si>
    <t>-964575953</t>
  </si>
  <si>
    <t>https://podminky.urs.cz/item/CS_URS_2023_01/783823137</t>
  </si>
  <si>
    <t>-Pi*0,8*0,08 "spodní obklad"</t>
  </si>
  <si>
    <t xml:space="preserve">-Pi*0,8*0,1 "horní obklad" </t>
  </si>
  <si>
    <t>783827127</t>
  </si>
  <si>
    <t>Krycí (ochranný ) nátěr omítek jednonásobný hladkých omítek hladkých, zrnitých tenkovrstvých nebo štukových stupně členitosti 1 a 2 vápenný</t>
  </si>
  <si>
    <t>1235706319</t>
  </si>
  <si>
    <t>https://podminky.urs.cz/item/CS_URS_2023_01/783827127</t>
  </si>
  <si>
    <t>783827127.r</t>
  </si>
  <si>
    <t>Krycí (ochranný ) nátěr jednonásobný, stupně členitosti 1 a 2 vápenný</t>
  </si>
  <si>
    <t>1829925141</t>
  </si>
  <si>
    <t>https://podminky.urs.cz/item/CS_URS_2023_01/783827127.r</t>
  </si>
  <si>
    <t>783901451R</t>
  </si>
  <si>
    <t>Zametení cihelných podlah před provedením nátěru</t>
  </si>
  <si>
    <t>1808495659</t>
  </si>
  <si>
    <t>783913161</t>
  </si>
  <si>
    <t>Penetrační nátěr betonových podlah pórovitých ( např. z cihelné dlažby, betonu apod.) syntetický</t>
  </si>
  <si>
    <t>-1677525576</t>
  </si>
  <si>
    <t>https://podminky.urs.cz/item/CS_URS_2023_01/783913161</t>
  </si>
  <si>
    <t>783947161R</t>
  </si>
  <si>
    <t>Krycí dvojnásobný polyuretanový vodou ředitelný nátěr cihelných podlahy</t>
  </si>
  <si>
    <t>-512827600</t>
  </si>
  <si>
    <t>Ro01</t>
  </si>
  <si>
    <t xml:space="preserve">Stavební přípomoce pro vnitřní vodovod </t>
  </si>
  <si>
    <t>881446211</t>
  </si>
  <si>
    <t>01.4 - Domovní plynovod vnitřní</t>
  </si>
  <si>
    <t xml:space="preserve">    723 - Zdravotechnika - vnitřní plynovod</t>
  </si>
  <si>
    <t>723</t>
  </si>
  <si>
    <t>Zdravotechnika - vnitřní plynovod</t>
  </si>
  <si>
    <t>M061</t>
  </si>
  <si>
    <t>Potrubí CU 28x1</t>
  </si>
  <si>
    <t>1090967600</t>
  </si>
  <si>
    <t>M062</t>
  </si>
  <si>
    <t>Vývod pro plynoměr (vč. 2x KK DN 25)</t>
  </si>
  <si>
    <t>125871413</t>
  </si>
  <si>
    <t>M063</t>
  </si>
  <si>
    <t>Připojka ke spotřebiči (vč. KK DN 20)</t>
  </si>
  <si>
    <t>-1188191358</t>
  </si>
  <si>
    <t>M064</t>
  </si>
  <si>
    <t>Výchozí revize</t>
  </si>
  <si>
    <t>2052648914</t>
  </si>
  <si>
    <t>M065</t>
  </si>
  <si>
    <t>Zkouška pevnosti a těsnosti</t>
  </si>
  <si>
    <t>2048948718</t>
  </si>
  <si>
    <t>R01</t>
  </si>
  <si>
    <t>Stavební přípomoce</t>
  </si>
  <si>
    <t>1042294958</t>
  </si>
  <si>
    <t>01.5 - Zdravotně technické instalace</t>
  </si>
  <si>
    <t>ING. B. MATOUŠKOVÁ</t>
  </si>
  <si>
    <t xml:space="preserve">V případě, že jsou v dokumentaci použitá specifická označení výrobků, je možné použít i jiná kvalitativně a technicky obdobná řešení.  Všechny uvedené výrobky a výrobci ve všech částech této dokumentace jsou pouze informativní a slouží jako podklad pro korektní výběr zhotovitele za stejných kvalitativních podmínek. Před zahájením výstavby dojde k upřesnění a dohodě mezi vybraným uchazečem a investorem stavby ohledně specifikace dodávek. </t>
  </si>
  <si>
    <t>721 - Vnitřní kanalizace</t>
  </si>
  <si>
    <t>722 - Vnitřní vodovod</t>
  </si>
  <si>
    <t>724 - Strojní vybavení</t>
  </si>
  <si>
    <t>725 - Zařizovací předměty</t>
  </si>
  <si>
    <t>726 - Předstěnové instalace</t>
  </si>
  <si>
    <t>89 - Ostatní konstrukce na trubním vedení</t>
  </si>
  <si>
    <t>998 - Přesun hmot</t>
  </si>
  <si>
    <t>139751101</t>
  </si>
  <si>
    <t>-1561964587</t>
  </si>
  <si>
    <t>https://podminky.urs.cz/item/CS_URS_2023_01/139751101</t>
  </si>
  <si>
    <t xml:space="preserve">větev od RŠ2 </t>
  </si>
  <si>
    <t>"1.04" 3,144*((0,25+0,106)/2)*0,8</t>
  </si>
  <si>
    <t>"1.03" 4,692*((0,142+0,006)/2)*0,8</t>
  </si>
  <si>
    <t>"2´-2" 1,01*((0,303+0,165)/2)*0,8</t>
  </si>
  <si>
    <t>větev od RŠ4</t>
  </si>
  <si>
    <t>"1.10" 3,085*((0,495+0,444)/2)*0,8</t>
  </si>
  <si>
    <t>"1.09" 6,671*((0,393+0,257)/2)*0,8</t>
  </si>
  <si>
    <t>"1.07" 2,354*((0,303+0,255)/2)*0,8</t>
  </si>
  <si>
    <t>"1.06" 1,298*((0,425+0,398)/2)*0,8</t>
  </si>
  <si>
    <t>"1.13" výkop podlah pod úrovní kanalizace</t>
  </si>
  <si>
    <t>"1.14" 0,376*((0,336+0,328)/2)*0,8</t>
  </si>
  <si>
    <t>"1.16" 3,417*((0,166+0,097)/2)*0,8</t>
  </si>
  <si>
    <t>"4´-4" 3,51*((0,495+0,025)/2)*0,8</t>
  </si>
  <si>
    <t>"5´-6´-5" 2,46*((0,37+0,23)/2)*0,8</t>
  </si>
  <si>
    <t>"6´-6" výkop podlah pod úrovní kanalizace</t>
  </si>
  <si>
    <t>"7´-7" 2,46*((0,335+0,228)/2)*0,8</t>
  </si>
  <si>
    <t>"8´-8" 2,4*((0,162+0,086)/2)*0,8</t>
  </si>
  <si>
    <t>162211311</t>
  </si>
  <si>
    <t>Vodorovné přemístění výkopku nebo sypaniny stavebním kolečkem s vyprázdněním kolečka na hromady nebo do dopravního prostředku na vzdálenost do 10 m z horniny třídy těžitelnosti I, skupiny 1 až 3</t>
  </si>
  <si>
    <t>-829598765</t>
  </si>
  <si>
    <t>https://podminky.urs.cz/item/CS_URS_2023_01/162211311</t>
  </si>
  <si>
    <t>162211319</t>
  </si>
  <si>
    <t>Vodorovné přemístění výkopku nebo sypaniny stavebním kolečkem s vyprázdněním kolečka na hromady nebo do dopravního prostředku na vzdálenost do 10 m Příplatek za každých dalších 10 m k ceně -1311</t>
  </si>
  <si>
    <t>312400392</t>
  </si>
  <si>
    <t>https://podminky.urs.cz/item/CS_URS_2023_01/162211319</t>
  </si>
  <si>
    <t>7,331*3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</si>
  <si>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</si>
  <si>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</si>
  <si>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-1927816243</t>
  </si>
  <si>
    <t>https://podminky.urs.cz/item/CS_URS_2023_01/162751117</t>
  </si>
  <si>
    <t>171201231</t>
  </si>
  <si>
    <t>Poplatek za uložení stavebního odpadu na recyklační skládce (skládkovné) zeminy a kamení zatříděného do Katalogu odpadů pod kódem 17 05 04</t>
  </si>
  <si>
    <t>270342976</t>
  </si>
  <si>
    <t>https://podminky.urs.cz/item/CS_URS_2023_01/171201231</t>
  </si>
  <si>
    <t>7,331*1,8 'Přepočtené koeficientem množství</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</si>
  <si>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</si>
  <si>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</si>
  <si>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1078336801</t>
  </si>
  <si>
    <t>https://podminky.urs.cz/item/CS_URS_2023_01/175111101</t>
  </si>
  <si>
    <t>větev od RŠ2</t>
  </si>
  <si>
    <t>(9,055+1,01)*0,3*0,8</t>
  </si>
  <si>
    <t>(25,489+3,51+2,46+1,42+2,46+2,4)*0,3*0,8</t>
  </si>
  <si>
    <t>58337308</t>
  </si>
  <si>
    <t>štěrkopísek frakce 0/2</t>
  </si>
  <si>
    <t>-1181534742</t>
  </si>
  <si>
    <t>11,473*2 'Přepočtené koeficientem množství</t>
  </si>
  <si>
    <t>451573111</t>
  </si>
  <si>
    <t>Lože pod potrubí, stoky a drobné objekty v otevřeném výkopu z písku a štěrkopísku do 63 mm</t>
  </si>
  <si>
    <t>-1156615199</t>
  </si>
  <si>
    <t>https://podminky.urs.cz/item/CS_URS_2023_01/451573111</t>
  </si>
  <si>
    <t>(9,055+1,01)*0,1*0,8</t>
  </si>
  <si>
    <t>(25,489+3,51+2,46+1,42+2,46+2,4)*0,1*0,8</t>
  </si>
  <si>
    <t>-1022273872</t>
  </si>
  <si>
    <t>971024461</t>
  </si>
  <si>
    <t>Vybourání otvorů ve zdivu základovém nebo nadzákladovém kamenném, smíšeném kamenném, na maltu vápennou nebo vápenocementovou, plochy do 0,25 m2, tl. do 600 mm</t>
  </si>
  <si>
    <t>-1402167163</t>
  </si>
  <si>
    <t>https://podminky.urs.cz/item/CS_URS_2023_01/971024461</t>
  </si>
  <si>
    <t>větev od rŠ2</t>
  </si>
  <si>
    <t>971024471</t>
  </si>
  <si>
    <t>Vybourání otvorů ve zdivu základovém nebo nadzákladovém kamenném, smíšeném kamenném, na maltu vápennou nebo vápenocementovou, plochy do 0,25 m2, tl. do 750 mm</t>
  </si>
  <si>
    <t>-282432943</t>
  </si>
  <si>
    <t>https://podminky.urs.cz/item/CS_URS_2023_01/971024471</t>
  </si>
  <si>
    <t>971024481R</t>
  </si>
  <si>
    <t>Vybourání otvorů ve zdivu základovém nebo nadzákladovém kamenném, smíšeném kamenném, na maltu vápennou nebo vápenocementovou, plochy do 0,25 m2, tl. do 900 mm</t>
  </si>
  <si>
    <t>1401907797</t>
  </si>
  <si>
    <t>https://podminky.urs.cz/item/CS_URS_2023_01/971024481R</t>
  </si>
  <si>
    <t>997002511</t>
  </si>
  <si>
    <t>Vodorovné přemístění suti a vybouraných hmot bez naložení, se složením a hrubým urovnáním na vzdálenost do 1 km</t>
  </si>
  <si>
    <t>1857148812</t>
  </si>
  <si>
    <t>https://podminky.urs.cz/item/CS_URS_2023_01/997002511</t>
  </si>
  <si>
    <t>997002519</t>
  </si>
  <si>
    <t>Vodorovné přemístění suti a vybouraných hmot bez naložení, se složením a hrubým urovnáním Příplatek k ceně za každý další i započatý 1 km přes 1 km</t>
  </si>
  <si>
    <t>722700224</t>
  </si>
  <si>
    <t>https://podminky.urs.cz/item/CS_URS_2023_01/997002519</t>
  </si>
  <si>
    <t>4,364*9 'Přepočtené koeficientem množství</t>
  </si>
  <si>
    <t>997002611</t>
  </si>
  <si>
    <t>Nakládání suti a vybouraných hmot na dopravní prostředek pro vodorovné přemístění</t>
  </si>
  <si>
    <t>-1077394132</t>
  </si>
  <si>
    <t>https://podminky.urs.cz/item/CS_URS_2023_01/997002611</t>
  </si>
  <si>
    <t>997013871</t>
  </si>
  <si>
    <t>Poplatek za uložení stavebního odpadu na recyklační skládce (skládkovné) směsného stavebního a demoličního zatříděného do Katalogu odpadů pod kódem 17 09 04</t>
  </si>
  <si>
    <t>-1366484140</t>
  </si>
  <si>
    <t>https://podminky.urs.cz/item/CS_URS_2023_01/997013871</t>
  </si>
  <si>
    <t>721</t>
  </si>
  <si>
    <t>Vnitřní kanalizace</t>
  </si>
  <si>
    <t>721173401</t>
  </si>
  <si>
    <t>Potrubí z trub PVC SN4 svodné (ležaté) DN 110</t>
  </si>
  <si>
    <t>https://podminky.urs.cz/item/CS_URS_2023_01/721173401</t>
  </si>
  <si>
    <t>splašková kanalizace</t>
  </si>
  <si>
    <t>6,0</t>
  </si>
  <si>
    <t>721173402</t>
  </si>
  <si>
    <t>Potrubí z trub PVC SN4 svodné (ležaté) DN 125</t>
  </si>
  <si>
    <t>https://podminky.urs.cz/item/CS_URS_2023_01/721173402</t>
  </si>
  <si>
    <t>40,0</t>
  </si>
  <si>
    <t>721173403</t>
  </si>
  <si>
    <t>Potrubí z trub PVC SN4 svodné (ležaté) DN 160</t>
  </si>
  <si>
    <t>https://podminky.urs.cz/item/CS_URS_2023_01/721173403</t>
  </si>
  <si>
    <t>5,0</t>
  </si>
  <si>
    <t>721174024</t>
  </si>
  <si>
    <t>Potrubí z trub polypropylenových odpadní (svislé) DN 75</t>
  </si>
  <si>
    <t>https://podminky.urs.cz/item/CS_URS_2023_01/721174024</t>
  </si>
  <si>
    <t>14,0</t>
  </si>
  <si>
    <t>721174025</t>
  </si>
  <si>
    <t>Potrubí z trub polypropylenových odpadní (svislé) DN 110</t>
  </si>
  <si>
    <t>https://podminky.urs.cz/item/CS_URS_2023_01/721174025</t>
  </si>
  <si>
    <t>35,0</t>
  </si>
  <si>
    <t>721174043</t>
  </si>
  <si>
    <t>Potrubí z trub polypropylenových připojovací DN 50</t>
  </si>
  <si>
    <t>https://podminky.urs.cz/item/CS_URS_2023_01/721174043</t>
  </si>
  <si>
    <t>11,0</t>
  </si>
  <si>
    <t>721174045</t>
  </si>
  <si>
    <t>Potrubí z trub polypropylenových připojovací DN 110</t>
  </si>
  <si>
    <t>https://podminky.urs.cz/item/CS_URS_2023_01/721174045</t>
  </si>
  <si>
    <t>4,0</t>
  </si>
  <si>
    <t>721194105</t>
  </si>
  <si>
    <t>Vyměření přípojek na potrubí vyvedení a upevnění odpadních výpustek DN 50</t>
  </si>
  <si>
    <t>https://podminky.urs.cz/item/CS_URS_2023_01/721194105</t>
  </si>
  <si>
    <t>721194109</t>
  </si>
  <si>
    <t>Vyměření přípojek na potrubí vyvedení a upevnění odpadních výpustek DN 110</t>
  </si>
  <si>
    <t>https://podminky.urs.cz/item/CS_URS_2023_01/721194109</t>
  </si>
  <si>
    <t>7212700011</t>
  </si>
  <si>
    <t>D+M tvarovka čistící na odpadním potrubí pro vysoké teploty PP- HTRE, DN 110</t>
  </si>
  <si>
    <t>https://podminky.urs.cz/item/CS_URS_2023_01/7212700011</t>
  </si>
  <si>
    <t>721170001</t>
  </si>
  <si>
    <t>D+M souprava větrací hlavice z polypropylénu HL 810-DN110</t>
  </si>
  <si>
    <t>https://podminky.urs.cz/item/CS_URS_2023_01/721170001</t>
  </si>
  <si>
    <t>721270002</t>
  </si>
  <si>
    <t>D+M přivzdušňovací ventil plochý - podomítková verze HL905N, DN 70</t>
  </si>
  <si>
    <t>https://podminky.urs.cz/item/CS_URS_2023_01/721270002</t>
  </si>
  <si>
    <t>1,0</t>
  </si>
  <si>
    <t>721270003</t>
  </si>
  <si>
    <t>D+M přivzdušňovací ventil plochý - podomítková verze HL905N, DN 100</t>
  </si>
  <si>
    <t>https://podminky.urs.cz/item/CS_URS_2023_01/721270003</t>
  </si>
  <si>
    <t>2,0</t>
  </si>
  <si>
    <t>722180000</t>
  </si>
  <si>
    <t>Ochrana kanalizačního potrubí plstěnými pásy DN 125</t>
  </si>
  <si>
    <t>https://podminky.urs.cz/item/CS_URS_2023_01/722180000</t>
  </si>
  <si>
    <t>kanalizační potrubí ve zdivu-izolace proti hluku</t>
  </si>
  <si>
    <t>49,0</t>
  </si>
  <si>
    <t>721270001</t>
  </si>
  <si>
    <t>D+M tvarovka čistící na odpadním potrubí pro vysoké teploty PP- KGRE, DN 110</t>
  </si>
  <si>
    <t>https://podminky.urs.cz/item/CS_URS_2023_01/721270001</t>
  </si>
  <si>
    <t>877235318</t>
  </si>
  <si>
    <t>Montáž tvarovek na kanalizačním plastovém potrubí z polyetylenu PE 100 svařovaných na tupo SDR 11/PN16 záslepek d 75</t>
  </si>
  <si>
    <t>https://podminky.urs.cz/item/CS_URS_2023_01/877235318</t>
  </si>
  <si>
    <t>286000010</t>
  </si>
  <si>
    <t>Záslepka plastová PE 100, SDR11, DN 75mm</t>
  </si>
  <si>
    <t>877275313</t>
  </si>
  <si>
    <t>Montáž tvarovek na kanalizačním plastovém potrubí z polyetylenu PE 100 svařovaných na tupo SDR 11/PN16 T-kusů d 125</t>
  </si>
  <si>
    <t>https://podminky.urs.cz/item/CS_URS_2023_01/877275313</t>
  </si>
  <si>
    <t>286000011</t>
  </si>
  <si>
    <t>Tvarovka čistící plastová PP-KGRE, SN16, DN 125</t>
  </si>
  <si>
    <t>721290111</t>
  </si>
  <si>
    <t>Zkouška těsnosti kanalizace v objektech vodou do DN 125</t>
  </si>
  <si>
    <t>https://podminky.urs.cz/item/CS_URS_2023_01/721290111</t>
  </si>
  <si>
    <t>109,0</t>
  </si>
  <si>
    <t>721290112</t>
  </si>
  <si>
    <t>Zkouška těsnosti kanalizace v objektech vodou DN 150 nebo DN 200</t>
  </si>
  <si>
    <t>https://podminky.urs.cz/item/CS_URS_2023_01/721290112</t>
  </si>
  <si>
    <t>Vnitřní vodovod</t>
  </si>
  <si>
    <t>722130233</t>
  </si>
  <si>
    <t>Potrubí z ocelových trubek pozinkovaných závitových svařovaných běžných DN 25</t>
  </si>
  <si>
    <t>https://podminky.urs.cz/item/CS_URS_2023_01/722130233</t>
  </si>
  <si>
    <t>nehořlavý úsek pro zásobování hydrantu</t>
  </si>
  <si>
    <t>722130234</t>
  </si>
  <si>
    <t>Potrubí z ocelových trubek pozinkovaných závitových svařovaných běžných DN 32</t>
  </si>
  <si>
    <t>https://podminky.urs.cz/item/CS_URS_2023_01/722130234</t>
  </si>
  <si>
    <t>722130235</t>
  </si>
  <si>
    <t>Potrubí z ocelových trubek pozinkovaných závitových svařovaných běžných DN 40</t>
  </si>
  <si>
    <t>https://podminky.urs.cz/item/CS_URS_2023_01/722130235</t>
  </si>
  <si>
    <t>722174002</t>
  </si>
  <si>
    <t>Potrubí z plastových trubek z polypropylenu PPR svařovaných polyfúzně PN 16 (SDR 7,4) D 20 x 2,8</t>
  </si>
  <si>
    <t>https://podminky.urs.cz/item/CS_URS_2023_01/722174002</t>
  </si>
  <si>
    <t>bytové rozvody připojovací</t>
  </si>
  <si>
    <t>10,0</t>
  </si>
  <si>
    <t>722174003</t>
  </si>
  <si>
    <t>Potrubí z plastových trubek z polypropylenu PPR svařovaných polyfúzně PN 16 (SDR 7,4) D 25 x 3,5</t>
  </si>
  <si>
    <t>https://podminky.urs.cz/item/CS_URS_2023_01/722174003</t>
  </si>
  <si>
    <t>hlavní rozvody</t>
  </si>
  <si>
    <t>19,0</t>
  </si>
  <si>
    <t>6,5</t>
  </si>
  <si>
    <t>722174024</t>
  </si>
  <si>
    <t>Potrubí z plastových trubek z polypropylenu PPR svařovaných polyfúzně PN 20 (SDR 6) D 32 x 5,4</t>
  </si>
  <si>
    <t>https://podminky.urs.cz/item/CS_URS_2023_01/722174024</t>
  </si>
  <si>
    <t>18,5</t>
  </si>
  <si>
    <t>722174025</t>
  </si>
  <si>
    <t>Potrubí z plastových trubek z polypropylenu PPR svařovaných polyfúzně PN 20 (SDR 6) D 40 x 6,7</t>
  </si>
  <si>
    <t>https://podminky.urs.cz/item/CS_URS_2023_01/722174025</t>
  </si>
  <si>
    <t>20,0</t>
  </si>
  <si>
    <t>722174022</t>
  </si>
  <si>
    <t>Potrubí z plastových trubek z polypropylenu PPR svařovaných polyfúzně PN 20 (SDR 6) D 20 x 3,4</t>
  </si>
  <si>
    <t>https://podminky.urs.cz/item/CS_URS_2023_01/722174022</t>
  </si>
  <si>
    <t>722174023</t>
  </si>
  <si>
    <t>Potrubí z plastových trubek z polypropylenu PPR svařovaných polyfúzně PN 20 (SDR 6) D 25 x 4,2</t>
  </si>
  <si>
    <t>https://podminky.urs.cz/item/CS_URS_2023_01/722174023</t>
  </si>
  <si>
    <t>13,0</t>
  </si>
  <si>
    <t>7,5</t>
  </si>
  <si>
    <t>722174024.1</t>
  </si>
  <si>
    <t>Potrubí vodovodní plastové polypropylenové PPR, PN 20 (SDR 6), D 32 x 5,4, svařovaných polyfúzně</t>
  </si>
  <si>
    <t>https://podminky.urs.cz/item/CS_URS_2023_01/722174024.1</t>
  </si>
  <si>
    <t>722181232</t>
  </si>
  <si>
    <t>Ochrana potrubí termoizolačními trubicemi z pěnového polyetylenu PE přilepenými v příčných a podélných spojích, tloušťky izolace přes 9 do 13 mm, vnitřního průměru izolace DN přes 22 do 45 mm</t>
  </si>
  <si>
    <t>https://podminky.urs.cz/item/CS_URS_2023_01/722181232</t>
  </si>
  <si>
    <t>připojovací potrubí SV+TUV</t>
  </si>
  <si>
    <t>722181242</t>
  </si>
  <si>
    <t>Ochrana potrubí termoizolačními trubicemi z pěnového polyetylenu PE přilepenými v příčných a podélných spojích, tloušťky izolace přes 13 do 20 mm, vnitřního průměru izolace DN přes 22 do 45 mm</t>
  </si>
  <si>
    <t>https://podminky.urs.cz/item/CS_URS_2023_01/722181242</t>
  </si>
  <si>
    <t>studená voda</t>
  </si>
  <si>
    <t>20,0+18,5+19,0</t>
  </si>
  <si>
    <t>722181252</t>
  </si>
  <si>
    <t>Ochrana potrubí termoizolačními trubicemi z pěnového polyetylenu PE přilepenými v příčných a podélných spojích, tloušťky izolace přes 20 do 25 mm, vnitřního průměru izolace DN přes 22 do 45 mm</t>
  </si>
  <si>
    <t>https://podminky.urs.cz/item/CS_URS_2023_01/722181252</t>
  </si>
  <si>
    <t>teplá voda+cirkulace</t>
  </si>
  <si>
    <t>13,0+11,0</t>
  </si>
  <si>
    <t>722190401</t>
  </si>
  <si>
    <t>Zřízení přípojek na potrubí vyvedení a upevnění výpustek do DN 25</t>
  </si>
  <si>
    <t>https://podminky.urs.cz/item/CS_URS_2023_01/722190401</t>
  </si>
  <si>
    <t>17,0</t>
  </si>
  <si>
    <t>734211120</t>
  </si>
  <si>
    <t>Ventily odvzdušňovací závitové automatické PN 14 do 120°C G 1/2</t>
  </si>
  <si>
    <t>https://podminky.urs.cz/item/CS_URS_2023_01/734211120</t>
  </si>
  <si>
    <t>722232171</t>
  </si>
  <si>
    <t>Armatury se dvěma závity kulové kohouty PN 42 do 185 °C rohové plnoprůtokové vnější a vnitřní závit G 1/2"</t>
  </si>
  <si>
    <t>https://podminky.urs.cz/item/CS_URS_2023_01/722232171</t>
  </si>
  <si>
    <t>722230000</t>
  </si>
  <si>
    <t>D+M kohout kulový rohový plnoprůtokový, třícestný, vnější a vnitřní závit, PN 42, do 185°C, G 1/2"</t>
  </si>
  <si>
    <t>723230001</t>
  </si>
  <si>
    <t>D+M kulový uzávěr přímý s 2x vnitřním závitem, s protipožární armaturou, PN 5, G 1" FF</t>
  </si>
  <si>
    <t>723230002</t>
  </si>
  <si>
    <t>D+M kulový uzávěr přímý s 2x vnitřním závitem, s protipožární armaturou, PN 5, G 5/4" FF</t>
  </si>
  <si>
    <t>723230003</t>
  </si>
  <si>
    <t>D+M kulový uzávěr přímý s 2x vnitřním závitem, s protipožární armaturou, PN 5, G 6/4" FF</t>
  </si>
  <si>
    <t>722000000</t>
  </si>
  <si>
    <t>D+M sada zabezpečovacích armatur před tlakové zásobníky</t>
  </si>
  <si>
    <t>kompl</t>
  </si>
  <si>
    <t>722250143</t>
  </si>
  <si>
    <t>Požární příslušenství a armatury hydrantový systém s tvarově stálou hadicí prosklený D 25 x 30 m</t>
  </si>
  <si>
    <t>https://podminky.urs.cz/item/CS_URS_2023_01/722250143</t>
  </si>
  <si>
    <t>722290226</t>
  </si>
  <si>
    <t>Zkoušky, proplach a desinfekce vodovodního potrubí zkoušky těsnosti vodovodního potrubí závitového do DN 50</t>
  </si>
  <si>
    <t>https://podminky.urs.cz/item/CS_URS_2023_01/722290226</t>
  </si>
  <si>
    <t>114,5</t>
  </si>
  <si>
    <t>722290234</t>
  </si>
  <si>
    <t>Zkoušky, proplach a desinfekce vodovodního potrubí proplach a desinfekce vodovodního potrubí do DN 80</t>
  </si>
  <si>
    <t>https://podminky.urs.cz/item/CS_URS_2023_01/722290234</t>
  </si>
  <si>
    <t>724</t>
  </si>
  <si>
    <t>Strojní vybavení</t>
  </si>
  <si>
    <t>732420000</t>
  </si>
  <si>
    <t>D+M čerpadlo teplovodní mokroběžné závitové cirkulační pro TUV, DN 25, výtlak do 4,0 m, průtok 2,20 m3/h</t>
  </si>
  <si>
    <t>https://podminky.urs.cz/item/CS_URS_2023_01/732420000</t>
  </si>
  <si>
    <t>725</t>
  </si>
  <si>
    <t>Zařizovací předměty</t>
  </si>
  <si>
    <t>725119125</t>
  </si>
  <si>
    <t>Zařízení záchodů montáž klozetových mís závěsných na nosné stěny</t>
  </si>
  <si>
    <t>https://podminky.urs.cz/item/CS_URS_2023_01/725119125</t>
  </si>
  <si>
    <t>642000001</t>
  </si>
  <si>
    <t>Klozet keramický závěsný typ Catalano Sfera, dl. 540 mm, barva bílá, vč. desky a prkénka</t>
  </si>
  <si>
    <t>642000002</t>
  </si>
  <si>
    <t>Klozet keramický závěsný pro handicapované, barva bílá, vč. desky a prkénka</t>
  </si>
  <si>
    <t>725219102</t>
  </si>
  <si>
    <t>Umyvadla montáž umyvadel ostatních typů na šrouby</t>
  </si>
  <si>
    <t>https://podminky.urs.cz/item/CS_URS_2023_01/725219102</t>
  </si>
  <si>
    <t>642000003</t>
  </si>
  <si>
    <t>Umyvadlo keramické závěsné typ Catalano Premium, vel. 600x470 mm, barva bílá</t>
  </si>
  <si>
    <t>642000004</t>
  </si>
  <si>
    <t>Umyvadlo keramické závěsné pro handicapované vel. 640x550mm, barva bílá</t>
  </si>
  <si>
    <t>725860001</t>
  </si>
  <si>
    <t>D+M sifon umyvadlový chromový čtverhraný výsuvný s krytem</t>
  </si>
  <si>
    <t>https://podminky.urs.cz/item/CS_URS_2023_01/725860001</t>
  </si>
  <si>
    <t>725339111</t>
  </si>
  <si>
    <t>Výlevky montáž výlevky</t>
  </si>
  <si>
    <t>https://podminky.urs.cz/item/CS_URS_2023_01/725339111</t>
  </si>
  <si>
    <t>642000005</t>
  </si>
  <si>
    <t>výlevka keramická bílá</t>
  </si>
  <si>
    <t>725539201</t>
  </si>
  <si>
    <t>Elektrické ohřívače zásobníkové montáž tlakových ohřívačů závěsných (svislých nebo vodorovných) do 15 l</t>
  </si>
  <si>
    <t>https://podminky.urs.cz/item/CS_URS_2023_01/725539201</t>
  </si>
  <si>
    <t>541000001</t>
  </si>
  <si>
    <t>Ohřívač vody elektrický tlakový pod umyvadlo, typ Stiebel 5l, 2kW</t>
  </si>
  <si>
    <t>725829131</t>
  </si>
  <si>
    <t>Baterie umyvadlové montáž ostatních typů stojánkových G 1/2"</t>
  </si>
  <si>
    <t>https://podminky.urs.cz/item/CS_URS_2023_01/725829131</t>
  </si>
  <si>
    <t>551000001</t>
  </si>
  <si>
    <t>baterie umyvadlová stojánková páková s ovládáním výpusti</t>
  </si>
  <si>
    <t>551000002</t>
  </si>
  <si>
    <t>Baterie umyvadlová stojánková páková s prodlouženou pákou pro handicapované</t>
  </si>
  <si>
    <t>725829111</t>
  </si>
  <si>
    <t>Baterie dřezové montáž ostatních typů stojánkových G 1/2"</t>
  </si>
  <si>
    <t>https://podminky.urs.cz/item/CS_URS_2023_01/725829111</t>
  </si>
  <si>
    <t>551000003</t>
  </si>
  <si>
    <t>Baterie dřezová páková stojánková</t>
  </si>
  <si>
    <t>725829101</t>
  </si>
  <si>
    <t>Baterie dřezové montáž ostatních typů nástěnných pákových nebo klasických</t>
  </si>
  <si>
    <t>https://podminky.urs.cz/item/CS_URS_2023_01/725829101</t>
  </si>
  <si>
    <t>551000004</t>
  </si>
  <si>
    <t>Baterie nástěná páková s kulatým ústím 200mm</t>
  </si>
  <si>
    <t>725810000</t>
  </si>
  <si>
    <t>D+M ventil rohový chromový G 1/2"</t>
  </si>
  <si>
    <t>725813112</t>
  </si>
  <si>
    <t>Ventily rohové bez připojovací trubičky nebo flexi hadičky pračkové G 3/4"</t>
  </si>
  <si>
    <t>https://podminky.urs.cz/item/CS_URS_2023_01/725813112</t>
  </si>
  <si>
    <t>725980123</t>
  </si>
  <si>
    <t>Dvířka 30/30</t>
  </si>
  <si>
    <t>https://podminky.urs.cz/item/CS_URS_2023_01/725980123</t>
  </si>
  <si>
    <t>8,0</t>
  </si>
  <si>
    <t>725532112</t>
  </si>
  <si>
    <t>Elektrické ohřívače zásobníkové beztlakové přepadové akumulační s pojistným ventilem závěsné svislé objem nádrže (příkon) 50 l (2,0 kW) rychloohřev 220 V</t>
  </si>
  <si>
    <t>https://podminky.urs.cz/item/CS_URS_2023_01/725532112</t>
  </si>
  <si>
    <t>725530000</t>
  </si>
  <si>
    <t>D+M zásobník TUV ke kotli - dodávka ÚT</t>
  </si>
  <si>
    <t>726</t>
  </si>
  <si>
    <t>Předstěnové instalace</t>
  </si>
  <si>
    <t>726131041.GBT</t>
  </si>
  <si>
    <t>Instalační předstěna Geberit Duofix pro klozet závěsný v 1120 mm s ovládáním zepředu do lehkých stěn s kovovou kcí</t>
  </si>
  <si>
    <t>115000001</t>
  </si>
  <si>
    <t>Ovládací tlačítko Geberit 2 množství splachování</t>
  </si>
  <si>
    <t>726131043.GBT</t>
  </si>
  <si>
    <t>Instalační předstěna Geberit Duofix pro klozet závěsný v 1120 mm s ovládáním zepředu pro postižené do stěn s kov kcí</t>
  </si>
  <si>
    <t>115000002</t>
  </si>
  <si>
    <t>Ovládací tlačítko Geberit pro splachování Start/Stop-přišroubovatelné (pro handicapované)</t>
  </si>
  <si>
    <t>Ostatní konstrukce na trubním vedení</t>
  </si>
  <si>
    <t>894000000</t>
  </si>
  <si>
    <t>D+M revizní šachta na svodném potrubí, vel. 900x600 mm</t>
  </si>
  <si>
    <t>R-pol-ost-1</t>
  </si>
  <si>
    <t>D+M přechod OC/PE</t>
  </si>
  <si>
    <t>R-pol-ost-2</t>
  </si>
  <si>
    <t>D+M přechod OC/PPR</t>
  </si>
  <si>
    <t>R-pol-ost-3</t>
  </si>
  <si>
    <t>D+M přechod PE/PPR</t>
  </si>
  <si>
    <t>Odvod kondenzátu přes sifon do kanalizace</t>
  </si>
  <si>
    <t>1314424293</t>
  </si>
  <si>
    <t>R-pol-ost-4</t>
  </si>
  <si>
    <t>Stavební přípomoce nezahrnuté ve stav. části</t>
  </si>
  <si>
    <t>předpolad</t>
  </si>
  <si>
    <t>998011001</t>
  </si>
  <si>
    <t>Přesun hmot pro budovy občanské výstavby, bydlení, výrobu a služby s nosnou svislou konstrukcí zděnou z cihel, tvárnic nebo kamene vodorovná dopravní vzdálenost do 100 m pro budovy výšky do 6 m</t>
  </si>
  <si>
    <t>1529940534</t>
  </si>
  <si>
    <t>https://podminky.urs.cz/item/CS_URS_2023_01/998011001</t>
  </si>
  <si>
    <t>9987210000</t>
  </si>
  <si>
    <t>Přesun hmot tonážní pro zdravotní instalace, vodorovně do 50 m, svisle výška do 24 m</t>
  </si>
  <si>
    <t>https://podminky.urs.cz/item/CS_URS_2023_01/9987210000</t>
  </si>
  <si>
    <t>0,518+0,328+0,003+0,249+0,070+0,104</t>
  </si>
  <si>
    <t>01.6 - Vytápění</t>
  </si>
  <si>
    <t>D1 - Zařízení</t>
  </si>
  <si>
    <t>D2 - Armatury</t>
  </si>
  <si>
    <t>D3 - Otopná tělesa</t>
  </si>
  <si>
    <t>D4 - Potrubí a izolace</t>
  </si>
  <si>
    <t>D5 - Montáž</t>
  </si>
  <si>
    <t>D7 - Ostatní práce</t>
  </si>
  <si>
    <t>D1</t>
  </si>
  <si>
    <t>Zařízení</t>
  </si>
  <si>
    <t>Pol1</t>
  </si>
  <si>
    <t>Plynový kotel závěsný, kondenzační, turbo se zabudovaným čerpadlem, expanzní nádobou 14l a pojišťovacím ventilem, s deskovým výměníkem ohřevu TUV, zásobník TUV nerez 40 litrů, včetně ekvitermní regulace s čidlem, programovatelný regulátor, modul pro ovládání přes mobilní telefon, připojovací sady, zavěšení, odkouření 14m, včetně revize, zapojení a uvedení do provozu</t>
  </si>
  <si>
    <t>https://podminky.urs.cz/item/CS_URS_2023_01/Pol1</t>
  </si>
  <si>
    <t xml:space="preserve">Poznámka k položce:_x000d_
Buderus Logamax plus GB192i-30 T40,  regulátor RC310, modul KM100 Jmenovitý 30 kW</t>
  </si>
  <si>
    <t>Pol2</t>
  </si>
  <si>
    <t>Koncentrické odkouření (3m a výšku komína 10 m),napojení na kotel, revizní kus, hlavice, revize</t>
  </si>
  <si>
    <t>https://podminky.urs.cz/item/CS_URS_2023_01/Pol2</t>
  </si>
  <si>
    <t>Poznámka k položce:_x000d_
Buderus 80 / 125 mm</t>
  </si>
  <si>
    <t>Pol3</t>
  </si>
  <si>
    <t>Expanzní nádoba s připojovací armaturou a tlakovou hadicí</t>
  </si>
  <si>
    <t>https://podminky.urs.cz/item/CS_URS_2023_01/Pol3</t>
  </si>
  <si>
    <t>Poznámka k položce:_x000d_
Reflex NG 25/6 25 litrů</t>
  </si>
  <si>
    <t>D2</t>
  </si>
  <si>
    <t>Armatury</t>
  </si>
  <si>
    <t>Pol4</t>
  </si>
  <si>
    <t>Připojovací sada UT je dodávkou kotle</t>
  </si>
  <si>
    <t>https://podminky.urs.cz/item/CS_URS_2023_01/Pol4</t>
  </si>
  <si>
    <t>Pol5</t>
  </si>
  <si>
    <t>Kohout plnicí a vypouštěcí, PN10</t>
  </si>
  <si>
    <t>https://podminky.urs.cz/item/CS_URS_2023_01/Pol5</t>
  </si>
  <si>
    <t>Poznámka k položce:_x000d_
DN 15</t>
  </si>
  <si>
    <t>Pol6</t>
  </si>
  <si>
    <t>Automatický odzdušňovací ventil</t>
  </si>
  <si>
    <t>https://podminky.urs.cz/item/CS_URS_2023_01/Pol6</t>
  </si>
  <si>
    <t>Pol7</t>
  </si>
  <si>
    <t>Připojovací set pro radiátor, surová mosaz - ventil rohový s termostatem, šroubení rohové, regulační a uzavírací a kryty potrubí</t>
  </si>
  <si>
    <t>https://podminky.urs.cz/item/CS_URS_2023_01/Pol7</t>
  </si>
  <si>
    <t>Poznámka k položce:_x000d_
Laurens VLBWTD, VLBWD DN 15</t>
  </si>
  <si>
    <t>D3</t>
  </si>
  <si>
    <t>Otopná tělesa</t>
  </si>
  <si>
    <t>Pol8</t>
  </si>
  <si>
    <t>Litinové, článkové otopné těleso na nožičkách,a odvzdušnění, barva Černá (RAL 9005)</t>
  </si>
  <si>
    <t>https://podminky.urs.cz/item/CS_URS_2023_01/Pol8</t>
  </si>
  <si>
    <t>Poznámka k položce:_x000d_
Laurens Biaxo BI4-660-07F</t>
  </si>
  <si>
    <t>Pol9</t>
  </si>
  <si>
    <t>dtto</t>
  </si>
  <si>
    <t>https://podminky.urs.cz/item/CS_URS_2023_01/Pol9</t>
  </si>
  <si>
    <t>Poznámka k položce:_x000d_
Laurens Biaxo BI4-660-08F</t>
  </si>
  <si>
    <t>Pol10</t>
  </si>
  <si>
    <t>https://podminky.urs.cz/item/CS_URS_2023_01/Pol10</t>
  </si>
  <si>
    <t>Poznámka k položce:_x000d_
Laurens Biaxo BI4-660-10F</t>
  </si>
  <si>
    <t>Pol11</t>
  </si>
  <si>
    <t>https://podminky.urs.cz/item/CS_URS_2023_01/Pol11</t>
  </si>
  <si>
    <t>Poznámka k položce:_x000d_
Laurens Biaxo BI4-660-11F</t>
  </si>
  <si>
    <t>Pol12</t>
  </si>
  <si>
    <t>https://podminky.urs.cz/item/CS_URS_2023_01/Pol12</t>
  </si>
  <si>
    <t>Poznámka k položce:_x000d_
Laurens Biaxo BI4-660-13F</t>
  </si>
  <si>
    <t>Pol13</t>
  </si>
  <si>
    <t>https://podminky.urs.cz/item/CS_URS_2023_01/Pol13</t>
  </si>
  <si>
    <t>Poznámka k položce:_x000d_
Laurens Biaxo BI4-660-19F</t>
  </si>
  <si>
    <t>Pol14</t>
  </si>
  <si>
    <t>https://podminky.urs.cz/item/CS_URS_2023_01/Pol14</t>
  </si>
  <si>
    <t>Poznámka k položce:_x000d_
Laurens Biaxo BI4-660-22F</t>
  </si>
  <si>
    <t>Pol15</t>
  </si>
  <si>
    <t>https://podminky.urs.cz/item/CS_URS_2023_01/Pol15</t>
  </si>
  <si>
    <t>Poznámka k položce:_x000d_
Laurens Biaxo BI4-960-08F</t>
  </si>
  <si>
    <t>Pol16</t>
  </si>
  <si>
    <t>https://podminky.urs.cz/item/CS_URS_2023_01/Pol16</t>
  </si>
  <si>
    <t>Poznámka k položce:_x000d_
Laurens Biaxo BI6-660-08F</t>
  </si>
  <si>
    <t>Pol17</t>
  </si>
  <si>
    <t>https://podminky.urs.cz/item/CS_URS_2023_01/Pol17</t>
  </si>
  <si>
    <t>Poznámka k položce:_x000d_
Laurens Biaxo BI6-660-11F</t>
  </si>
  <si>
    <t>Pol18</t>
  </si>
  <si>
    <t>https://podminky.urs.cz/item/CS_URS_2023_01/Pol18</t>
  </si>
  <si>
    <t>Poznámka k položce:_x000d_
Laurens Biaxo BI6-660-13F</t>
  </si>
  <si>
    <t>Pol19</t>
  </si>
  <si>
    <t>https://podminky.urs.cz/item/CS_URS_2023_01/Pol19</t>
  </si>
  <si>
    <t>Poznámka k položce:_x000d_
Laurens Biaxo BI6-660-14F</t>
  </si>
  <si>
    <t>Pol20</t>
  </si>
  <si>
    <t>https://podminky.urs.cz/item/CS_URS_2023_01/Pol20</t>
  </si>
  <si>
    <t>Poznámka k položce:_x000d_
Laurens Biaxo BI6-660-26F</t>
  </si>
  <si>
    <t>Pol21</t>
  </si>
  <si>
    <t>https://podminky.urs.cz/item/CS_URS_2023_01/Pol21</t>
  </si>
  <si>
    <t>Poznámka k položce:_x000d_
Laurens Biaxo BI6-960-10F</t>
  </si>
  <si>
    <t>Pol22</t>
  </si>
  <si>
    <t>https://podminky.urs.cz/item/CS_URS_2023_01/Pol22</t>
  </si>
  <si>
    <t>Poznámka k položce:_x000d_
Laurens Biaxo BI6-960-17F</t>
  </si>
  <si>
    <t>Pol23</t>
  </si>
  <si>
    <t>https://podminky.urs.cz/item/CS_URS_2023_01/Pol23</t>
  </si>
  <si>
    <t>Poznámka k položce:_x000d_
Laurens Biaxo BI6-960-19F</t>
  </si>
  <si>
    <t>D4</t>
  </si>
  <si>
    <t>Potrubí a izolace</t>
  </si>
  <si>
    <t>Pol24</t>
  </si>
  <si>
    <t>Potrubí měď. hladké , včetně tvarovek a oblouků, včetně návlekové izolace potrubí z pěnového polyetylenu tloušťky 20mm</t>
  </si>
  <si>
    <t>https://podminky.urs.cz/item/CS_URS_2023_01/Pol24</t>
  </si>
  <si>
    <t>Poznámka k položce:_x000d_
54x2.0</t>
  </si>
  <si>
    <t>Pol25</t>
  </si>
  <si>
    <t>https://podminky.urs.cz/item/CS_URS_2023_01/Pol25</t>
  </si>
  <si>
    <t>Poznámka k položce:_x000d_
42x1,5</t>
  </si>
  <si>
    <t>Pol26</t>
  </si>
  <si>
    <t>https://podminky.urs.cz/item/CS_URS_2023_01/Pol26</t>
  </si>
  <si>
    <t>Poznámka k položce:_x000d_
35x1,5</t>
  </si>
  <si>
    <t>Pol27</t>
  </si>
  <si>
    <t>https://podminky.urs.cz/item/CS_URS_2023_01/Pol27</t>
  </si>
  <si>
    <t>Poznámka k položce:_x000d_
28x1,0</t>
  </si>
  <si>
    <t>Pol28</t>
  </si>
  <si>
    <t>https://podminky.urs.cz/item/CS_URS_2023_01/Pol28</t>
  </si>
  <si>
    <t>Poznámka k položce:_x000d_
22x1,0</t>
  </si>
  <si>
    <t>Pol29</t>
  </si>
  <si>
    <t>https://podminky.urs.cz/item/CS_URS_2023_01/Pol29</t>
  </si>
  <si>
    <t>Poznámka k položce:_x000d_
18x1,0</t>
  </si>
  <si>
    <t>Pol30</t>
  </si>
  <si>
    <t>https://podminky.urs.cz/item/CS_URS_2023_01/Pol30</t>
  </si>
  <si>
    <t>Poznámka k položce:_x000d_
15x1,0</t>
  </si>
  <si>
    <t>D5</t>
  </si>
  <si>
    <t>Montáž</t>
  </si>
  <si>
    <t>Pol31</t>
  </si>
  <si>
    <t>Tlaková zkouška</t>
  </si>
  <si>
    <t>https://podminky.urs.cz/item/CS_URS_2023_01/Pol31</t>
  </si>
  <si>
    <t>Pol32</t>
  </si>
  <si>
    <t>Naplnění systému vodou, splňující podmínky výrobce kotlů a ČSN 07 7401</t>
  </si>
  <si>
    <t>https://podminky.urs.cz/item/CS_URS_2023_01/Pol32</t>
  </si>
  <si>
    <t>Pol33</t>
  </si>
  <si>
    <t>Topná zkouška dle ČSN 060310</t>
  </si>
  <si>
    <t>https://podminky.urs.cz/item/CS_URS_2023_01/Pol33</t>
  </si>
  <si>
    <t>Pol34</t>
  </si>
  <si>
    <t>Propláchnutí systému</t>
  </si>
  <si>
    <t>https://podminky.urs.cz/item/CS_URS_2023_01/Pol34</t>
  </si>
  <si>
    <t>Pol35</t>
  </si>
  <si>
    <t>Nátěry kovových doplňkových konstrukcí syntetické dvojnásobné a 1x email</t>
  </si>
  <si>
    <t>https://podminky.urs.cz/item/CS_URS_2023_01/Pol35</t>
  </si>
  <si>
    <t>Pol36</t>
  </si>
  <si>
    <t>Montážní lišty a konzole pro vedení potrubí pod stropem nebo na zdi k připevnění potrubních tras , z pozinkové oceli , včetně příslušenství</t>
  </si>
  <si>
    <t>kg</t>
  </si>
  <si>
    <t>https://podminky.urs.cz/item/CS_URS_2023_01/Pol36</t>
  </si>
  <si>
    <t>Pol37</t>
  </si>
  <si>
    <t>Označovací štítky pro označení potrubních větví ve formě šroubovaných držáků s krytem s umělé hmoty</t>
  </si>
  <si>
    <t>https://podminky.urs.cz/item/CS_URS_2023_01/Pol37</t>
  </si>
  <si>
    <t>Pol38</t>
  </si>
  <si>
    <t>Prostup stěnou</t>
  </si>
  <si>
    <t>1226432215</t>
  </si>
  <si>
    <t>https://podminky.urs.cz/item/CS_URS_2023_01/Pol38</t>
  </si>
  <si>
    <t>Pol39</t>
  </si>
  <si>
    <t>Montáž včetně zasekání rozvodů</t>
  </si>
  <si>
    <t>https://podminky.urs.cz/item/CS_URS_2023_01/Pol39</t>
  </si>
  <si>
    <t>D7</t>
  </si>
  <si>
    <t>Ostatní práce</t>
  </si>
  <si>
    <t>Pol40</t>
  </si>
  <si>
    <t>Projekt skutečného provedení</t>
  </si>
  <si>
    <t>https://podminky.urs.cz/item/CS_URS_2023_01/Pol40</t>
  </si>
  <si>
    <t>Pol41</t>
  </si>
  <si>
    <t>Doprava, přesun hmot</t>
  </si>
  <si>
    <t>https://podminky.urs.cz/item/CS_URS_2023_01/Pol41</t>
  </si>
  <si>
    <t>Poznámka k položce:_x000d_
V případě, že jsou v dokumentaci použitá specifická označení výrobků, je možné použít i jiná kvalitativně a technicky obdobná řešení._x000d_
Všechny uvedené výrobky a výrobci ve všech částech této dokumentace jsou pouze informativní a slouží jako podklad pro korektní výběr_x000d_
zhotovitele za stejných kvalitativních podmínek. Před zahájením výstavby dojde k upřesnění a dohodě mezi vybraným uchazečem_x000d_
a investorem stavby ohledně specifikace dodávek.</t>
  </si>
  <si>
    <t>R 001</t>
  </si>
  <si>
    <t>-347866136</t>
  </si>
  <si>
    <t>https://podminky.urs.cz/item/CS_URS_2023_01/R 001</t>
  </si>
  <si>
    <t>R 002</t>
  </si>
  <si>
    <t>Prostupy</t>
  </si>
  <si>
    <t>-1408298399</t>
  </si>
  <si>
    <t>https://podminky.urs.cz/item/CS_URS_2023_01/R 002</t>
  </si>
  <si>
    <t>01.7 - Zařízení silnoproudé elektrotechniky</t>
  </si>
  <si>
    <t>Krabice budou dopočítány dle skutečnosti! Délky kabelů budou dopočítány dle skutečnosti!</t>
  </si>
  <si>
    <t>PSV - PSV</t>
  </si>
  <si>
    <t xml:space="preserve">    D01 - Dodávky zařízení</t>
  </si>
  <si>
    <t xml:space="preserve">    D02 - Materiál elektromontážní + práce</t>
  </si>
  <si>
    <t xml:space="preserve">    D03 - Zemní práce</t>
  </si>
  <si>
    <t xml:space="preserve">    D04 - Ostatní náklady</t>
  </si>
  <si>
    <t xml:space="preserve">    D05 - Vedlejší rozpočtové náklady</t>
  </si>
  <si>
    <t>D01</t>
  </si>
  <si>
    <t>Dodávky zařízení</t>
  </si>
  <si>
    <t>000000101</t>
  </si>
  <si>
    <t>Rozvaděč RS1 dle schématu, výroba, montáž, osazení</t>
  </si>
  <si>
    <t>-201571495</t>
  </si>
  <si>
    <t xml:space="preserve">Poznámka k položce:_x000d_
Rozvaděče budou provedeny dle příslušných ČSN. Jedná se o komplexní dodávku dle schémat rozvaděčů včetně svorek, svorkovnic, vodičů, štítků, pomocných obvodů, zkoušek, prohlášení o shodě atd. Součástí ceny je osazení rozvaděče a pomocné stavební práce. </t>
  </si>
  <si>
    <t>000000201</t>
  </si>
  <si>
    <t>Svítidlo nástěnné - objímka, žárovka - dle návrhu architekta</t>
  </si>
  <si>
    <t>-226075988</t>
  </si>
  <si>
    <t>000000301</t>
  </si>
  <si>
    <t>Podlahová krabice 3x 230V/16A chráněná, 2x RJ45, komplet</t>
  </si>
  <si>
    <t>1945278963</t>
  </si>
  <si>
    <t>D02</t>
  </si>
  <si>
    <t>Materiál elektromontážní + práce</t>
  </si>
  <si>
    <t>000411201</t>
  </si>
  <si>
    <t>spínač 10A/250Vstř řaz.1 ABB DECENTO bílá</t>
  </si>
  <si>
    <t>470655126</t>
  </si>
  <si>
    <t>000411204</t>
  </si>
  <si>
    <t>spínač 10A/250Vstř řaz.5 ABB DECENTO bílá</t>
  </si>
  <si>
    <t>-1512342688</t>
  </si>
  <si>
    <t>000411202</t>
  </si>
  <si>
    <t>přepínač 10A/250Vstř řaz.6 ABB DECENTO bílá</t>
  </si>
  <si>
    <t>921856907</t>
  </si>
  <si>
    <t>000411271</t>
  </si>
  <si>
    <t xml:space="preserve">spínač 10A/250Vstř/IP44  řaz.1   zapuštěný</t>
  </si>
  <si>
    <t>-1883288088</t>
  </si>
  <si>
    <t>000411272</t>
  </si>
  <si>
    <t xml:space="preserve">spínač 10A/250Vstř/IP44  řaz.5   zapuštěný</t>
  </si>
  <si>
    <t>1840004928</t>
  </si>
  <si>
    <t>000418311</t>
  </si>
  <si>
    <t>tlačítkový ovladač řaz. 1/0 10A/250Vstř ABB DECENTO bílá</t>
  </si>
  <si>
    <t>-1885349312</t>
  </si>
  <si>
    <t>000421401</t>
  </si>
  <si>
    <t>zásuvka 16A/250Vstř +clonky ABB DECENTO bílá</t>
  </si>
  <si>
    <t>858707219</t>
  </si>
  <si>
    <t>000421406</t>
  </si>
  <si>
    <t>zásuvka 16A/230Vstř chráněná ABB DECENTO bílá</t>
  </si>
  <si>
    <t>280762440</t>
  </si>
  <si>
    <t>000423301</t>
  </si>
  <si>
    <t>zásuvka 16A/250Vstř IP44</t>
  </si>
  <si>
    <t>-1864105286</t>
  </si>
  <si>
    <t>000199095</t>
  </si>
  <si>
    <t>ekvipotenciální svorkovnice EPS 1 s krytem</t>
  </si>
  <si>
    <t>-1562394243</t>
  </si>
  <si>
    <t>000199211</t>
  </si>
  <si>
    <t>svorky Wago (3-5) x 1,5-4mm2 krabicová bezšroubo</t>
  </si>
  <si>
    <t>-839686419</t>
  </si>
  <si>
    <t>000311215</t>
  </si>
  <si>
    <t>krabice přístrojová KP67/1</t>
  </si>
  <si>
    <t>2069133323</t>
  </si>
  <si>
    <t>000311116</t>
  </si>
  <si>
    <t>krabice univerzální/odbočná KU68-1902 vč.KO68</t>
  </si>
  <si>
    <t>489710150</t>
  </si>
  <si>
    <t>000312001</t>
  </si>
  <si>
    <t>krabice KSK80/IP66 81x81x51mm</t>
  </si>
  <si>
    <t>132141016</t>
  </si>
  <si>
    <t>000322175</t>
  </si>
  <si>
    <t>příchytka kabelová 10mm, na dřevo vč spoj. materiálu</t>
  </si>
  <si>
    <t>-1324560567</t>
  </si>
  <si>
    <t>000322176</t>
  </si>
  <si>
    <t>příchytka pro 2x kabel černá keramická vč. Spoj materiálu</t>
  </si>
  <si>
    <t>-1824067506</t>
  </si>
  <si>
    <t>000321113</t>
  </si>
  <si>
    <t>trubka ohebná PVC pr. 20</t>
  </si>
  <si>
    <t>-142293009</t>
  </si>
  <si>
    <t>000009999</t>
  </si>
  <si>
    <t>spojovací materiál - vruty, hmoždinky atd.</t>
  </si>
  <si>
    <t>398076572</t>
  </si>
  <si>
    <t>000173108</t>
  </si>
  <si>
    <t>vodič CYA 6 ZŽ /H07V-K/</t>
  </si>
  <si>
    <t>988450658</t>
  </si>
  <si>
    <t>000173110</t>
  </si>
  <si>
    <t>vodič CYA 16 ZŽ /H07V-K/</t>
  </si>
  <si>
    <t>-692153948</t>
  </si>
  <si>
    <t>000101105</t>
  </si>
  <si>
    <t>kabel CYKY-O 3x1,5</t>
  </si>
  <si>
    <t>1049427751</t>
  </si>
  <si>
    <t>000101105.1</t>
  </si>
  <si>
    <t>kabel CYKY-J 3x1,5</t>
  </si>
  <si>
    <t>-1066608209</t>
  </si>
  <si>
    <t>000101106</t>
  </si>
  <si>
    <t>kabel CYKY-J 3x2,5</t>
  </si>
  <si>
    <t>-2131665393</t>
  </si>
  <si>
    <t>000101305</t>
  </si>
  <si>
    <t>kabel CYKY-J 5x1,5</t>
  </si>
  <si>
    <t>1593094914</t>
  </si>
  <si>
    <t>000295101</t>
  </si>
  <si>
    <t>drátCu pr.8mm</t>
  </si>
  <si>
    <t>1184794108</t>
  </si>
  <si>
    <t>000295564</t>
  </si>
  <si>
    <t>svorka spojovací SS Cu</t>
  </si>
  <si>
    <t>48939624</t>
  </si>
  <si>
    <t>000295573</t>
  </si>
  <si>
    <t>svorka připojovací SP 1šroub Cu</t>
  </si>
  <si>
    <t>-14049746</t>
  </si>
  <si>
    <t>000295576</t>
  </si>
  <si>
    <t>svorka na okapní žlaby SOc 1šroub Cu</t>
  </si>
  <si>
    <t>-427312861</t>
  </si>
  <si>
    <t>000295531</t>
  </si>
  <si>
    <t>podpěra vedení do zdiva hmoždi PV1h 8/50mm Cu</t>
  </si>
  <si>
    <t>-329342531</t>
  </si>
  <si>
    <t>000295523</t>
  </si>
  <si>
    <t xml:space="preserve">podpěra vedení šindel střechy  Cu</t>
  </si>
  <si>
    <t>-441911407</t>
  </si>
  <si>
    <t>000295507</t>
  </si>
  <si>
    <t>jímací tyč hladká JR2,5 Cu pr.19/2500mm, komplet vč uchycení</t>
  </si>
  <si>
    <t>-1753572605</t>
  </si>
  <si>
    <t>000295505</t>
  </si>
  <si>
    <t>jímací tyč hladká JR1,5 Cu pr.19/1500mm, komplet vč uchycení</t>
  </si>
  <si>
    <t>1221688094</t>
  </si>
  <si>
    <t>000295571</t>
  </si>
  <si>
    <t>svorka k jímací tyči SJ1 4šrouby Cu</t>
  </si>
  <si>
    <t>-586375963</t>
  </si>
  <si>
    <t>000295768</t>
  </si>
  <si>
    <t>svorka zkušební SZc 2šrouby nerez trubková</t>
  </si>
  <si>
    <t>1257053411</t>
  </si>
  <si>
    <t>000295882</t>
  </si>
  <si>
    <t>označovací štítek zemního svodu</t>
  </si>
  <si>
    <t>1429556306</t>
  </si>
  <si>
    <t>000295793</t>
  </si>
  <si>
    <t>ochranná trubka svodu OT délka 1,7m CU</t>
  </si>
  <si>
    <t>-1974472710</t>
  </si>
  <si>
    <t>000295797</t>
  </si>
  <si>
    <t>držák trubky do zdiva CU</t>
  </si>
  <si>
    <t>-2124638789</t>
  </si>
  <si>
    <t>000295002</t>
  </si>
  <si>
    <t xml:space="preserve">pásek NEREZ 30/3,5  V4A - ZP 30x3.5</t>
  </si>
  <si>
    <t>-1640589061</t>
  </si>
  <si>
    <t>000295151</t>
  </si>
  <si>
    <t>vedení Nerez pr.10mm(0,63kg/m)</t>
  </si>
  <si>
    <t>-741496646</t>
  </si>
  <si>
    <t>000009999.1</t>
  </si>
  <si>
    <t>tyč zemnící 1m, FeZn, včetně svorky</t>
  </si>
  <si>
    <t>625372690</t>
  </si>
  <si>
    <t>000295162</t>
  </si>
  <si>
    <t>svorka pásku drátu zemnící SR3 2šrouby nerez</t>
  </si>
  <si>
    <t>-540149821</t>
  </si>
  <si>
    <t>210220441</t>
  </si>
  <si>
    <t>ochrana zemní svorky asfaltovým nátěrem</t>
  </si>
  <si>
    <t>-1682489198</t>
  </si>
  <si>
    <t>000000252</t>
  </si>
  <si>
    <t>bezpečnostní tabulka plast</t>
  </si>
  <si>
    <t>1572387937</t>
  </si>
  <si>
    <t>000199511</t>
  </si>
  <si>
    <t>štítek kabelový 30x10mm malý</t>
  </si>
  <si>
    <t>-310486372</t>
  </si>
  <si>
    <t>000999999</t>
  </si>
  <si>
    <t>materiál elektromontážní podružný</t>
  </si>
  <si>
    <t>-1034878053</t>
  </si>
  <si>
    <t>000999999.1</t>
  </si>
  <si>
    <t>materiál podružný spojovací, popisovací atd.</t>
  </si>
  <si>
    <t>326229962</t>
  </si>
  <si>
    <t>000295441</t>
  </si>
  <si>
    <t>svorka zemnící Bernard/ZSA16</t>
  </si>
  <si>
    <t>-608918927</t>
  </si>
  <si>
    <t>000295443</t>
  </si>
  <si>
    <t>páska měděná uzemňovací ZSA16-délka 0,5 m</t>
  </si>
  <si>
    <t>-1426468705</t>
  </si>
  <si>
    <t>000009999.2</t>
  </si>
  <si>
    <t>montáž svítidla včetně zapojení</t>
  </si>
  <si>
    <t>-1803017965</t>
  </si>
  <si>
    <t>210100001</t>
  </si>
  <si>
    <t>ukončení v rozvaděči vč.zapojení vodiče do 2,5mm2</t>
  </si>
  <si>
    <t>-271676163</t>
  </si>
  <si>
    <t>210100101</t>
  </si>
  <si>
    <t>ukončení na svorkovnici vodič do 16mm2</t>
  </si>
  <si>
    <t>-2132380582</t>
  </si>
  <si>
    <t>D03</t>
  </si>
  <si>
    <t>460200263</t>
  </si>
  <si>
    <t>výkop kabel.rýhy šířka 30/hloubka 50cm tz.3/ko1.0 uzem.</t>
  </si>
  <si>
    <t>-500447698</t>
  </si>
  <si>
    <t>460560263</t>
  </si>
  <si>
    <t>zához kabelové rýhy šířka 30/hloubka 50cm tz.3</t>
  </si>
  <si>
    <t>1167767449</t>
  </si>
  <si>
    <t>D04</t>
  </si>
  <si>
    <t>218009001</t>
  </si>
  <si>
    <t>poplatek za recyklaci svítidla přes 50cm</t>
  </si>
  <si>
    <t>-268644502</t>
  </si>
  <si>
    <t>000009999.3</t>
  </si>
  <si>
    <t>demontáž stávající elektroinstalace vč skládky, dopravy</t>
  </si>
  <si>
    <t>-1375108043</t>
  </si>
  <si>
    <t>219002611</t>
  </si>
  <si>
    <t>vysekání rýhy/zeď cihla/ hl.do 30mm/š.do 30mm</t>
  </si>
  <si>
    <t>1086263801</t>
  </si>
  <si>
    <t>219002623</t>
  </si>
  <si>
    <t>vysekání rýhy/zeď cihla/ hl.do 50mm/š.do 150mm</t>
  </si>
  <si>
    <t>144820301</t>
  </si>
  <si>
    <t>219003691</t>
  </si>
  <si>
    <t>omítka hladká rýhy ve stěně do 30mm vč.malty MV</t>
  </si>
  <si>
    <t>524295481</t>
  </si>
  <si>
    <t>219003694</t>
  </si>
  <si>
    <t>omítka hladká rýhy ve stěně do 150mm vč.malty MV</t>
  </si>
  <si>
    <t>1603198942</t>
  </si>
  <si>
    <t>219001213</t>
  </si>
  <si>
    <t>vybour.otvoru ve zdi/cihla/ do pr.60mm/tl.do 0,45m</t>
  </si>
  <si>
    <t>-143783299</t>
  </si>
  <si>
    <t>000009999.4</t>
  </si>
  <si>
    <t>hlavní kabelová trasa v podlaze - montáž+materiál</t>
  </si>
  <si>
    <t>-131970414</t>
  </si>
  <si>
    <t>219000212</t>
  </si>
  <si>
    <t>doprava materiálu</t>
  </si>
  <si>
    <t>2080208369</t>
  </si>
  <si>
    <t>219000105</t>
  </si>
  <si>
    <t>zajištění provizorního napájení</t>
  </si>
  <si>
    <t>hod</t>
  </si>
  <si>
    <t>346028840</t>
  </si>
  <si>
    <t>219000106</t>
  </si>
  <si>
    <t>průzkum před montáží, upřesnění vedení tras</t>
  </si>
  <si>
    <t>-1735696016</t>
  </si>
  <si>
    <t>219002111</t>
  </si>
  <si>
    <t>pomocné stavební práce</t>
  </si>
  <si>
    <t>-659846441</t>
  </si>
  <si>
    <t>219002111.r</t>
  </si>
  <si>
    <t>Doprava a přesun dodávek</t>
  </si>
  <si>
    <t>-334815155</t>
  </si>
  <si>
    <t>219002111.r01</t>
  </si>
  <si>
    <t>Prořez</t>
  </si>
  <si>
    <t>-1860633686</t>
  </si>
  <si>
    <t>219002111.r02</t>
  </si>
  <si>
    <t>Materiál podružný</t>
  </si>
  <si>
    <t>-972502413</t>
  </si>
  <si>
    <t>219002111.r03</t>
  </si>
  <si>
    <t>PPV pro elektromontáže</t>
  </si>
  <si>
    <t>-1778964783</t>
  </si>
  <si>
    <t>D05</t>
  </si>
  <si>
    <t>M001</t>
  </si>
  <si>
    <t>zařízení staveniště</t>
  </si>
  <si>
    <t>886789994</t>
  </si>
  <si>
    <t>M002</t>
  </si>
  <si>
    <t>rušení provozem investora</t>
  </si>
  <si>
    <t>1196840333</t>
  </si>
  <si>
    <t>M002a</t>
  </si>
  <si>
    <t>likvidace materálu, skládkovné</t>
  </si>
  <si>
    <t>-2123503313</t>
  </si>
  <si>
    <t>M003</t>
  </si>
  <si>
    <t>kompletační činnost</t>
  </si>
  <si>
    <t>1801646528</t>
  </si>
  <si>
    <t>M004</t>
  </si>
  <si>
    <t>revize</t>
  </si>
  <si>
    <t>732374510</t>
  </si>
  <si>
    <t>M005</t>
  </si>
  <si>
    <t>projekt skutečného provedení</t>
  </si>
  <si>
    <t>2066783708</t>
  </si>
  <si>
    <t>M006</t>
  </si>
  <si>
    <t>autorský dozor</t>
  </si>
  <si>
    <t>-350889022</t>
  </si>
  <si>
    <t>01.8 - Zařízení slaboproudé elektrotechniky</t>
  </si>
  <si>
    <t xml:space="preserve">Pozn.: Aktivní prvky nejsou součástí projektu! Pozn.: Zásuvky v podlahových krabicích jsou součástí silnoproudých rozvodů! Pozn.: Kabely a trubky budou dopočítány dle skutečnosti </t>
  </si>
  <si>
    <t xml:space="preserve">    D01 - Elektromontážní práce</t>
  </si>
  <si>
    <t xml:space="preserve">    D02 - Ostatní náklady</t>
  </si>
  <si>
    <t xml:space="preserve">    D03 - Vedlejší rozpočtové náklady</t>
  </si>
  <si>
    <t>Elektromontážní práce</t>
  </si>
  <si>
    <t>000000101.1</t>
  </si>
  <si>
    <t>datový rozvaděč RDAT 22U 600x600, nástěnný komplet</t>
  </si>
  <si>
    <t>-578607965</t>
  </si>
  <si>
    <t>000000102</t>
  </si>
  <si>
    <t>napájecí blok PDU 4x230V s PO T3</t>
  </si>
  <si>
    <t>1318255572</t>
  </si>
  <si>
    <t>000000103</t>
  </si>
  <si>
    <t>horizontální organizér kabelů 19" 1U</t>
  </si>
  <si>
    <t>90780472</t>
  </si>
  <si>
    <t>000000104</t>
  </si>
  <si>
    <t>Ventilační jednotka 2x ventilátor do víka</t>
  </si>
  <si>
    <t>-2084014060</t>
  </si>
  <si>
    <t>000000105</t>
  </si>
  <si>
    <t>modulární patch panel 24 keystone 19" 1U</t>
  </si>
  <si>
    <t>899610536</t>
  </si>
  <si>
    <t>000000106</t>
  </si>
  <si>
    <t>modul RJ45 formát keystone cat.6 UTP</t>
  </si>
  <si>
    <t>-1675685591</t>
  </si>
  <si>
    <t>000000107</t>
  </si>
  <si>
    <t>pevná police hl. 360mm 2-bodové uchycení</t>
  </si>
  <si>
    <t>1221105680</t>
  </si>
  <si>
    <t>000000108</t>
  </si>
  <si>
    <t>datový patch kabel 1m modrý U/UTP nestíněný</t>
  </si>
  <si>
    <t>-262945826</t>
  </si>
  <si>
    <t>000000109</t>
  </si>
  <si>
    <t>drobný materiál - konektory, spojovací,upevňovací,popisovací</t>
  </si>
  <si>
    <t>-1862703590</t>
  </si>
  <si>
    <t>000000110</t>
  </si>
  <si>
    <t xml:space="preserve">zásuvka 1xRJ45/cat.6 UTP     ABB DECENTO</t>
  </si>
  <si>
    <t>-2053474562</t>
  </si>
  <si>
    <t>000209435</t>
  </si>
  <si>
    <t>kabel BELDEN Cat.6 UTP 4x2xAWG23</t>
  </si>
  <si>
    <t>-313018254</t>
  </si>
  <si>
    <t>000321113.1</t>
  </si>
  <si>
    <t>242711511</t>
  </si>
  <si>
    <t>000362017</t>
  </si>
  <si>
    <t>Kabelový žlab drátěný 54/500, pod strop, černý komplet vč příslušenství</t>
  </si>
  <si>
    <t>17288800</t>
  </si>
  <si>
    <t>000000201.1</t>
  </si>
  <si>
    <t>ústředna EZS vč skříně, komplet</t>
  </si>
  <si>
    <t>-859716068</t>
  </si>
  <si>
    <t>000000202</t>
  </si>
  <si>
    <t>expandér EZS 16 vstupů</t>
  </si>
  <si>
    <t>1919528632</t>
  </si>
  <si>
    <t>000000203</t>
  </si>
  <si>
    <t>hl. klávesnice EZS</t>
  </si>
  <si>
    <t>1931812829</t>
  </si>
  <si>
    <t>000000204</t>
  </si>
  <si>
    <t>skříň expandéru EZS komplet vč napáječe</t>
  </si>
  <si>
    <t>-1104169360</t>
  </si>
  <si>
    <t>000000205</t>
  </si>
  <si>
    <t>pohybový PIR senzor</t>
  </si>
  <si>
    <t>177565384</t>
  </si>
  <si>
    <t>000000206</t>
  </si>
  <si>
    <t>magnetický kontakt dveřní adresný</t>
  </si>
  <si>
    <t>218259980</t>
  </si>
  <si>
    <t>000000207</t>
  </si>
  <si>
    <t>detektor kombinovaný teploty a kouře</t>
  </si>
  <si>
    <t>857776813</t>
  </si>
  <si>
    <t>000000208</t>
  </si>
  <si>
    <t>houkačka s majákem venkovní zálohovaná</t>
  </si>
  <si>
    <t>-1643086295</t>
  </si>
  <si>
    <t>000000209</t>
  </si>
  <si>
    <t>baterie EZS pro ústřednu 12V/7Ah gel</t>
  </si>
  <si>
    <t>1295314253</t>
  </si>
  <si>
    <t>000000210</t>
  </si>
  <si>
    <t>baterie EZS pro expandéry 12V/17Ah gel</t>
  </si>
  <si>
    <t>31262045</t>
  </si>
  <si>
    <t>000000211</t>
  </si>
  <si>
    <t xml:space="preserve">kabel EZS  2x0,8+2x0,5 bal.300m</t>
  </si>
  <si>
    <t>-1308715647</t>
  </si>
  <si>
    <t>000000212</t>
  </si>
  <si>
    <t xml:space="preserve">kabel EZS  2x0,8+3x2x0,5 bal.250m</t>
  </si>
  <si>
    <t>-1220828304</t>
  </si>
  <si>
    <t>000000213</t>
  </si>
  <si>
    <t>trubka ohebná PVC pr. 16</t>
  </si>
  <si>
    <t>189109659</t>
  </si>
  <si>
    <t>000000214</t>
  </si>
  <si>
    <t>trubka ohebná PVC pr.20</t>
  </si>
  <si>
    <t>689205082</t>
  </si>
  <si>
    <t>000000215</t>
  </si>
  <si>
    <t>drobný materiál – spojovací,upevňovací,popisovací, svorky atd.</t>
  </si>
  <si>
    <t>-727781452</t>
  </si>
  <si>
    <t>000000215.r</t>
  </si>
  <si>
    <t>prořez</t>
  </si>
  <si>
    <t>-271206825</t>
  </si>
  <si>
    <t>000000215.r01</t>
  </si>
  <si>
    <t>materiál podružný</t>
  </si>
  <si>
    <t>-342116300</t>
  </si>
  <si>
    <t>000000215.r02</t>
  </si>
  <si>
    <t>757079743</t>
  </si>
  <si>
    <t>1109595409</t>
  </si>
  <si>
    <t>742157193</t>
  </si>
  <si>
    <t>-962095979</t>
  </si>
  <si>
    <t>000000999</t>
  </si>
  <si>
    <t>oživení systému, zaškolení obsluhy atd.</t>
  </si>
  <si>
    <t>-664948627</t>
  </si>
  <si>
    <t>219000212.1</t>
  </si>
  <si>
    <t>-999859542</t>
  </si>
  <si>
    <t>219002111.1</t>
  </si>
  <si>
    <t>-1200006931</t>
  </si>
  <si>
    <t>M007</t>
  </si>
  <si>
    <t>1255977430</t>
  </si>
  <si>
    <t>M008</t>
  </si>
  <si>
    <t>-216499801</t>
  </si>
  <si>
    <t>M009</t>
  </si>
  <si>
    <t>730239558</t>
  </si>
  <si>
    <t>M010</t>
  </si>
  <si>
    <t>1473930758</t>
  </si>
  <si>
    <t>M011</t>
  </si>
  <si>
    <t>-1340055652</t>
  </si>
  <si>
    <t>01.9 - Vzduchotechnika</t>
  </si>
  <si>
    <t xml:space="preserve">    D002 - Odvod vzduchu soc. zázemí</t>
  </si>
  <si>
    <t xml:space="preserve">    D01 - Větrání výstavních prostor</t>
  </si>
  <si>
    <t xml:space="preserve">    D03 - Odvod úklidová komora</t>
  </si>
  <si>
    <t xml:space="preserve">    D04 - větrání skladu 1.17</t>
  </si>
  <si>
    <t xml:space="preserve">    D05 - Ostatní náklady</t>
  </si>
  <si>
    <t>D002</t>
  </si>
  <si>
    <t>Odvod vzduchu soc. zázemí</t>
  </si>
  <si>
    <t>M031</t>
  </si>
  <si>
    <t xml:space="preserve">Radiální ventilátor pod omítku  se zpětnou klapkou a časovým doběhem                                                                                            odvod 80 m3/h/70Pa, příkon 34W, 230 V</t>
  </si>
  <si>
    <t>446703115</t>
  </si>
  <si>
    <t>M032</t>
  </si>
  <si>
    <t>Mřížka pro odvod vzduchu d160 RAL dle výběru architekta</t>
  </si>
  <si>
    <t>-348143401</t>
  </si>
  <si>
    <t>M033</t>
  </si>
  <si>
    <t>Mřížka pro odvod vzduchu d100 RAL dle výběru architekta</t>
  </si>
  <si>
    <t>336176250</t>
  </si>
  <si>
    <t>M034</t>
  </si>
  <si>
    <t>Hlukotlumící potrubí SONOFLEX MI 82</t>
  </si>
  <si>
    <t>-278866058</t>
  </si>
  <si>
    <t>M035</t>
  </si>
  <si>
    <t xml:space="preserve">VZT potrubí kruhové SPIRO  D160 včetně tvarovek</t>
  </si>
  <si>
    <t>1095428300</t>
  </si>
  <si>
    <t>M036</t>
  </si>
  <si>
    <t xml:space="preserve">VZT potrubí kruhové SPIRO  D100 včetně tvarovek</t>
  </si>
  <si>
    <t>-602538990</t>
  </si>
  <si>
    <t>M037</t>
  </si>
  <si>
    <t xml:space="preserve">VZT potrubí kruhové SPIRO  D080 včetně tvarovek</t>
  </si>
  <si>
    <t>1542483397</t>
  </si>
  <si>
    <t>M038</t>
  </si>
  <si>
    <t xml:space="preserve">Tepelná izolace kaučuk  20mm + AL polep +samolep pro kruhové potrubí</t>
  </si>
  <si>
    <t>-91329588</t>
  </si>
  <si>
    <t>M039</t>
  </si>
  <si>
    <t>Montážní a závěsový materiál</t>
  </si>
  <si>
    <t>1791970866</t>
  </si>
  <si>
    <t>Větrání výstavních prostor</t>
  </si>
  <si>
    <t>M018</t>
  </si>
  <si>
    <t xml:space="preserve">Diagonální ventilátor              hlukově zatlumený                                              odvod 600 m3/h/250Pa, příkon 130W, 230 V                                                       včetně- pružná manžeta VBM 200 3ks, zpětná klapka RSK 200 1ks</t>
  </si>
  <si>
    <t>1212803171</t>
  </si>
  <si>
    <t>M019</t>
  </si>
  <si>
    <t>Tlumič hluku D 200 L900</t>
  </si>
  <si>
    <t>-704894509</t>
  </si>
  <si>
    <t>M020</t>
  </si>
  <si>
    <t>Regulační klapka 500x400 se servopohonem s havarijní funkci 230V</t>
  </si>
  <si>
    <t>1896606079</t>
  </si>
  <si>
    <t>M021</t>
  </si>
  <si>
    <t>Regulační klapka 400x250 se servopohonem s havarijní funkci 230V</t>
  </si>
  <si>
    <t>514232052</t>
  </si>
  <si>
    <t>M022</t>
  </si>
  <si>
    <t>Protidešťová žaluzie pozink plech 500x400 + síto RAL dle výběru architekta</t>
  </si>
  <si>
    <t>1287322186</t>
  </si>
  <si>
    <t>M023</t>
  </si>
  <si>
    <t>Protidešťová žaluzie pozink plech 400x250 + síto RAL dle výběru architekta</t>
  </si>
  <si>
    <t>-430521316</t>
  </si>
  <si>
    <t>M024</t>
  </si>
  <si>
    <t>Vyústka přívodní 500x400 včetně boxu připojení a upevňovacího rámečku, RAL dle výběru architekta</t>
  </si>
  <si>
    <t>-1212344244</t>
  </si>
  <si>
    <t>M025</t>
  </si>
  <si>
    <t>Vyústka odvodní 400x200 včetně boxu připojení a upevňovacího rámečku , RAL dle výběru architekta</t>
  </si>
  <si>
    <t>-396846192</t>
  </si>
  <si>
    <t>M026</t>
  </si>
  <si>
    <t>Hlukotlumící potrubí SONOFLEX MI 203</t>
  </si>
  <si>
    <t>870834037</t>
  </si>
  <si>
    <t>M027</t>
  </si>
  <si>
    <t>VZT potrubí čtyřhranné pozink plech</t>
  </si>
  <si>
    <t>682727213</t>
  </si>
  <si>
    <t>M028</t>
  </si>
  <si>
    <t xml:space="preserve">VZT potrubí kruhové SPIRO  D200 včetně tvarovek</t>
  </si>
  <si>
    <t>-766414501</t>
  </si>
  <si>
    <t>M029</t>
  </si>
  <si>
    <t>-1083615424</t>
  </si>
  <si>
    <t>M030</t>
  </si>
  <si>
    <t>-116654158</t>
  </si>
  <si>
    <t>Odvod úklidová komora</t>
  </si>
  <si>
    <t>M040</t>
  </si>
  <si>
    <t xml:space="preserve">Radiální ventilátor pod omítku  se zpětnou klapkou a časovým doběhem                                                                                            odvod 50 m3/h/70Pa, příkon 34W, 230 V</t>
  </si>
  <si>
    <t>-19214626</t>
  </si>
  <si>
    <t>M041</t>
  </si>
  <si>
    <t>Protidešťová žaluzie d100 RAL dle výběru architekta</t>
  </si>
  <si>
    <t>1963501589</t>
  </si>
  <si>
    <t>M042</t>
  </si>
  <si>
    <t>-1370034270</t>
  </si>
  <si>
    <t>M043</t>
  </si>
  <si>
    <t>-1306660410</t>
  </si>
  <si>
    <t>M044</t>
  </si>
  <si>
    <t>-1696182781</t>
  </si>
  <si>
    <t>větrání skladu 1.17</t>
  </si>
  <si>
    <t>M045</t>
  </si>
  <si>
    <t>Protidešťová žaluzie pozink plech přibližný rozměr 250x350 (ověřit před montáží) RAL dle výběru architekta</t>
  </si>
  <si>
    <t>-1788665782</t>
  </si>
  <si>
    <t>M046</t>
  </si>
  <si>
    <t>Mřížka pro odvod vzduchu přibližný rozměr 250x350 (ověřit před montáží) dle výběru atchitekta</t>
  </si>
  <si>
    <t>1989863347</t>
  </si>
  <si>
    <t>M047</t>
  </si>
  <si>
    <t>Projektová dokumentace skutečného provedení</t>
  </si>
  <si>
    <t>456126679</t>
  </si>
  <si>
    <t>M048</t>
  </si>
  <si>
    <t>1378594961</t>
  </si>
  <si>
    <t>M049</t>
  </si>
  <si>
    <t>Doprava</t>
  </si>
  <si>
    <t>-1294104606</t>
  </si>
  <si>
    <t>M050</t>
  </si>
  <si>
    <t>Provozní zkoušky</t>
  </si>
  <si>
    <t>-1555255957</t>
  </si>
  <si>
    <t>M051</t>
  </si>
  <si>
    <t>Zaregulování</t>
  </si>
  <si>
    <t>-13614335</t>
  </si>
  <si>
    <t>M052</t>
  </si>
  <si>
    <t>Zaškolení obsluhy</t>
  </si>
  <si>
    <t>1962925770</t>
  </si>
  <si>
    <t xml:space="preserve">SO 03,  SO 04 - Návrh úprav parteru děkanství, Areálové rozvody </t>
  </si>
  <si>
    <t>03.1 - Návrh úprav parteru</t>
  </si>
  <si>
    <t>D0 - PŘÍPRAVA STAVENIŠTĚ - STÁVAJÍCÍ STAV</t>
  </si>
  <si>
    <t>HSV - HSV</t>
  </si>
  <si>
    <t>D0</t>
  </si>
  <si>
    <t>PŘÍPRAVA STAVENIŠTĚ - STÁVAJÍCÍ STAV</t>
  </si>
  <si>
    <t>Pol42</t>
  </si>
  <si>
    <t>Průzkum staveniště</t>
  </si>
  <si>
    <t>Pol43</t>
  </si>
  <si>
    <t>Vytýčení tras inženýrských sítí</t>
  </si>
  <si>
    <t>111211101</t>
  </si>
  <si>
    <t>Odstranění křovin a stromů s odstraněním kořenů ručně průměru kmene do 100 mm jakékoliv plochy v rovině nebo ve svahu o sklonu do 1:5</t>
  </si>
  <si>
    <t>https://podminky.urs.cz/item/CS_URS_2023_01/111211101</t>
  </si>
  <si>
    <t xml:space="preserve">"K1  Hibiscus syriacus L., cv. (Ibišek syrský), výška 1,1 m"  0,9</t>
  </si>
  <si>
    <t xml:space="preserve">"K2  Buxus sempervirens (Zimostráz obecný), výška 1 m"  0,5 </t>
  </si>
  <si>
    <t xml:space="preserve">"K3  Buxus sempervirens (Zimostráz obecný), výška 1 m"  0,5 </t>
  </si>
  <si>
    <t xml:space="preserve">"K4  Rosa cv. (Růže cv.), výška 1,8 m" 1,5 </t>
  </si>
  <si>
    <t xml:space="preserve">"K5  Hibiscus syriacus L., cv. (Ibišek syrský), výška 2,5 m"  1,5* 2 </t>
  </si>
  <si>
    <t xml:space="preserve">"K6  Taxus baccata (Tis červený), výška 4 m"  1,3 </t>
  </si>
  <si>
    <t xml:space="preserve">"K7  Spiraea x vanhouttei (Tavolník van Houtteúv), výška 2,3 m"  2 </t>
  </si>
  <si>
    <t xml:space="preserve">"K8  Hemerocallis fulva L., výška 1,5 m"  1,9 </t>
  </si>
  <si>
    <t xml:space="preserve">"SK1  Salix cinerea L. (Vrba popelavá), výška 1,5 m"  2,8  " keřová skupina zapojená, liniová výsadba"</t>
  </si>
  <si>
    <t xml:space="preserve">"SK2  Buxus sempervirens (Zimostráz obecný), výška 1,6 m" 4  "keřová skupina zapojená, liniová výsadba"</t>
  </si>
  <si>
    <t xml:space="preserve">Popínavé rostliny Hedera helix (Břečťan popínavý), mezi keři K6 a K7 Hedera helix a Parthenocissus quinquefolia (Přísavník pětilistý), </t>
  </si>
  <si>
    <t>"celková délka odstraňovaných popínavých rostlin: 32 m, výška v průměru 1,5 - 2,5 m" 32*0,3</t>
  </si>
  <si>
    <t>Pol45</t>
  </si>
  <si>
    <t>Odstranění stromů kácením, stromy o průměru kmene do 500 mm, odstranění pařezů, spálení větví</t>
  </si>
  <si>
    <t>113201111</t>
  </si>
  <si>
    <t>Vytrhání obrub s vybouráním lože, s přemístěním hmot na skládku na vzdálenost do 3 m nebo s naložením na dopravní prostředek chodníkových ležatých</t>
  </si>
  <si>
    <t>https://podminky.urs.cz/item/CS_URS_2023_01/113201111</t>
  </si>
  <si>
    <t>Pol47</t>
  </si>
  <si>
    <t>Odstranění betonové jímky</t>
  </si>
  <si>
    <t>rozměr jímky: 2,0*1,5*1,5</t>
  </si>
  <si>
    <t>Pozn. Čerpání jímky viz. VRN</t>
  </si>
  <si>
    <t>113106022</t>
  </si>
  <si>
    <t>Rozebrání dlažeb a dílců při překopech inženýrských sítí s přemístěním hmot na skládku na vzdálenost do 3 m nebo s naložením na dopravní prostředek ručně komunikací pro pěší s ložem z kameniva nebo živice a s výplní spár z kamenných dlaždic nebo desek</t>
  </si>
  <si>
    <t>https://podminky.urs.cz/item/CS_URS_2023_01/113106022</t>
  </si>
  <si>
    <t>Rozebrání kamenné čedičové dlažby</t>
  </si>
  <si>
    <t>plocha z kamenné štětové dlažby, kameny různého tvaru a formátu, kladeno do písku, spárováno zeminou</t>
  </si>
  <si>
    <t>materiál: čedič, barva: přírodní šedá, uložení na mezideponii</t>
  </si>
  <si>
    <t xml:space="preserve">"Ozn. DL-F.1  Dlažba kamenná - fragmenty"  45,5 "m2 zarostlá trávou"</t>
  </si>
  <si>
    <t xml:space="preserve">"Ozn. DL-F.2  Dlažba kamenná - fragmenty"  49,4 "m2 zarostlá trávou"</t>
  </si>
  <si>
    <t xml:space="preserve">"Ozn. DL-F.3  Dlažba kamenná - fragmenty"  13,91</t>
  </si>
  <si>
    <t xml:space="preserve">"Ozn. DL-F.4  Dlažba kamenná - fragmenty"   5,2</t>
  </si>
  <si>
    <t>Pozn. Před zahájením prací bude pořízen pasport stávajícího stavu, rozsahu dlažby, vč. fotodokumentace</t>
  </si>
  <si>
    <t>Přeuložení bude určeno na místě za účasti pracovníků památkové péče.</t>
  </si>
  <si>
    <t>Pol49</t>
  </si>
  <si>
    <t>Uložení čedičové dlažby na mezideponii pro další použití</t>
  </si>
  <si>
    <t xml:space="preserve">"Ozn. DL.1  Dlažba kamenná -  plocha u schodiště"  4,94</t>
  </si>
  <si>
    <t>plocha z kamenné dlažby různého formátu, největší kus š. 500/ hl. 800/ v. 90 mm nebo</t>
  </si>
  <si>
    <t>menší, kladeno do malty, spárováno a doplňováno betonem, materiál: pískovec, barva: přírodní</t>
  </si>
  <si>
    <t>Pol51</t>
  </si>
  <si>
    <t>Ochranné mobilní oplocení výšky 2 m</t>
  </si>
  <si>
    <t>Ochrana klasicistních náhrobků a sousoší podél ohradní zdi</t>
  </si>
  <si>
    <t>14+5,2</t>
  </si>
  <si>
    <t>Pol52</t>
  </si>
  <si>
    <t>Ochranná PVC plachta</t>
  </si>
  <si>
    <t>28+10,4</t>
  </si>
  <si>
    <t>Pol53</t>
  </si>
  <si>
    <t>Bourání stávajícího vodovodního potrubí z PE do D 50 mm</t>
  </si>
  <si>
    <t>Pol54</t>
  </si>
  <si>
    <t>Bourání stávajícího přívodního vedení elektro di přípojkové skříně na fasádě</t>
  </si>
  <si>
    <t>Pozn.Trasa nebyla ověřena, jedná se o předpoklad vedení - nutné ověřit při výkopových pracích</t>
  </si>
  <si>
    <t>42,0</t>
  </si>
  <si>
    <t>Pol55</t>
  </si>
  <si>
    <t>Pol56</t>
  </si>
  <si>
    <t>Bourání stávající přípojkové skříně v nice zdi vč. elektroměrů</t>
  </si>
  <si>
    <t>997221141</t>
  </si>
  <si>
    <t>Vodorovná doprava suti stavebním kolečkem s naložením a se složením ze sypkých materiálů, na vzdálenost do 50 m</t>
  </si>
  <si>
    <t>-94839983</t>
  </si>
  <si>
    <t>https://podminky.urs.cz/item/CS_URS_2023_01/997221141</t>
  </si>
  <si>
    <t>997221159</t>
  </si>
  <si>
    <t>Vodorovná doprava suti stavebním kolečkem s naložením a se složením z kusových materiálů, na vzdálenost Příplatek k ceně za každých dalších i započatých 10 m přes 50 m</t>
  </si>
  <si>
    <t>-1304496618</t>
  </si>
  <si>
    <t>https://podminky.urs.cz/item/CS_URS_2023_01/997221159</t>
  </si>
  <si>
    <t>997221612</t>
  </si>
  <si>
    <t>Nakládání na dopravní prostředky pro vodorovnou dopravu vybouraných hmot</t>
  </si>
  <si>
    <t>-1749472537</t>
  </si>
  <si>
    <t>https://podminky.urs.cz/item/CS_URS_2023_01/997221612</t>
  </si>
  <si>
    <t>997221861</t>
  </si>
  <si>
    <t>Poplatek za uložení stavebního odpadu na recyklační skládce (skládkovné) z prostého betonu zatříděného do Katalogu odpadů pod kódem 17 01 01</t>
  </si>
  <si>
    <t>-929293562</t>
  </si>
  <si>
    <t>https://podminky.urs.cz/item/CS_URS_2023_01/997221861</t>
  </si>
  <si>
    <t xml:space="preserve">04.1 -  Areálové rozvody V+K, děšťová</t>
  </si>
  <si>
    <t>Rozpočet počítá s výkopy od - 400 mm od úrovně terénu. Práce do -400 mm jsou obsaženy v rozpočtu SO03.1 Návrh úprav parteru.</t>
  </si>
  <si>
    <t>13 - Hloubené vykopávky</t>
  </si>
  <si>
    <t>15 - Zajištění výkopu</t>
  </si>
  <si>
    <t>16 - Přemístění výkopku</t>
  </si>
  <si>
    <t>17 - Konstrukce ze zemin</t>
  </si>
  <si>
    <t>45 - Podkladní konstrukce na trubním vedení</t>
  </si>
  <si>
    <t>N01 - Potrubí kanalizační</t>
  </si>
  <si>
    <t>N02 - Šachty kanalizační betonové</t>
  </si>
  <si>
    <t>N03 - Šachty kanalizační plastové</t>
  </si>
  <si>
    <t>N04 - Potrubí vodovodní</t>
  </si>
  <si>
    <t>N05 - Nádrže na dešťovou vodu</t>
  </si>
  <si>
    <t>96 - Bourání konstrukcí</t>
  </si>
  <si>
    <t>997 - Přesun vybouraných hmot</t>
  </si>
  <si>
    <t>998 - Přesun hmot na staveništi</t>
  </si>
  <si>
    <t>Hloubené vykopávky</t>
  </si>
  <si>
    <t>132254204</t>
  </si>
  <si>
    <t>Hloubení zapažených rýh šířky přes 800 do 2 000 mm strojně s urovnáním dna do předepsaného profilu a spádu v hornině třídy těžitelnosti I skupiny 3 přes 100 do 500 m3</t>
  </si>
  <si>
    <t>https://podminky.urs.cz/item/CS_URS_2023_01/132254204</t>
  </si>
  <si>
    <t>627,9</t>
  </si>
  <si>
    <t>139001101</t>
  </si>
  <si>
    <t>Příplatek k cenám hloubených vykopávek za ztížení vykopávky v blízkosti podzemního vedení nebo výbušnin pro jakoukoliv třídu horniny</t>
  </si>
  <si>
    <t>https://podminky.urs.cz/item/CS_URS_2023_01/139001101</t>
  </si>
  <si>
    <t>Zajištění výkopu</t>
  </si>
  <si>
    <t>151811131</t>
  </si>
  <si>
    <t>Zřízení pažicích boxů pro pažení a rozepření stěn rýh podzemního vedení hloubka výkopu do 4 m, šířka do 1,2 m</t>
  </si>
  <si>
    <t>https://podminky.urs.cz/item/CS_URS_2023_01/151811131</t>
  </si>
  <si>
    <t>195,0+91,0</t>
  </si>
  <si>
    <t>151811231</t>
  </si>
  <si>
    <t>Odstranění pažicích boxů pro pažení a rozepření stěn rýh podzemního vedení hloubka výkopu do 4 m, šířka do 1,2 m</t>
  </si>
  <si>
    <t>https://podminky.urs.cz/item/CS_URS_2023_01/151811231</t>
  </si>
  <si>
    <t>286,0</t>
  </si>
  <si>
    <t>Přemístění výkopku</t>
  </si>
  <si>
    <t>161150000</t>
  </si>
  <si>
    <t>Svislé přemístění výkopku strojně z horniny třídy těžitelnosti I, skupiny 1-3, hloubka výkopu 2 m</t>
  </si>
  <si>
    <t>https://podminky.urs.cz/item/CS_URS_2023_01/161150000</t>
  </si>
  <si>
    <t>627,9*1,85</t>
  </si>
  <si>
    <t>Konstrukce ze zemin</t>
  </si>
  <si>
    <t>174151101.1</t>
  </si>
  <si>
    <t>Zásyp rýh sypaninou z jakékoliv horniny strojně, uložení výkopku ve vrstvách, zhutnění</t>
  </si>
  <si>
    <t>https://podminky.urs.cz/item/CS_URS_2023_01/174151101.1</t>
  </si>
  <si>
    <t>421,2</t>
  </si>
  <si>
    <t>583000001</t>
  </si>
  <si>
    <t>kamenivo drcené hrubé frakce 8/16</t>
  </si>
  <si>
    <t>421,2*1,6</t>
  </si>
  <si>
    <t>Podkladní konstrukce na trubním vedení</t>
  </si>
  <si>
    <t>451570001</t>
  </si>
  <si>
    <t>Lože pod potrubí ze štěrkopísku frakce do 63 mm, otevřený výkop</t>
  </si>
  <si>
    <t>https://podminky.urs.cz/item/CS_URS_2023_01/451570001</t>
  </si>
  <si>
    <t>37,7</t>
  </si>
  <si>
    <t>451570002</t>
  </si>
  <si>
    <t>Obsyp potrubí z z kameniva drobného těženého frakce 0-32 mm, otevřený výkop</t>
  </si>
  <si>
    <t>https://podminky.urs.cz/item/CS_URS_2023_01/451570002</t>
  </si>
  <si>
    <t>169,0</t>
  </si>
  <si>
    <t>452321141</t>
  </si>
  <si>
    <t>Podkladní a zajišťovací konstrukce z betonu železového v otevřeném výkopu bez zvýšených nároků na prostředí desky pod potrubí, stoky a drobné objekty z betonu tř. C 16/20</t>
  </si>
  <si>
    <t>https://podminky.urs.cz/item/CS_URS_2023_01/452321141</t>
  </si>
  <si>
    <t>pod nádrže na dešťovou vodu, vylití šachtových mezikruží AN1,AN2,AN3</t>
  </si>
  <si>
    <t>17,0*0,2 + 7,6</t>
  </si>
  <si>
    <t>452351101</t>
  </si>
  <si>
    <t>Bednění podkladních a zajišťovacích konstrukcí v otevřeném výkopu desek nebo sedlových loží pod potrubí, stoky a drobné objekty</t>
  </si>
  <si>
    <t>https://podminky.urs.cz/item/CS_URS_2023_01/452351101</t>
  </si>
  <si>
    <t>2,33</t>
  </si>
  <si>
    <t>452368211</t>
  </si>
  <si>
    <t>Výztuž podkladních desek, bloků nebo pražců v otevřeném výkopu ze svařovaných sítí typu Kari</t>
  </si>
  <si>
    <t>https://podminky.urs.cz/item/CS_URS_2023_01/452368211</t>
  </si>
  <si>
    <t>síť kari 150/150/8</t>
  </si>
  <si>
    <t>0,0054*17*2</t>
  </si>
  <si>
    <t>N01</t>
  </si>
  <si>
    <t>Potrubí kanalizační</t>
  </si>
  <si>
    <t>871265211</t>
  </si>
  <si>
    <t>Kanalizační potrubí z tvrdého PVC v otevřeném výkopu ve sklonu do 20 %, hladkého plnostěnného jednovrstvého, tuhost třídy SN 4 DN 110</t>
  </si>
  <si>
    <t>262144</t>
  </si>
  <si>
    <t>https://podminky.urs.cz/item/CS_URS_2023_01/871265211</t>
  </si>
  <si>
    <t>871275211</t>
  </si>
  <si>
    <t>Kanalizační potrubí z tvrdého PVC v otevřeném výkopu ve sklonu do 20 %, hladkého plnostěnného jednovrstvého, tuhost třídy SN 4 DN 125</t>
  </si>
  <si>
    <t>https://podminky.urs.cz/item/CS_URS_2023_01/871275211</t>
  </si>
  <si>
    <t>871315221</t>
  </si>
  <si>
    <t>Kanalizační potrubí z tvrdého PVC v otevřeném výkopu ve sklonu do 20 %, hladkého plnostěnného jednovrstvého, tuhost třídy SN 8 DN 160</t>
  </si>
  <si>
    <t>https://podminky.urs.cz/item/CS_URS_2023_01/871315221</t>
  </si>
  <si>
    <t>107,0</t>
  </si>
  <si>
    <t>871355221</t>
  </si>
  <si>
    <t>Kanalizační potrubí z tvrdého PVC v otevřeném výkopu ve sklonu do 20 %, hladkého plnostěnného jednovrstvého, tuhost třídy SN 8 DN 200</t>
  </si>
  <si>
    <t>https://podminky.urs.cz/item/CS_URS_2023_01/871355221</t>
  </si>
  <si>
    <t>39,0</t>
  </si>
  <si>
    <t>877315211</t>
  </si>
  <si>
    <t>Montáž tvarovek na kanalizačním potrubí z trub z plastu z tvrdého PVC nebo z polypropylenu v otevřeném výkopu jednoosých DN 160</t>
  </si>
  <si>
    <t>https://podminky.urs.cz/item/CS_URS_2023_01/877315211</t>
  </si>
  <si>
    <t>12,0</t>
  </si>
  <si>
    <t>286000001</t>
  </si>
  <si>
    <t>Koleno kanalizace plastové PVC-KG - 160x67°</t>
  </si>
  <si>
    <t>286000002</t>
  </si>
  <si>
    <t>Koleno kanalizace plastové PVC-KG - 160x15°</t>
  </si>
  <si>
    <t>286000003</t>
  </si>
  <si>
    <t>Koleno kanalizační plastové PVC-KG - 160x45°</t>
  </si>
  <si>
    <t>286000004</t>
  </si>
  <si>
    <t>Redukce kanalizační plastová PVC-KG - 125/110</t>
  </si>
  <si>
    <t>877355221</t>
  </si>
  <si>
    <t>Montáž tvarovek na kanalizačním potrubí z trub z plastu z tvrdého PVC nebo z polypropylenu v otevřeném výkopu dvouosých DN 200</t>
  </si>
  <si>
    <t>https://podminky.urs.cz/item/CS_URS_2023_01/877355221</t>
  </si>
  <si>
    <t>286000005</t>
  </si>
  <si>
    <t>Odbočka kanalizační plastová PVC-KG s hrdlem 200/160/45°</t>
  </si>
  <si>
    <t>877315221</t>
  </si>
  <si>
    <t>Montáž tvarovek na kanalizačním potrubí z trub z plastu z tvrdého PVC nebo z polypropylenu v otevřeném výkopu dvouosých DN 160</t>
  </si>
  <si>
    <t>https://podminky.urs.cz/item/CS_URS_2023_01/877315221</t>
  </si>
  <si>
    <t>286000006</t>
  </si>
  <si>
    <t>Odbočka kanalizační plastová PVC-KG s hrdlem 160/125/45°</t>
  </si>
  <si>
    <t>831263195</t>
  </si>
  <si>
    <t>Montáž potrubí z trub kameninových hrdlových s integrovaným těsněním Příplatek k cenám za zřízení kanalizační přípojky DN od 100 do 300</t>
  </si>
  <si>
    <t>https://podminky.urs.cz/item/CS_URS_2023_01/831263195</t>
  </si>
  <si>
    <t>892351111</t>
  </si>
  <si>
    <t>Tlakové zkoušky vodou na potrubí DN 150 nebo 200</t>
  </si>
  <si>
    <t>https://podminky.urs.cz/item/CS_URS_2023_01/892351111</t>
  </si>
  <si>
    <t>159,0</t>
  </si>
  <si>
    <t>721141103</t>
  </si>
  <si>
    <t>Potrubí z litinových trub bezhrdlových odpadní DN 100</t>
  </si>
  <si>
    <t>https://podminky.urs.cz/item/CS_URS_2023_01/721141103</t>
  </si>
  <si>
    <t>Poznámka k položce:_x000d_
Poznámka k položce: - svislé odpadní do lapače střešních splavenin</t>
  </si>
  <si>
    <t>1,5*5</t>
  </si>
  <si>
    <t>721241102</t>
  </si>
  <si>
    <t>Lapače střešních splavenin litinové DN 125</t>
  </si>
  <si>
    <t>https://podminky.urs.cz/item/CS_URS_2023_01/721241102</t>
  </si>
  <si>
    <t>212755214</t>
  </si>
  <si>
    <t>Trativody bez lože z drenážních trubek plastových flexibilních D 100 mm</t>
  </si>
  <si>
    <t>https://podminky.urs.cz/item/CS_URS_2023_01/212755214</t>
  </si>
  <si>
    <t>212755216</t>
  </si>
  <si>
    <t>Trativody bez lože z drenážních trubek plastových flexibilních D 160 mm</t>
  </si>
  <si>
    <t>https://podminky.urs.cz/item/CS_URS_2023_01/212755216</t>
  </si>
  <si>
    <t>N02</t>
  </si>
  <si>
    <t>Šachty kanalizační betonové</t>
  </si>
  <si>
    <t>894410102</t>
  </si>
  <si>
    <t>Osazení betonových dílců šachet kanalizačních dno DN 1000, výšky 800 mm</t>
  </si>
  <si>
    <t>https://podminky.urs.cz/item/CS_URS_2023_01/894410102</t>
  </si>
  <si>
    <t>592000010</t>
  </si>
  <si>
    <t>Dno betonové šachty kanalizační přímé, vel. 1000x500 mm, trouba DN 150</t>
  </si>
  <si>
    <t>894410101</t>
  </si>
  <si>
    <t>Osazení betonových dílců šachet kanalizačních dno DN 1000, výšky 600 mm</t>
  </si>
  <si>
    <t>https://podminky.urs.cz/item/CS_URS_2023_01/894410101</t>
  </si>
  <si>
    <t>592000011</t>
  </si>
  <si>
    <t>Dno betonové šachty kanalizační přímé, vel. 1000x600 mm, trouba DN 200</t>
  </si>
  <si>
    <t>894410211</t>
  </si>
  <si>
    <t>Osazení betonových dílců šachet kanalizačních skruž rovná DN 1000, výšky 250 mm</t>
  </si>
  <si>
    <t>https://podminky.urs.cz/item/CS_URS_2023_01/894410211</t>
  </si>
  <si>
    <t>592000002</t>
  </si>
  <si>
    <t>Skruž betonová DN 1000x250 PS, vel. 1000x250x120 mm</t>
  </si>
  <si>
    <t>894410232</t>
  </si>
  <si>
    <t>Osazení betonových dílců šachet kanalizačních skruž přechodová (konus) DN 1000</t>
  </si>
  <si>
    <t>https://podminky.urs.cz/item/CS_URS_2023_01/894410232</t>
  </si>
  <si>
    <t>592000003</t>
  </si>
  <si>
    <t>Kónus šachetní betonový kapsové plastové stupadlo, vel.1000x625x580 mm</t>
  </si>
  <si>
    <t>894410001</t>
  </si>
  <si>
    <t>Osazení betonových dílců pro kanalizační šachty - deska přechodová pro šachtu DN 1000</t>
  </si>
  <si>
    <t>https://podminky.urs.cz/item/CS_URS_2023_01/894410001</t>
  </si>
  <si>
    <t>592000004</t>
  </si>
  <si>
    <t>Deska betonová přechodová šachty DN 1000/600 kanalizační nízká v= 200 mm</t>
  </si>
  <si>
    <t>894410002</t>
  </si>
  <si>
    <t>Osazení betonových dílců pro kanalizační - deska přechodová pro plastové šachty DN 630</t>
  </si>
  <si>
    <t>https://podminky.urs.cz/item/CS_URS_2023_01/894410002</t>
  </si>
  <si>
    <t>592000005</t>
  </si>
  <si>
    <t>Deska betonová podkladní pod poklop na šachtu DN 630</t>
  </si>
  <si>
    <t>452112112</t>
  </si>
  <si>
    <t>Osazení betonových dílců prstenců nebo rámů pod poklopy a mříže, výšky do 100 mm</t>
  </si>
  <si>
    <t>https://podminky.urs.cz/item/CS_URS_2023_01/452112112</t>
  </si>
  <si>
    <t>592000006</t>
  </si>
  <si>
    <t>Prstenec betonový šachtový vyrovnávací vel. 625x100x40 mm</t>
  </si>
  <si>
    <t>592000007</t>
  </si>
  <si>
    <t>Prstenec betonový šachtový vyrovnávací vel. 625x100x60 mm</t>
  </si>
  <si>
    <t>592000008</t>
  </si>
  <si>
    <t>Prstenec betonový šachtový vyrovnávací vel. 625x100x80 mm</t>
  </si>
  <si>
    <t>592000009</t>
  </si>
  <si>
    <t>Prstenec betonový šachtový vyrovnávací vel. 625x100x100 mm</t>
  </si>
  <si>
    <t>899104112</t>
  </si>
  <si>
    <t>Osazení poklopů litinových a ocelových včetně rámů pro třídu zatížení D400, E600</t>
  </si>
  <si>
    <t>https://podminky.urs.cz/item/CS_URS_2023_01/899104112</t>
  </si>
  <si>
    <t>5520000</t>
  </si>
  <si>
    <t>Poklop šachtový litinový kruhový DN 600, tř D400, s odvětráním, pro běžný provoz</t>
  </si>
  <si>
    <t>N03</t>
  </si>
  <si>
    <t>Šachty kanalizační plastové</t>
  </si>
  <si>
    <t>894812311</t>
  </si>
  <si>
    <t>Revizní a čistící šachta z polypropylenu PP pro hladké trouby DN 600 šachtové dno (DN šachty / DN trubního vedení) DN 600/160 průtočné</t>
  </si>
  <si>
    <t>https://podminky.urs.cz/item/CS_URS_2023_01/894812311</t>
  </si>
  <si>
    <t>894812331</t>
  </si>
  <si>
    <t>Revizní a čistící šachta z polypropylenu PP pro hladké trouby DN 600 roura šachtová korugovaná, světlé hloubky 1 000 mm</t>
  </si>
  <si>
    <t>https://podminky.urs.cz/item/CS_URS_2023_01/894812331</t>
  </si>
  <si>
    <t>894812339</t>
  </si>
  <si>
    <t>Revizní a čistící šachta z polypropylenu PP pro hladké trouby DN 600 Příplatek k cenám 2331 - 2334 za uříznutí šachtové roury</t>
  </si>
  <si>
    <t>https://podminky.urs.cz/item/CS_URS_2023_01/894812339</t>
  </si>
  <si>
    <t>894812351</t>
  </si>
  <si>
    <t>Revizní a čistící šachta z polypropylenu PP pro hladké trouby DN 600 poklop (mříž) litinový pro třídu zatížení A15 s betonovým prstencem</t>
  </si>
  <si>
    <t>https://podminky.urs.cz/item/CS_URS_2023_01/894812351</t>
  </si>
  <si>
    <t>894812612</t>
  </si>
  <si>
    <t>Revizní a čistící šachta z polypropylenu PP vyříznutí a utěsnění otvoru ve stěně šachty DN 150</t>
  </si>
  <si>
    <t>https://podminky.urs.cz/item/CS_URS_2023_01/894812612</t>
  </si>
  <si>
    <t>koncové 5x+průběžné 2x</t>
  </si>
  <si>
    <t>7,0</t>
  </si>
  <si>
    <t>N04</t>
  </si>
  <si>
    <t>Potrubí vodovodní</t>
  </si>
  <si>
    <t>871180001</t>
  </si>
  <si>
    <t>Montáž vodovodního potrubí z polyetylenu PE 100, SDR 17/PN10, D 50 x 3mm, svařované na tupo, otevřený výkop</t>
  </si>
  <si>
    <t>https://podminky.urs.cz/item/CS_URS_2023_01/871180001</t>
  </si>
  <si>
    <t>50,0</t>
  </si>
  <si>
    <t>Trubka vodovodní PE100 SDR17, P10 se signalizační vrstvou, D 50x3 mm</t>
  </si>
  <si>
    <t>54,0</t>
  </si>
  <si>
    <t>871160002</t>
  </si>
  <si>
    <t>Montáž vodovodního potrubí z polyetylenu PE 100, SDR 17/PN10, D 32 x 2,0 mm, svařované na tupo, otevřený výkop</t>
  </si>
  <si>
    <t>https://podminky.urs.cz/item/CS_URS_2023_01/871160002</t>
  </si>
  <si>
    <t>47,0</t>
  </si>
  <si>
    <t>Trubka vodovodní PE100 SDR17, P10 se signalizační vrstvou, D 32x2,0 mm</t>
  </si>
  <si>
    <t xml:space="preserve">D+M nezavodněné požární potrubí "suchovod" </t>
  </si>
  <si>
    <t>1227194490</t>
  </si>
  <si>
    <t xml:space="preserve">Pozn. vč. výkopu (29+7,8)*(1,1-0,4) = 25,76 m3, přemístění výkopku a uložení na recyklační skládce, </t>
  </si>
  <si>
    <t xml:space="preserve">suchovod pro napojení požárních hadic typu B (75 mm), </t>
  </si>
  <si>
    <t xml:space="preserve">napojovací body = nadzemní litinové hydranty historizujícího vzhledu, </t>
  </si>
  <si>
    <t xml:space="preserve">DN100 SDR11 dl 29 m + DN80 dl 7,8 m ve spádu 0,3% ve hloubce 1,1 m, </t>
  </si>
  <si>
    <t xml:space="preserve">odbočka před hydrantem osazení šoupě DN40 se ZS (zapojení navrtávkou), </t>
  </si>
  <si>
    <t>zaústění do DŠ1, konec osadit žabí klapkou,</t>
  </si>
  <si>
    <t>viz. výkres C.2 Koordinační situační výkres</t>
  </si>
  <si>
    <t>R-pol-vod-0</t>
  </si>
  <si>
    <t>D+M potrubí z plastových trubek z PE SDR17, PN 10, D 25 x 2,0 mm, svařované polyfúzně</t>
  </si>
  <si>
    <t>891211112</t>
  </si>
  <si>
    <t>Montáž vodovodních armatur na potrubí šoupátek nebo klapek uzavíracích v otevřeném výkopu nebo v šachtách s osazením zemní soupravy (bez poklopů) DN 50</t>
  </si>
  <si>
    <t>https://podminky.urs.cz/item/CS_URS_2023_01/891211112</t>
  </si>
  <si>
    <t>600000001</t>
  </si>
  <si>
    <t>Ventil nezámrzný s rukojetí KK15, DN 15 délka 435 mm (např. Kemper Frosti Plus)</t>
  </si>
  <si>
    <t>722290229</t>
  </si>
  <si>
    <t>Zkoušky, proplach a desinfekce vodovodního potrubí zkoušky těsnosti vodovodního potrubí závitového přes DN 50 do DN 100</t>
  </si>
  <si>
    <t>https://podminky.urs.cz/item/CS_URS_2023_01/722290229</t>
  </si>
  <si>
    <t>47,0+20,0+50,0</t>
  </si>
  <si>
    <t>892241111</t>
  </si>
  <si>
    <t>Tlakové zkoušky vodou na potrubí DN do 80</t>
  </si>
  <si>
    <t>https://podminky.urs.cz/item/CS_URS_2023_01/892241111</t>
  </si>
  <si>
    <t>50,0+47,0+20,0</t>
  </si>
  <si>
    <t>R-pol-vod-1</t>
  </si>
  <si>
    <t>Propojení nového vodovodního potrubí PE-DN 32 ve stávající šachtě</t>
  </si>
  <si>
    <t>R-pol-vod-2</t>
  </si>
  <si>
    <t>Propojení nového vodovodního potrubí PE-DN 32 za sestavou PE-DN 50x3 mm ve stávající šachtě</t>
  </si>
  <si>
    <t>R-pol-vod-3</t>
  </si>
  <si>
    <t>Zaslepení nového vodovodního potrubí PE-DN 32 mm</t>
  </si>
  <si>
    <t>R-pol-vod-4</t>
  </si>
  <si>
    <t>D+M kohout kulový nezámrzný šachtový s vypouštěním DN 15</t>
  </si>
  <si>
    <t>N05</t>
  </si>
  <si>
    <t>Nádrže na dešťovou vodu</t>
  </si>
  <si>
    <t>382410001</t>
  </si>
  <si>
    <t>D+M zemní nádrž z PE na dešťovou vodu dvojplášťová s armov. pro běžné zatížení - objem 1 m3 (AN1), izolace proti zemní vlhkosti</t>
  </si>
  <si>
    <t>https://podminky.urs.cz/item/CS_URS_2023_01/382410001</t>
  </si>
  <si>
    <t>382410002</t>
  </si>
  <si>
    <t>D+M zemní nádrž z PE na dešťovou vodu dvojplášťová s armov pro běžné zatížení - objem 5 m3 (AN2), izolace proti zemní vlhkosti</t>
  </si>
  <si>
    <t>https://podminky.urs.cz/item/CS_URS_2023_01/382410002</t>
  </si>
  <si>
    <t>382410003</t>
  </si>
  <si>
    <t>D+M zemní nádrž z PE na dešťovou vodu dvojplášťová s armov pro běžné zatížení - objem 8 m3 (AN3,) izolace proti zemní vlhkosti</t>
  </si>
  <si>
    <t>https://podminky.urs.cz/item/CS_URS_2023_01/382410003</t>
  </si>
  <si>
    <t>Bourání konstrukcí</t>
  </si>
  <si>
    <t>871211811</t>
  </si>
  <si>
    <t>Bourání stávajícího potrubí z polyetylenu v otevřeném výkopu D do 50 mm</t>
  </si>
  <si>
    <t>https://podminky.urs.cz/item/CS_URS_2023_01/871211811</t>
  </si>
  <si>
    <t>Přesun vybouraných hmot</t>
  </si>
  <si>
    <t>R-pol-997-1</t>
  </si>
  <si>
    <t>Poplatek za kontejnér objem 3 m3 - plasty, směsný odpad</t>
  </si>
  <si>
    <t>Přesun hmot na staveništi</t>
  </si>
  <si>
    <t>998275101</t>
  </si>
  <si>
    <t>Přesun hmot pro trubní vedení hloubené z trub kameninových pro kanalizace v otevřeném výkopu dopravní vzdálenost do 15 m</t>
  </si>
  <si>
    <t>https://podminky.urs.cz/item/CS_URS_2023_01/998275101</t>
  </si>
  <si>
    <t>0,128+23,768</t>
  </si>
  <si>
    <t>998276101</t>
  </si>
  <si>
    <t>Přesun hmot pro trubní vedení hloubené z trub z plastických hmot nebo sklolaminátových pro vodovody nebo kanalizace v otevřeném výkopu dopravní vzdálenost do 15 m</t>
  </si>
  <si>
    <t>https://podminky.urs.cz/item/CS_URS_2023_01/998276101</t>
  </si>
  <si>
    <t>0,957+2,012+0,120+7,200</t>
  </si>
  <si>
    <t>998225111</t>
  </si>
  <si>
    <t>Přesun hmot pro komunikace s krytem z kameniva, monolitickým betonovým nebo živičným dopravní vzdálenost do 200 m jakékoliv délky objektu</t>
  </si>
  <si>
    <t>https://podminky.urs.cz/item/CS_URS_2023_01/998225111</t>
  </si>
  <si>
    <t>311,880</t>
  </si>
  <si>
    <t>04.2 - Domovní plynovod</t>
  </si>
  <si>
    <t xml:space="preserve">    8 - Trubní vedení</t>
  </si>
  <si>
    <t>121112003</t>
  </si>
  <si>
    <t>Sejmutí ornice ručně při souvislé ploše, tl. vrstvy do 200 mm</t>
  </si>
  <si>
    <t>-1443963554</t>
  </si>
  <si>
    <t>https://podminky.urs.cz/item/CS_URS_2023_01/121112003</t>
  </si>
  <si>
    <t>areálový plynovod - k plynoměru</t>
  </si>
  <si>
    <t>41,7*0,6</t>
  </si>
  <si>
    <t>132254101</t>
  </si>
  <si>
    <t>Hloubení zapažených rýh šířky do 800 mm strojně s urovnáním dna do předepsaného profilu a spádu v hornině třídy těžitelnosti I skupiny 3 do 20 m3</t>
  </si>
  <si>
    <t>1520516709</t>
  </si>
  <si>
    <t>https://podminky.urs.cz/item/CS_URS_2023_01/132254101</t>
  </si>
  <si>
    <t>41,7*0,6*0,9</t>
  </si>
  <si>
    <t>174111101</t>
  </si>
  <si>
    <t>Zásyp sypaninou z jakékoliv horniny ručně s uložením výkopku ve vrstvách se zhutněním jam, šachet, rýh nebo kolem objektů v těchto vykopávkách</t>
  </si>
  <si>
    <t>-953015915</t>
  </si>
  <si>
    <t>https://podminky.urs.cz/item/CS_URS_2023_01/174111101</t>
  </si>
  <si>
    <t>41,7*0,6*0,4</t>
  </si>
  <si>
    <t>154725424</t>
  </si>
  <si>
    <t>58331200</t>
  </si>
  <si>
    <t>štěrkopísek netříděný</t>
  </si>
  <si>
    <t>-705103868</t>
  </si>
  <si>
    <t>10,008*2 'Přepočtené koeficientem množství</t>
  </si>
  <si>
    <t>181311103</t>
  </si>
  <si>
    <t>Rozprostření a urovnání ornice v rovině nebo ve svahu sklonu do 1:5 ručně při souvislé ploše, tl. vrstvy do 200 mm</t>
  </si>
  <si>
    <t>-1864722164</t>
  </si>
  <si>
    <t>https://podminky.urs.cz/item/CS_URS_2023_01/181311103</t>
  </si>
  <si>
    <t>-295659648</t>
  </si>
  <si>
    <t>41,7*0,6*0,1</t>
  </si>
  <si>
    <t>Trubní vedení</t>
  </si>
  <si>
    <t>899721111</t>
  </si>
  <si>
    <t>Signalizační vodič na potrubí DN do 150 mm</t>
  </si>
  <si>
    <t>-928657019</t>
  </si>
  <si>
    <t>https://podminky.urs.cz/item/CS_URS_2023_01/899721111</t>
  </si>
  <si>
    <t>41,7</t>
  </si>
  <si>
    <t>899722113</t>
  </si>
  <si>
    <t>Krytí potrubí z plastů výstražnou fólií z PVC šířky 34 cm</t>
  </si>
  <si>
    <t>-1362866525</t>
  </si>
  <si>
    <t>https://podminky.urs.cz/item/CS_URS_2023_01/899722113</t>
  </si>
  <si>
    <t>1715737988</t>
  </si>
  <si>
    <t>1245723671</t>
  </si>
  <si>
    <t>K001</t>
  </si>
  <si>
    <t>Montážní práce</t>
  </si>
  <si>
    <t>-1319753222</t>
  </si>
  <si>
    <t>K002</t>
  </si>
  <si>
    <t>1786084366</t>
  </si>
  <si>
    <t>K003</t>
  </si>
  <si>
    <t>1086571182</t>
  </si>
  <si>
    <t>M053</t>
  </si>
  <si>
    <t>Potrubí PE 50 Robust s ochr. pláštěm (Pipelife)</t>
  </si>
  <si>
    <t>-2079939807</t>
  </si>
  <si>
    <t>M054</t>
  </si>
  <si>
    <t>Elektorredukce PE 63/50 (Georg Fischer)</t>
  </si>
  <si>
    <t>-756240015</t>
  </si>
  <si>
    <t>M055</t>
  </si>
  <si>
    <t>Elektrospojka PE 50 (Georg Fischer)</t>
  </si>
  <si>
    <t>2084263059</t>
  </si>
  <si>
    <t>M056</t>
  </si>
  <si>
    <t>Zemní přechod PE 50/oc.40</t>
  </si>
  <si>
    <t>-1419795298</t>
  </si>
  <si>
    <t>M057</t>
  </si>
  <si>
    <t>Ocelová trubka izolovaná DN 32 Bralen</t>
  </si>
  <si>
    <t>1791080030</t>
  </si>
  <si>
    <t>M058</t>
  </si>
  <si>
    <t>Ocelová trubka černá DN 32</t>
  </si>
  <si>
    <t>-2024282933</t>
  </si>
  <si>
    <t>M059</t>
  </si>
  <si>
    <t>Signalizační vodič CYY 2,5 mm2</t>
  </si>
  <si>
    <t>-392178153</t>
  </si>
  <si>
    <t>M060</t>
  </si>
  <si>
    <t>Výstražná fólie</t>
  </si>
  <si>
    <t>-246301728</t>
  </si>
  <si>
    <t>04.3 - Areálový rozvod elektro</t>
  </si>
  <si>
    <t xml:space="preserve">    D02 - elektromontážní práce</t>
  </si>
  <si>
    <t xml:space="preserve">    D03 - Ostatní náklady</t>
  </si>
  <si>
    <t xml:space="preserve">    D04 - VRN</t>
  </si>
  <si>
    <t>460200263.1</t>
  </si>
  <si>
    <t>výkop kabel.rýhy šířka 50/hloubka 80cm tz.3/ko1.0</t>
  </si>
  <si>
    <t>-724938722</t>
  </si>
  <si>
    <t>460420022</t>
  </si>
  <si>
    <t>kabelové lože 2x10cm kopaný písek šířka do 65cm</t>
  </si>
  <si>
    <t>434576026</t>
  </si>
  <si>
    <t>460490012</t>
  </si>
  <si>
    <t>výstražná fólie šířka nad 30cm</t>
  </si>
  <si>
    <t>298440141</t>
  </si>
  <si>
    <t>460560263.1</t>
  </si>
  <si>
    <t>zához kabelové rýhy šířka 50/hloubka 80cm tz.3</t>
  </si>
  <si>
    <t>-1137169127</t>
  </si>
  <si>
    <t>460600001</t>
  </si>
  <si>
    <t>odvoz zeminy do 10km vč.poplatku za skládku</t>
  </si>
  <si>
    <t>359456986</t>
  </si>
  <si>
    <t>460620013</t>
  </si>
  <si>
    <t>provizorní úprava terénu třída zeminy 3</t>
  </si>
  <si>
    <t>1973530103</t>
  </si>
  <si>
    <t>000000101.2</t>
  </si>
  <si>
    <t>Rozvaděč elektroměrový plastový zapuštěný, IP44, měření 3f nepřímé dvousazbové, jistič 3x100A, MTP 100/5 S0,5 5kVA, komplet vč osazení, dle připojovacích podmínek distributora</t>
  </si>
  <si>
    <t>1768914218</t>
  </si>
  <si>
    <t>Poznámka k položce:_x000d_
Rozvaděče budou provedeny dle příslušných ČSN. Jedná se o komplexní dodávku dle schémat rozvaděčů včetně svorek, svorkovnic, vodičů, štítků, pomocných obvodů, zkoušek, prohlášení o shodě atd. Součástí ceny je osazení rozvaděče a pomocné stavební a zemní práce.</t>
  </si>
  <si>
    <t>000000102.1</t>
  </si>
  <si>
    <t>Multifunkční sloupek zapuštený do země - 8x zás. 230V/16A, 4x zás 5/400V/16V, 2x zás. 5/400V/32A, 1x zás 5/400V/63A, přesná specifikace dle investora, komplet dodávka, montáž osazení</t>
  </si>
  <si>
    <t>1036785555</t>
  </si>
  <si>
    <t>elektromontážní práce</t>
  </si>
  <si>
    <t>000321113.2</t>
  </si>
  <si>
    <t>trubka ohebná PVC pr. 32 do podlahy</t>
  </si>
  <si>
    <t>1421897529</t>
  </si>
  <si>
    <t>000321500</t>
  </si>
  <si>
    <t>roura korugovaná KOPOFLEX KF09040 pr.40</t>
  </si>
  <si>
    <t>-1666298945</t>
  </si>
  <si>
    <t>000321501</t>
  </si>
  <si>
    <t>roura korugovaná KOPOFLEX KF09063 pr.63</t>
  </si>
  <si>
    <t>1766138452</t>
  </si>
  <si>
    <t>000009999.5</t>
  </si>
  <si>
    <t>116401450</t>
  </si>
  <si>
    <t>-2030950860</t>
  </si>
  <si>
    <t>000101306</t>
  </si>
  <si>
    <t>kabel CYKY-J 5x2,5</t>
  </si>
  <si>
    <t>-1262578722</t>
  </si>
  <si>
    <t>000101309</t>
  </si>
  <si>
    <t>kabel CYKY-J 5x10</t>
  </si>
  <si>
    <t>-1535654705</t>
  </si>
  <si>
    <t>000101311</t>
  </si>
  <si>
    <t>kabel CYKY-J 5x25</t>
  </si>
  <si>
    <t>624064231</t>
  </si>
  <si>
    <t>000101312</t>
  </si>
  <si>
    <t>kabel 1kV CYKY-J 4x35</t>
  </si>
  <si>
    <t>1758116903</t>
  </si>
  <si>
    <t>000009999.6</t>
  </si>
  <si>
    <t>kabel sdělovací TCEPKPFLE 3x4x0,6</t>
  </si>
  <si>
    <t>1218105156</t>
  </si>
  <si>
    <t>000009999.7</t>
  </si>
  <si>
    <t>zatěsnění prostupu</t>
  </si>
  <si>
    <t>-1559759393</t>
  </si>
  <si>
    <t>-1604159860</t>
  </si>
  <si>
    <t>000199512</t>
  </si>
  <si>
    <t>štítek kabelový 40x15mm střední</t>
  </si>
  <si>
    <t>-1924021943</t>
  </si>
  <si>
    <t>000999999.2</t>
  </si>
  <si>
    <t>1785498497</t>
  </si>
  <si>
    <t>000999999.3</t>
  </si>
  <si>
    <t>-966222945</t>
  </si>
  <si>
    <t>-546739059</t>
  </si>
  <si>
    <t>210100003</t>
  </si>
  <si>
    <t>ukončení v rozvaděči vč.zapojení vodiče do 16mm2</t>
  </si>
  <si>
    <t>357285298</t>
  </si>
  <si>
    <t>210100005</t>
  </si>
  <si>
    <t>ukončení v rozvaděči vč.zapojení vodiče do 35mm2</t>
  </si>
  <si>
    <t>441680737</t>
  </si>
  <si>
    <t>219001213.1</t>
  </si>
  <si>
    <t>1942616378</t>
  </si>
  <si>
    <t>219000212.3</t>
  </si>
  <si>
    <t>617344970</t>
  </si>
  <si>
    <t>-1911700810</t>
  </si>
  <si>
    <t>219000104</t>
  </si>
  <si>
    <t>součinnost správce sítě(rozvodného závodu)</t>
  </si>
  <si>
    <t>-1400695960</t>
  </si>
  <si>
    <t>219000106.1</t>
  </si>
  <si>
    <t>374122390</t>
  </si>
  <si>
    <t>219002111.3</t>
  </si>
  <si>
    <t>-310268974</t>
  </si>
  <si>
    <t>doprava a přesun dodávek</t>
  </si>
  <si>
    <t>1661995443</t>
  </si>
  <si>
    <t>R02</t>
  </si>
  <si>
    <t>781781768</t>
  </si>
  <si>
    <t>R03</t>
  </si>
  <si>
    <t>1309719680</t>
  </si>
  <si>
    <t>R04</t>
  </si>
  <si>
    <t>-125850411</t>
  </si>
  <si>
    <t>R05</t>
  </si>
  <si>
    <t>PPV pro zemní práce</t>
  </si>
  <si>
    <t>-733596722</t>
  </si>
  <si>
    <t>M077</t>
  </si>
  <si>
    <t>1925124348</t>
  </si>
  <si>
    <t>M078</t>
  </si>
  <si>
    <t>423936774</t>
  </si>
  <si>
    <t>M014</t>
  </si>
  <si>
    <t>-159412356</t>
  </si>
  <si>
    <t>M079</t>
  </si>
  <si>
    <t>1740900144</t>
  </si>
  <si>
    <t>M080</t>
  </si>
  <si>
    <t>-349222534</t>
  </si>
  <si>
    <t>M081</t>
  </si>
  <si>
    <t>-1696050899</t>
  </si>
  <si>
    <t>SO 05 - Přípojka vodovodu a kanalizace</t>
  </si>
  <si>
    <t>05.1 - Kanalizační a vodovodní přípojka</t>
  </si>
  <si>
    <t>11 - Přípravné a přidružené práce</t>
  </si>
  <si>
    <t xml:space="preserve">45 - Podkladní  konstrukce na trubním vedení</t>
  </si>
  <si>
    <t xml:space="preserve">    5 - Komunikace pozemní</t>
  </si>
  <si>
    <t>N02 - Šachty kanalizační</t>
  </si>
  <si>
    <t>N03 - Potrubí vodovodní</t>
  </si>
  <si>
    <t>N04 - Šachta vodoměrná</t>
  </si>
  <si>
    <t>997 - Přesun sutě</t>
  </si>
  <si>
    <t>Přípravné a přidružené práce</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</si>
  <si>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</si>
  <si>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</si>
  <si>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https://podminky.urs.cz/item/CS_URS_2023_01/119001401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</si>
  <si>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</si>
  <si>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</si>
  <si>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https://podminky.urs.cz/item/CS_URS_2023_01/119001421</t>
  </si>
  <si>
    <t>R-pol-11-1</t>
  </si>
  <si>
    <t>Provizorní převedení vody během stavby</t>
  </si>
  <si>
    <t>https://podminky.urs.cz/item/CS_URS_2023_01/R-pol-11-1</t>
  </si>
  <si>
    <t>132254203</t>
  </si>
  <si>
    <t>Hloubení zapažených rýh šířky přes 800 do 2 000 mm strojně s urovnáním dna do předepsaného profilu a spádu v hornině třídy těžitelnosti I skupiny 3 přes 50 do 100 m3</t>
  </si>
  <si>
    <t>https://podminky.urs.cz/item/CS_URS_2023_01/132254203</t>
  </si>
  <si>
    <t>rýha společná pro kanalizaci a vodovod</t>
  </si>
  <si>
    <t>71,0</t>
  </si>
  <si>
    <t>95,0</t>
  </si>
  <si>
    <t>71,0*1,85</t>
  </si>
  <si>
    <t>174151101</t>
  </si>
  <si>
    <t>Zásyp sypaninou z jakékoliv horniny strojně s uložením výkopku ve vrstvách se zhutněním jam, šachet, rýh nebo kolem objektů v těchto vykopávkách</t>
  </si>
  <si>
    <t>https://podminky.urs.cz/item/CS_URS_2023_01/174151101</t>
  </si>
  <si>
    <t>51,0</t>
  </si>
  <si>
    <t>51,0*1,6</t>
  </si>
  <si>
    <t xml:space="preserve">Podkladní  konstrukce na trubním vedení</t>
  </si>
  <si>
    <t>Obsyp a zásyp potrubí z kameniva drceného frakce 8-16 mm, otevřený výkop</t>
  </si>
  <si>
    <t>452311131</t>
  </si>
  <si>
    <t>Podkladní a zajišťovací konstrukce z betonu prostého v otevřeném výkopu bez zvýšených nároků na prostředí desky pod potrubí, stoky a drobné objekty z betonu tř. C 12/15</t>
  </si>
  <si>
    <t>https://podminky.urs.cz/item/CS_URS_2023_01/452311131</t>
  </si>
  <si>
    <t>pod vodoměrnou šachtu</t>
  </si>
  <si>
    <t>0,250</t>
  </si>
  <si>
    <t>452311121</t>
  </si>
  <si>
    <t>Podkladní a zajišťovací konstrukce z betonu prostého v otevřeném výkopu bez zvýšených nároků na prostředí desky pod potrubí, stoky a drobné objekty z betonu tř. C 8/10</t>
  </si>
  <si>
    <t>https://podminky.urs.cz/item/CS_URS_2023_01/452311121</t>
  </si>
  <si>
    <t>u napojení na vodovod</t>
  </si>
  <si>
    <t>0,025</t>
  </si>
  <si>
    <t>16,5</t>
  </si>
  <si>
    <t>113106061</t>
  </si>
  <si>
    <t>Rozebrání dlažeb a dílců při překopech inženýrských sítí s přemístěním hmot na skládku na vzdálenost do 3 m nebo s naložením na dopravní prostředek ručně vozovek a ploch, s jakoukoliv výplní spár z drobných kostek nebo odseků s ložem z kameniva těženého</t>
  </si>
  <si>
    <t>1525828272</t>
  </si>
  <si>
    <t>https://podminky.urs.cz/item/CS_URS_2023_01/113106061</t>
  </si>
  <si>
    <t xml:space="preserve">Kanalizační potrubí bude ukládáno do pažené rýhy šíře min 1000  mm</t>
  </si>
  <si>
    <t>"kanalizace" 8,2*1,0</t>
  </si>
  <si>
    <t>"šachta" 1,2*1,2</t>
  </si>
  <si>
    <t xml:space="preserve">Vodovodní potrubí bude ukládáno do pažené rýhy šíře min 800  mm</t>
  </si>
  <si>
    <t>"vodovod" 14,2*0,8</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</si>
  <si>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</si>
  <si>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</si>
  <si>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1156556316</t>
  </si>
  <si>
    <t>https://podminky.urs.cz/item/CS_URS_2023_01/113107023</t>
  </si>
  <si>
    <t>561276783</t>
  </si>
  <si>
    <t>"kanalizace" 3,0*1,0</t>
  </si>
  <si>
    <t xml:space="preserve">"šachta" 1,2*1,2 </t>
  </si>
  <si>
    <t>"vodovod" 2,3*0,8</t>
  </si>
  <si>
    <t>"šachta" 1,4*1,1</t>
  </si>
  <si>
    <t>132212331</t>
  </si>
  <si>
    <t>Hloubení nezapažených rýh šířky přes 800 do 2 000 mm ručně s urovnáním dna do předepsaného profilu a spádu v hornině třídy těžitelnosti I skupiny 3 soudržných</t>
  </si>
  <si>
    <t>473598982</t>
  </si>
  <si>
    <t>https://podminky.urs.cz/item/CS_URS_2023_01/132212331</t>
  </si>
  <si>
    <t>"kanalizace" 3,0*1,0*0,2</t>
  </si>
  <si>
    <t>"šachta" 1,2*1,2 *0,2</t>
  </si>
  <si>
    <t>"vodovod" 2,3*0,8*0,2</t>
  </si>
  <si>
    <t>"šachta" 1,4*1,1*0,2</t>
  </si>
  <si>
    <t>84123176</t>
  </si>
  <si>
    <t>1335400788</t>
  </si>
  <si>
    <t>Komunikace pozemní</t>
  </si>
  <si>
    <t>564730001</t>
  </si>
  <si>
    <t>Podklad nebo kryt z kameniva hrubého drceného vel. 8-16 mm s rozprostřením a zhutněním plochy jednotlivě do 100 m2, po zhutnění tl. 100 mm</t>
  </si>
  <si>
    <t>-457072136</t>
  </si>
  <si>
    <t>https://podminky.urs.cz/item/CS_URS_2023_01/564730001</t>
  </si>
  <si>
    <t>564760101</t>
  </si>
  <si>
    <t>Podklad nebo kryt z kameniva hrubého drceného vel. 16-32 mm s rozprostřením a zhutněním plochy jednotlivě do 100 m2, po zhutnění tl. 200 mm</t>
  </si>
  <si>
    <t>104698806</t>
  </si>
  <si>
    <t>https://podminky.urs.cz/item/CS_URS_2023_01/564760101</t>
  </si>
  <si>
    <t>"kanalizace" 11,1*1,0</t>
  </si>
  <si>
    <t>591111111R</t>
  </si>
  <si>
    <t>Kladení dlažby z kostek s provedením lože do tl. 50 mm, s vyplněním spár, s dvojím beraněním a se smetením přebytečného materiálu na krajnici velkých z kamene, do lože z kameniva těženého</t>
  </si>
  <si>
    <t>-2014557065</t>
  </si>
  <si>
    <t>https://podminky.urs.cz/item/CS_URS_2023_01/591111111R</t>
  </si>
  <si>
    <t>RMAT0001</t>
  </si>
  <si>
    <t>deska kamenná</t>
  </si>
  <si>
    <t>-325243654</t>
  </si>
  <si>
    <t>19,56*1,04 'Přepočtené koeficientem množství</t>
  </si>
  <si>
    <t>Propojení dosavadního odpadního plastového potrubíí DN 200 mm, vč. šachtových vložek</t>
  </si>
  <si>
    <t>721170002</t>
  </si>
  <si>
    <t>Propojení dosavadního odpadního plastového potrubíí DN 400 mm na novou šachtu</t>
  </si>
  <si>
    <t>https://podminky.urs.cz/item/CS_URS_2023_01/721170002</t>
  </si>
  <si>
    <t>Šachty kanalizační</t>
  </si>
  <si>
    <t>Dno betonové šachty kanalizační přímé, vel. 1000x800 mm</t>
  </si>
  <si>
    <t>Dno betonové šachty kanalizační přímé, vel. 1000x600 mm</t>
  </si>
  <si>
    <t>894410212</t>
  </si>
  <si>
    <t>Osazení betonových dílců šachet kanalizačních skruž rovná DN 1000, výšky 500 mm</t>
  </si>
  <si>
    <t>https://podminky.urs.cz/item/CS_URS_2023_01/894410212</t>
  </si>
  <si>
    <t>Skruž betonová DN 1000x500 PS, vel. 1000x500x120 mm</t>
  </si>
  <si>
    <t>Poklop šachtový D1 litinový+ betonová výplň BEGU- D400 s odvětráním/vodotěsný</t>
  </si>
  <si>
    <t>871181141</t>
  </si>
  <si>
    <t>Montáž vodovodního potrubí z plastů v otevřeném výkopu z polyetylenu PE 100 svařovaných na tupo SDR 11/PN16 D 50 x 4,6 mm</t>
  </si>
  <si>
    <t>https://podminky.urs.cz/item/CS_URS_2023_01/871181141</t>
  </si>
  <si>
    <t>Trubka vodovodní PE100 SDR17, PN10 se signalizační vrstvou, D 50x3 mm</t>
  </si>
  <si>
    <t>891359111</t>
  </si>
  <si>
    <t>Montáž vodovodních armatur na potrubí navrtávacích pasů s ventilem Jt 1 MPa, na potrubí z trub litinových, ocelových nebo plastických hmot DN 200</t>
  </si>
  <si>
    <t>https://podminky.urs.cz/item/CS_URS_2023_01/891359111</t>
  </si>
  <si>
    <t>422000001</t>
  </si>
  <si>
    <t>pás navrtávací z tvárné litiny DN 200, pro litinové a ocelové potrubí, se závitovým výstupem 1",5/4",6/4",2"</t>
  </si>
  <si>
    <t>722219191</t>
  </si>
  <si>
    <t>Armatury přírubové montáž zemních souprav ostatních typů</t>
  </si>
  <si>
    <t>https://podminky.urs.cz/item/CS_URS_2023_01/722219191</t>
  </si>
  <si>
    <t>422000002</t>
  </si>
  <si>
    <t>souprava zemní pro navrtávací pas se šoupátkem Rd 1,5m</t>
  </si>
  <si>
    <t>422000003</t>
  </si>
  <si>
    <t>Šoupátko s PE vevařovacími konci voda, PN10, DN 50/63, PE 100</t>
  </si>
  <si>
    <t>722270105</t>
  </si>
  <si>
    <t>Vodoměrové sestavy závitové G 2"</t>
  </si>
  <si>
    <t>https://podminky.urs.cz/item/CS_URS_2023_01/722270105</t>
  </si>
  <si>
    <t>Šachta vodoměrná</t>
  </si>
  <si>
    <t>893420101</t>
  </si>
  <si>
    <t>Osazení vodoměrné šachty z betonových dílců pojížděné plochy do 2,5 m2 šachtové dno</t>
  </si>
  <si>
    <t>https://podminky.urs.cz/item/CS_URS_2023_01/893420101</t>
  </si>
  <si>
    <t>592000020</t>
  </si>
  <si>
    <t>Dno vodoměrné šachty betonové pojížděné, PVS 120/90/180/D400</t>
  </si>
  <si>
    <t>893420103</t>
  </si>
  <si>
    <t>Osazení vodoměrné šachty z betonových dílců pojížděné plochy do 2,5 m2 zákrytová deska</t>
  </si>
  <si>
    <t>https://podminky.urs.cz/item/CS_URS_2023_01/893420103</t>
  </si>
  <si>
    <t>592000021</t>
  </si>
  <si>
    <t>Deska zákrytová vodoměrné šachty pojížďěná betonová s otvorem PVS 144/114/14 ZD2</t>
  </si>
  <si>
    <t>899401112</t>
  </si>
  <si>
    <t>Osazení poklopů litinových šoupátkových</t>
  </si>
  <si>
    <t>https://podminky.urs.cz/item/CS_URS_2023_01/899401112</t>
  </si>
  <si>
    <t>562000023</t>
  </si>
  <si>
    <t>Poklop vodárenský litinový šoupátkový typ 504</t>
  </si>
  <si>
    <t>Zkouška pojezdová</t>
  </si>
  <si>
    <t>890211851</t>
  </si>
  <si>
    <t>Bourání šachet a jímek strojně velikosti obestavěného prostoru do 1,5 m3 z prostého betonu</t>
  </si>
  <si>
    <t>https://podminky.urs.cz/item/CS_URS_2023_01/890211851</t>
  </si>
  <si>
    <t>1,5</t>
  </si>
  <si>
    <t>997013111</t>
  </si>
  <si>
    <t>Vnitrostaveništní doprava suti a vybouraných hmot vodorovně do 50 m svisle s použitím mechanizace pro budovy a haly výšky do 6 m</t>
  </si>
  <si>
    <t>1961887822</t>
  </si>
  <si>
    <t>https://podminky.urs.cz/item/CS_URS_2023_01/997013111</t>
  </si>
  <si>
    <t>-2043267947</t>
  </si>
  <si>
    <t>-1824180780</t>
  </si>
  <si>
    <t>18,6*9 'Přepočtené koeficientem množství</t>
  </si>
  <si>
    <t>997013873</t>
  </si>
  <si>
    <t>1552130569</t>
  </si>
  <si>
    <t>https://podminky.urs.cz/item/CS_URS_2023_01/997013873</t>
  </si>
  <si>
    <t>8,569+4,173+0,054+0,055</t>
  </si>
  <si>
    <t>0,072+0,045</t>
  </si>
  <si>
    <t>38,458</t>
  </si>
  <si>
    <t>1463354731</t>
  </si>
  <si>
    <t>Poplatek za kontejnér objem 3 m3 - beton</t>
  </si>
  <si>
    <t>-809368211</t>
  </si>
  <si>
    <t>https://podminky.urs.cz/item/CS_URS_2023_01/R-pol-997-1</t>
  </si>
  <si>
    <t>SO 06 - Plynovodní přípojka</t>
  </si>
  <si>
    <t xml:space="preserve">    D01 - Domovní plynovod vnější</t>
  </si>
  <si>
    <t>710784131</t>
  </si>
  <si>
    <t>Plyn - přípojka</t>
  </si>
  <si>
    <t>8,2*0,6</t>
  </si>
  <si>
    <t>-1494100451</t>
  </si>
  <si>
    <t>946381671</t>
  </si>
  <si>
    <t>8,2*0,6*1,0</t>
  </si>
  <si>
    <t>812548090</t>
  </si>
  <si>
    <t>8,2*0,6*0,5</t>
  </si>
  <si>
    <t>-2080083533</t>
  </si>
  <si>
    <t>8,2*0,6*0,4</t>
  </si>
  <si>
    <t>1215594193</t>
  </si>
  <si>
    <t>1,968*2 'Přepočtené koeficientem množství</t>
  </si>
  <si>
    <t>-723716369</t>
  </si>
  <si>
    <t>8,2*0,6*0,1</t>
  </si>
  <si>
    <t>-1689669118</t>
  </si>
  <si>
    <t>dlažba nepravidelná čedičová tl. 70 mm</t>
  </si>
  <si>
    <t>932054589</t>
  </si>
  <si>
    <t>500368638</t>
  </si>
  <si>
    <t>8,2</t>
  </si>
  <si>
    <t>-1435862548</t>
  </si>
  <si>
    <t>-703014427</t>
  </si>
  <si>
    <t>1148359613</t>
  </si>
  <si>
    <t>1295100958</t>
  </si>
  <si>
    <t>3,739*9 'Přepočtené koeficientem množství</t>
  </si>
  <si>
    <t>-1333504984</t>
  </si>
  <si>
    <t>Domovní plynovod vnější</t>
  </si>
  <si>
    <t>M073</t>
  </si>
  <si>
    <t>939695600</t>
  </si>
  <si>
    <t>83961266</t>
  </si>
  <si>
    <t>-1611225258</t>
  </si>
  <si>
    <t>M074</t>
  </si>
  <si>
    <t>Navrtávka na stávající plynovod PE 315 pod tlakem</t>
  </si>
  <si>
    <t>619180009</t>
  </si>
  <si>
    <t>M075</t>
  </si>
  <si>
    <t>Geodetické zaměření dle směrnice GasNet</t>
  </si>
  <si>
    <t>-589715784</t>
  </si>
  <si>
    <t>M076</t>
  </si>
  <si>
    <t>Zpracování předávací dokumentace dle směrnice GasNet</t>
  </si>
  <si>
    <t>-839818587</t>
  </si>
  <si>
    <t>M066</t>
  </si>
  <si>
    <t>Potrubí PE 63 Robust s ochr. pláštěm (Pipelife)</t>
  </si>
  <si>
    <t>1585727897</t>
  </si>
  <si>
    <t>M067</t>
  </si>
  <si>
    <t>Navrtávací Tkus odbočkový s uz.ventilem 315/355-63 KIT</t>
  </si>
  <si>
    <t>-1882405120</t>
  </si>
  <si>
    <t>M068</t>
  </si>
  <si>
    <t>Elektrospojka PE 63 (Georg Fischer)</t>
  </si>
  <si>
    <t>996900006</t>
  </si>
  <si>
    <t>M069</t>
  </si>
  <si>
    <t>Uzavírací kohout Elgef Plus PE 63 (Georg Fischer)</t>
  </si>
  <si>
    <t>192796670</t>
  </si>
  <si>
    <t>M070</t>
  </si>
  <si>
    <t>Ovládací klíč L 500</t>
  </si>
  <si>
    <t>757224276</t>
  </si>
  <si>
    <t>M071</t>
  </si>
  <si>
    <t>Zemní souprava teleskopická 0,75-1,1 m</t>
  </si>
  <si>
    <t>-1875632408</t>
  </si>
  <si>
    <t>M072</t>
  </si>
  <si>
    <t>Plovoucí poklop litinový</t>
  </si>
  <si>
    <t>718129450</t>
  </si>
  <si>
    <t>363852478</t>
  </si>
  <si>
    <t>681727903</t>
  </si>
  <si>
    <t>012002000</t>
  </si>
  <si>
    <t>Geodetické práce - – kontrolní měření v průběhu stavby</t>
  </si>
  <si>
    <t>-253343774</t>
  </si>
  <si>
    <t>https://podminky.urs.cz/item/CS_URS_2022_02/012002000</t>
  </si>
  <si>
    <t>012002001</t>
  </si>
  <si>
    <t>Vytyčení inženýrských sítí</t>
  </si>
  <si>
    <t>-1863305375</t>
  </si>
  <si>
    <t>012002002</t>
  </si>
  <si>
    <t>Přizvání hydrogeologa při výkopových prací v areálu k ověření vsakovacích podmínek</t>
  </si>
  <si>
    <t>1815642555</t>
  </si>
  <si>
    <t>012002003</t>
  </si>
  <si>
    <t>Archeologický výzkum – při zásahu do terénu a skrývce zeminy (sledování, kresební, fotografické a písemné zdokumentování oprávněnou archeologickou organizací</t>
  </si>
  <si>
    <t>1956956123</t>
  </si>
  <si>
    <t>012002004</t>
  </si>
  <si>
    <t>Archeologický průzkum – vnitřní zásahy (např. otvor s lunetou v hradební stěně)</t>
  </si>
  <si>
    <t>-60606424</t>
  </si>
  <si>
    <t>012002005</t>
  </si>
  <si>
    <t>Čerpání stávající jímky a likvidace vody – ztížené podmínky (neumožněn přístup těžké techniky)</t>
  </si>
  <si>
    <t>-434355299</t>
  </si>
  <si>
    <t>013254009</t>
  </si>
  <si>
    <t>DD skleněné vitríny podél hradební stěny včetně systému kotvení (viz. SO 01 - D.1.1.b R02c)</t>
  </si>
  <si>
    <t>-757190584</t>
  </si>
  <si>
    <t>013254010</t>
  </si>
  <si>
    <t>DD skleněného uzavřeného boxu pro propojení 1.NP a 2.NP včetně systému kotvení (viz. SO 01 -D.1.1.b R03c)</t>
  </si>
  <si>
    <t>-321319966</t>
  </si>
  <si>
    <t>013254013</t>
  </si>
  <si>
    <t>DD ocelové exteriérové schodiště do hradební bašty (viz. SO 01 D.1.2 – ocelové konstrukce)</t>
  </si>
  <si>
    <t>813131497</t>
  </si>
  <si>
    <t>013254018</t>
  </si>
  <si>
    <t>DD studna – prosklená podlaha ve vstupní hale v 1.NP (viz. SO 01 D.1.1.c D07)</t>
  </si>
  <si>
    <t>1639534622</t>
  </si>
  <si>
    <t>013254019</t>
  </si>
  <si>
    <t>Podrobný průzkum zdokumentovaných trhlin a poruch před započetím stavebních prací, vyhodnocení a schválení konečného technologického postupu</t>
  </si>
  <si>
    <t>935747072</t>
  </si>
  <si>
    <t>013254020</t>
  </si>
  <si>
    <t>DD vstupu s vestavěným nábytkem – police – vstup do m.č. 1.09 (viz. SO 01 D.1.1.c D06)</t>
  </si>
  <si>
    <t>1017825072</t>
  </si>
  <si>
    <t>013254023</t>
  </si>
  <si>
    <t>DD truhlářské výrobky vnitřní (viz. SO 01 - D.1.1.d T02)</t>
  </si>
  <si>
    <t>-178454822</t>
  </si>
  <si>
    <t>013254024</t>
  </si>
  <si>
    <t xml:space="preserve">Pasport stávajícího stavu kamen v 1.NP, podrobný restaurátorský průzkum vč. napojení do komínu </t>
  </si>
  <si>
    <t>1093071126</t>
  </si>
  <si>
    <t>013254028</t>
  </si>
  <si>
    <t>Provedení rozboru vody z koncové části vodovodu dle závazného stanoviska KHS</t>
  </si>
  <si>
    <t>855115908</t>
  </si>
  <si>
    <t>013254029</t>
  </si>
  <si>
    <t>Geodetické zaměření skutečného provedení přípojek</t>
  </si>
  <si>
    <t>-1686362593</t>
  </si>
  <si>
    <t>OST 01</t>
  </si>
  <si>
    <t>Zábory přípojek</t>
  </si>
  <si>
    <t>-1215266462</t>
  </si>
  <si>
    <t>předpoklad90 dní</t>
  </si>
  <si>
    <t>200,0*90</t>
  </si>
  <si>
    <t>OST 03</t>
  </si>
  <si>
    <t>Revize, zkoušky</t>
  </si>
  <si>
    <t>-1973464367</t>
  </si>
  <si>
    <t>E3 - III. Etapa</t>
  </si>
  <si>
    <t xml:space="preserve">    784 - Dokončovací práce - malby a tapety</t>
  </si>
  <si>
    <t>622311141</t>
  </si>
  <si>
    <t>Omítka vápenná vnějších ploch nanášená ručně dvouvrstvá, tloušťky jádrové omítky do 15 mm a tloušťky štuku do 3 mm štuková stěn</t>
  </si>
  <si>
    <t>-602723513</t>
  </si>
  <si>
    <t>https://podminky.urs.cz/item/CS_URS_2023_01/622311141</t>
  </si>
  <si>
    <t>severní fasáda</t>
  </si>
  <si>
    <t xml:space="preserve">35,4-3,33-0,15 </t>
  </si>
  <si>
    <t xml:space="preserve">25,4 -1,4-0,15 </t>
  </si>
  <si>
    <t>západní fasáda</t>
  </si>
  <si>
    <t xml:space="preserve">37,9-1,77-1,77-9 </t>
  </si>
  <si>
    <t xml:space="preserve">50,96-(5*1,42) </t>
  </si>
  <si>
    <t>jižní fasáda</t>
  </si>
  <si>
    <t xml:space="preserve">55,25-1,45-1,42-1,42-0,37-1,6-3,6 </t>
  </si>
  <si>
    <t>9,2</t>
  </si>
  <si>
    <t>(55,77+69,22+54,59)*0,03</t>
  </si>
  <si>
    <t>Pozn. Plocha fasády je mírně zvlněná</t>
  </si>
  <si>
    <t>184,967*1,12 'Přepočtené koeficientem množství</t>
  </si>
  <si>
    <t>622311191</t>
  </si>
  <si>
    <t>Omítka vápenná vnějších ploch nanášená ručně Příplatek k cenám za každých dalších i započatých 5 mm tloušťky omítky přes 15 mm stěn</t>
  </si>
  <si>
    <t>1561664887</t>
  </si>
  <si>
    <t>https://podminky.urs.cz/item/CS_URS_2023_01/622311191</t>
  </si>
  <si>
    <t>tloušťka omítky do 30 mm</t>
  </si>
  <si>
    <t>184,967*5</t>
  </si>
  <si>
    <t>622311191R</t>
  </si>
  <si>
    <t>-51588001</t>
  </si>
  <si>
    <t>štukové pásky</t>
  </si>
  <si>
    <t>"F11+F11a" (0,84+1,45+0,84)*2</t>
  </si>
  <si>
    <t>"F01" 6,22</t>
  </si>
  <si>
    <t>12,48*1,12 'Přepočtené koeficientem množství</t>
  </si>
  <si>
    <t>622-R001</t>
  </si>
  <si>
    <t>Zednická oprava fasád pro oplechování - oprava hlavního krovu</t>
  </si>
  <si>
    <t>1162558920</t>
  </si>
  <si>
    <t>632-R001</t>
  </si>
  <si>
    <t xml:space="preserve">Oprava hliněné mazaniny </t>
  </si>
  <si>
    <t>-866998941</t>
  </si>
  <si>
    <t>941111111</t>
  </si>
  <si>
    <t>Montáž lešení řadového trubkového lehkého pracovního s podlahami s provozním zatížením tř. 3 do 200 kg/m2 šířky tř. W06 od 0,6 do 0,9 m, výšky do 10 m</t>
  </si>
  <si>
    <t>-1850634724</t>
  </si>
  <si>
    <t>https://podminky.urs.cz/item/CS_URS_2023_01/941111111</t>
  </si>
  <si>
    <t>(9,259+0,9)*4,19</t>
  </si>
  <si>
    <t>(10,947+0,9)*4,01</t>
  </si>
  <si>
    <t>(7,999+0,9)*3,651</t>
  </si>
  <si>
    <t>(14,163+0,9+0,9)*3,236</t>
  </si>
  <si>
    <t>(11,108+0,9+0,9)*3,406</t>
  </si>
  <si>
    <t>(2,836+0,9)*2,839</t>
  </si>
  <si>
    <t>4,966*2,689</t>
  </si>
  <si>
    <t>941111211</t>
  </si>
  <si>
    <t>Montáž lešení řadového trubkového lehkého pracovního s podlahami s provozním zatížením tř. 3 do 200 kg/m2 Příplatek za první a každý další den použití lešení k ceně -1111</t>
  </si>
  <si>
    <t>-1755069899</t>
  </si>
  <si>
    <t>https://podminky.urs.cz/item/CS_URS_2023_01/941111211</t>
  </si>
  <si>
    <t>242,144*60 'Přepočtené koeficientem množství</t>
  </si>
  <si>
    <t>941111811</t>
  </si>
  <si>
    <t>Demontáž lešení řadového trubkového lehkého pracovního s podlahami s provozním zatížením tř. 3 do 200 kg/m2 šířky tř. W06 od 0,6 do 0,9 m, výšky do 10 m</t>
  </si>
  <si>
    <t>1030224389</t>
  </si>
  <si>
    <t>https://podminky.urs.cz/item/CS_URS_2023_01/941111811</t>
  </si>
  <si>
    <t>943-R01</t>
  </si>
  <si>
    <t xml:space="preserve">Lešení pro opravu dřevěných konstrukcí </t>
  </si>
  <si>
    <t>-1328336791</t>
  </si>
  <si>
    <t>944511111</t>
  </si>
  <si>
    <t>Montáž ochranné sítě zavěšené na konstrukci lešení z textilie z umělých vláken</t>
  </si>
  <si>
    <t>1759639971</t>
  </si>
  <si>
    <t>https://podminky.urs.cz/item/CS_URS_2023_01/944511111</t>
  </si>
  <si>
    <t>944511211</t>
  </si>
  <si>
    <t>Montáž ochranné sítě Příplatek za první a každý další den použití sítě k ceně -1111</t>
  </si>
  <si>
    <t>1631492398</t>
  </si>
  <si>
    <t>https://podminky.urs.cz/item/CS_URS_2023_01/944511211</t>
  </si>
  <si>
    <t>944511811</t>
  </si>
  <si>
    <t>Demontáž ochranné sítě zavěšené na konstrukci lešení z textilie z umělých vláken</t>
  </si>
  <si>
    <t>561567863</t>
  </si>
  <si>
    <t>https://podminky.urs.cz/item/CS_URS_2023_01/944511811</t>
  </si>
  <si>
    <t>978015391</t>
  </si>
  <si>
    <t>Otlučení vápenných nebo vápenocementových omítek vnějších ploch s vyškrabáním spar a s očištěním zdiva stupně členitosti 1 a 2, v rozsahu přes 80 do 100 %</t>
  </si>
  <si>
    <t>-546386336</t>
  </si>
  <si>
    <t>https://podminky.urs.cz/item/CS_URS_2023_01/978015391</t>
  </si>
  <si>
    <t>180,0</t>
  </si>
  <si>
    <t>45,0</t>
  </si>
  <si>
    <t>EXTERIER</t>
  </si>
  <si>
    <t>"E1" 0,9</t>
  </si>
  <si>
    <t>"E2a" 1,2</t>
  </si>
  <si>
    <t>"E4" 0,8</t>
  </si>
  <si>
    <t>"E5" 0,9</t>
  </si>
  <si>
    <t>"E6" 3,2</t>
  </si>
  <si>
    <t>"E7" 5,3</t>
  </si>
  <si>
    <t>"E8"2,7</t>
  </si>
  <si>
    <t>"E9" 0,5</t>
  </si>
  <si>
    <t>"E10" 0,305</t>
  </si>
  <si>
    <t>"E11" 3,3</t>
  </si>
  <si>
    <t>"E12" 1,65</t>
  </si>
  <si>
    <t>"E13" 3,75</t>
  </si>
  <si>
    <t>"E14" 3,25</t>
  </si>
  <si>
    <t>"E15"1,54</t>
  </si>
  <si>
    <t>"E16" 1,05</t>
  </si>
  <si>
    <t>"E17" 1,83</t>
  </si>
  <si>
    <t>"E18" 1,45</t>
  </si>
  <si>
    <t>"E19" 1,97</t>
  </si>
  <si>
    <t>"E20" 1,0</t>
  </si>
  <si>
    <t>"E21" 1,2</t>
  </si>
  <si>
    <t>"E22" 4,25</t>
  </si>
  <si>
    <t>1,8</t>
  </si>
  <si>
    <t>1,8*305 'Přepočtené koeficientem množství</t>
  </si>
  <si>
    <t>985421190</t>
  </si>
  <si>
    <t>Injektáž trhlin v cihelném, kamenném nebo smíšeném zdivu Příplatek k cenám za práci ve stísněném prostoru</t>
  </si>
  <si>
    <t>-892950277</t>
  </si>
  <si>
    <t>https://podminky.urs.cz/item/CS_URS_2023_01/985421190</t>
  </si>
  <si>
    <t>"1PP" 32,1</t>
  </si>
  <si>
    <t>"1NP" 257,61</t>
  </si>
  <si>
    <t>"2NP" 39,4</t>
  </si>
  <si>
    <t>"3NP" 14,11</t>
  </si>
  <si>
    <t>"4NP" 1,92</t>
  </si>
  <si>
    <t>"E11" 3,96</t>
  </si>
  <si>
    <t>-499420644</t>
  </si>
  <si>
    <t>21,6</t>
  </si>
  <si>
    <t>"E6" 3,84</t>
  </si>
  <si>
    <t>"E12" 1,98</t>
  </si>
  <si>
    <t>"E13" 4,5</t>
  </si>
  <si>
    <t>"E16" 1,26</t>
  </si>
  <si>
    <t>"E17"2,196</t>
  </si>
  <si>
    <t>"E21" 1,44</t>
  </si>
  <si>
    <t>"E1" 1,08</t>
  </si>
  <si>
    <t>"E9" 0,6</t>
  </si>
  <si>
    <t>"E10" 0,366</t>
  </si>
  <si>
    <t>"E15"1,848</t>
  </si>
  <si>
    <t>"E18" 1,74</t>
  </si>
  <si>
    <t>"E19"2,364</t>
  </si>
  <si>
    <t>"E2a" 1,44</t>
  </si>
  <si>
    <t>"E4" 0,96</t>
  </si>
  <si>
    <t>"E5" 1,08</t>
  </si>
  <si>
    <t>"E7" 6,36</t>
  </si>
  <si>
    <t>"E8"3,24</t>
  </si>
  <si>
    <t>"E14" 3,9</t>
  </si>
  <si>
    <t>"E20" 1,2</t>
  </si>
  <si>
    <t>"E22"5,1</t>
  </si>
  <si>
    <t>63,41+5,10</t>
  </si>
  <si>
    <t xml:space="preserve">68,51*10 </t>
  </si>
  <si>
    <t>68,51-4,613</t>
  </si>
  <si>
    <t>4,613</t>
  </si>
  <si>
    <t>1,029+0,5</t>
  </si>
  <si>
    <t>1,02+0,4</t>
  </si>
  <si>
    <t>0,24</t>
  </si>
  <si>
    <t>1,512</t>
  </si>
  <si>
    <t>1,029+0,369</t>
  </si>
  <si>
    <t>1,235+0,4</t>
  </si>
  <si>
    <t>0,322</t>
  </si>
  <si>
    <t>1,86</t>
  </si>
  <si>
    <t>0,111</t>
  </si>
  <si>
    <t>70,0</t>
  </si>
  <si>
    <t>74,0</t>
  </si>
  <si>
    <t>výměna hromosvod 140/140</t>
  </si>
  <si>
    <t>4,5*1</t>
  </si>
  <si>
    <t>hambalek 120/140</t>
  </si>
  <si>
    <t>kleština 80/180</t>
  </si>
  <si>
    <t>námětek 120/140</t>
  </si>
  <si>
    <t>2,0*12</t>
  </si>
  <si>
    <t>námětek pavlače 120/180</t>
  </si>
  <si>
    <t>pásek 140/160</t>
  </si>
  <si>
    <t>2,0*6</t>
  </si>
  <si>
    <t>sloupek námětku 120/140</t>
  </si>
  <si>
    <t>pomocné prvky 120/140</t>
  </si>
  <si>
    <t>6,0*2*0,14*0,16</t>
  </si>
  <si>
    <t>4,0*1*0,14*0,14</t>
  </si>
  <si>
    <t>4,0*2*0,12*0,14</t>
  </si>
  <si>
    <t>4,0*2*0,08*0,18</t>
  </si>
  <si>
    <t>1,5*12*0,12*0,14</t>
  </si>
  <si>
    <t>4,0*6*0,12*0,18</t>
  </si>
  <si>
    <t>1,5*6*0,14*0,16</t>
  </si>
  <si>
    <t>1,886*1,05 'Přepočtené koeficientem množství</t>
  </si>
  <si>
    <t>pozednice 160/180</t>
  </si>
  <si>
    <t>2,5*1</t>
  </si>
  <si>
    <t>podélný trám 160/160</t>
  </si>
  <si>
    <t>4,5*8</t>
  </si>
  <si>
    <t>sloupek 160/160</t>
  </si>
  <si>
    <t>3,0*4</t>
  </si>
  <si>
    <t>výměna 160/160</t>
  </si>
  <si>
    <t>2,0*5</t>
  </si>
  <si>
    <t>2,0*1*0,16*0,18</t>
  </si>
  <si>
    <t>4,0*8*0,16*0,16</t>
  </si>
  <si>
    <t>2,5*4*0,16*0,16</t>
  </si>
  <si>
    <t>1,5*5*0,16*0,16</t>
  </si>
  <si>
    <t>1,325*1,05 'Přepočtené koeficientem množství</t>
  </si>
  <si>
    <t>vazný trám 200/220</t>
  </si>
  <si>
    <t>3,0*2*0,2*0,22</t>
  </si>
  <si>
    <t>0,264*1,05 'Přepočtené koeficientem množství</t>
  </si>
  <si>
    <t>28,0</t>
  </si>
  <si>
    <t>125,0</t>
  </si>
  <si>
    <t>740*0,06*0,04</t>
  </si>
  <si>
    <t>1,776*1,05 'Přepočtené koeficientem množství</t>
  </si>
  <si>
    <t>1,729+0,6</t>
  </si>
  <si>
    <t>762522944</t>
  </si>
  <si>
    <t>Doplnění tesařské podlahy prkny nebo fošnami - montáž (materiál ve specifikaci) tl. přes 32 mm, plochy jednotlivě přes 4,00 do 8,00 m2</t>
  </si>
  <si>
    <t>-423020794</t>
  </si>
  <si>
    <t>https://podminky.urs.cz/item/CS_URS_2023_01/762522944</t>
  </si>
  <si>
    <t>7,0+7,0</t>
  </si>
  <si>
    <t>727068710</t>
  </si>
  <si>
    <t>16,0*0,04</t>
  </si>
  <si>
    <t>10,0*0,04</t>
  </si>
  <si>
    <t>1,44*1,05 'Přepočtené koeficientem množství</t>
  </si>
  <si>
    <t>762-R002</t>
  </si>
  <si>
    <t>Konstrukce pro výlez</t>
  </si>
  <si>
    <t>-1167498793</t>
  </si>
  <si>
    <t>762-R003</t>
  </si>
  <si>
    <t xml:space="preserve">Zádržný systém </t>
  </si>
  <si>
    <t>-2067756377</t>
  </si>
  <si>
    <t>RP001</t>
  </si>
  <si>
    <t xml:space="preserve">pomocné dřevěné konstrukce (pro vytvoření otvoru s lunetou do hradební stěny Kaplanky a ztužení komína u roubené stěny, např. dřevěný ramenát) </t>
  </si>
  <si>
    <t>752451459</t>
  </si>
  <si>
    <t>250,0/2</t>
  </si>
  <si>
    <t>125*2</t>
  </si>
  <si>
    <t>250*1,33 'Přepočtené koeficientem množství</t>
  </si>
  <si>
    <t>Truhlářské konstrukce prkené opláštění z dubu s přelištováním</t>
  </si>
  <si>
    <t>2,5*50*0,22</t>
  </si>
  <si>
    <t>-1016687655</t>
  </si>
  <si>
    <t xml:space="preserve">Návrh opravy krovu Kaplanky  </t>
  </si>
  <si>
    <t>2,5*50*0,22*0,03</t>
  </si>
  <si>
    <t>30,0*0,22</t>
  </si>
  <si>
    <t>7,425*1,05 'Přepočtené koeficientem množství</t>
  </si>
  <si>
    <t xml:space="preserve">Návrh opravy krovu Kaplanky  - pavlač</t>
  </si>
  <si>
    <t>2,5*50</t>
  </si>
  <si>
    <t>2,5*50*0,02*0,05</t>
  </si>
  <si>
    <t>0,125*1,1 'Přepočtené koeficientem množství</t>
  </si>
  <si>
    <t>65,0</t>
  </si>
  <si>
    <t>-1175437624</t>
  </si>
  <si>
    <t>783-R01</t>
  </si>
  <si>
    <t>Revize , sanace a nátěr ocelových závlačí zdiva a krovu - kaplanka</t>
  </si>
  <si>
    <t>-2073464225</t>
  </si>
  <si>
    <t>784</t>
  </si>
  <si>
    <t>Dokončovací práce - malby a tapety</t>
  </si>
  <si>
    <t>784161411R</t>
  </si>
  <si>
    <t>Dekorativní omyvatelná stěrka vykazující kresbu způsobenou tahy hladítka</t>
  </si>
  <si>
    <t>-79334189</t>
  </si>
  <si>
    <t>Poznámka k položce:_x000d_
při ruční aplikaci (nutno vzorkovat)</t>
  </si>
  <si>
    <t>120,268*1,12 'Přepočtené koeficientem množství</t>
  </si>
  <si>
    <t>784181121</t>
  </si>
  <si>
    <t>Penetrace podkladu jednonásobná hloubková akrylátová bezbarvá v místnostech výšky do 3,80 m</t>
  </si>
  <si>
    <t>518793123</t>
  </si>
  <si>
    <t>https://podminky.urs.cz/item/CS_URS_2023_01/784181121</t>
  </si>
  <si>
    <t>1NP - označení místnosti dle výkresunového stavu</t>
  </si>
  <si>
    <t>"1.06" 3,76</t>
  </si>
  <si>
    <t>784221101</t>
  </si>
  <si>
    <t>Malby z malířských směsí otěruvzdorných za sucha dvojnásobné, bílé za sucha otěruvzdorné dobře v místnostech výšky do 3,80 m</t>
  </si>
  <si>
    <t>283314803</t>
  </si>
  <si>
    <t>https://podminky.urs.cz/item/CS_URS_2023_01/784221101</t>
  </si>
  <si>
    <t>784-R01</t>
  </si>
  <si>
    <t>Dekorační techniky-imitace antické zeminy v místnostech výšky do 3,80 m</t>
  </si>
  <si>
    <t>-1137920640</t>
  </si>
  <si>
    <t>https://podminky.urs.cz/item/CS_URS_2023_01/784-R01</t>
  </si>
  <si>
    <t>Poznámka k položce:_x000d_
Restaurování historických maleb, místnosti s klenbami (dle nového stavu m.č. 1.02 a 1.03)_x000d_
Snímání předmaleb, lokální opravy omítek (tmelení, broušení, zapojení k okolním povrchům), celoplošný podnátěr, vrchní nátěr, restaurování (případná rekonstrukce linek)_x000d_
Doporučení: restaurovat v místnostech s klenbami povrchovou úpravu s linkami a starší fragmenty z barokního období ponechat pod omítkami</t>
  </si>
  <si>
    <t>restaurátorská obnova</t>
  </si>
  <si>
    <t>"1.02" (5,87+4,665+6,295+4,89)*3,1</t>
  </si>
  <si>
    <t>"dveře" -1,242*1,95</t>
  </si>
  <si>
    <t>"špal." (1,95+1,95+1,242)*0,565</t>
  </si>
  <si>
    <t>"D03" -1,1*1,95</t>
  </si>
  <si>
    <t>"špal." (1,95+1,1+1,95)*0,478</t>
  </si>
  <si>
    <t>"F13" -1,235*1,8</t>
  </si>
  <si>
    <t>"špal." (1,8+1,235+1,8)*1,328</t>
  </si>
  <si>
    <t>"špal." (1,619+1,83+1,83)*0,75</t>
  </si>
  <si>
    <t xml:space="preserve">"strop" 31,49*1,35 "koef. klenby" </t>
  </si>
  <si>
    <t>"1.03" (5,315+4,665+5,33+4,62)*3,09</t>
  </si>
  <si>
    <t>"D02" -1,035*1,93</t>
  </si>
  <si>
    <t>"špal." (1,93+1,035+1,93)*0,403</t>
  </si>
  <si>
    <t>"F12" -1,14*1,67</t>
  </si>
  <si>
    <t>"špal." (1,67+1,14+1,14)*1,329</t>
  </si>
  <si>
    <t>"strop" 27,12*1,35 "koef. kleny"</t>
  </si>
  <si>
    <t>784-R02</t>
  </si>
  <si>
    <t>-1520869025</t>
  </si>
  <si>
    <t>https://podminky.urs.cz/item/CS_URS_2023_01/784-R02</t>
  </si>
  <si>
    <t>Poznámka k položce:_x000d_
Rekonstrukce barokních maleb v místnosti s plochým stropem (dle nového stavu m.č. 1.09)_x000d_
(předpokládané celoplošné nové omítky včetně fabionu)_x000d_
V místnosti s plochým rákosovým stropem budou sejmuty pauzy maleb dochované na části stropu (před odstraněním omítek). _x000d_
Na stěnách budou ponechány malby z poslední úpravy, které budou celoplošně zpevněny a restaurovány. V místech s novými omítkami bude provedenarekonstrukce těchto maleb.</t>
  </si>
  <si>
    <t>"1.07 - onačení dle bouracích prací" (5,747+5,374+1,7+3,686+1,255+4,134)*2,95</t>
  </si>
  <si>
    <t xml:space="preserve">"F15b,c,d" -0,88*1,43*3 "ks" </t>
  </si>
  <si>
    <t>"špal." (1,205+1,43+1,43)*0,344*2</t>
  </si>
  <si>
    <t>(1,185+1,43+1,43)*0,344</t>
  </si>
  <si>
    <t>(0,88+1,43+1,43)*0,35*3</t>
  </si>
  <si>
    <t>"D09" -0,99*2,1</t>
  </si>
  <si>
    <t>01.3 - PBŘ</t>
  </si>
  <si>
    <t>D+M hadicového systému</t>
  </si>
  <si>
    <t>-346244799</t>
  </si>
  <si>
    <t>jmenovitá světlost 19 mm s délkou hadice 30 m</t>
  </si>
  <si>
    <t>D+M PHP 21A práškový</t>
  </si>
  <si>
    <t>-1505839496</t>
  </si>
  <si>
    <t>D+M PHP 55B CO2</t>
  </si>
  <si>
    <t>919681877</t>
  </si>
  <si>
    <t>D+M Požární opatření kolem kamen</t>
  </si>
  <si>
    <t>123632394</t>
  </si>
  <si>
    <t>D+M Revize spalinových cest</t>
  </si>
  <si>
    <t>-36627049</t>
  </si>
  <si>
    <t>R06</t>
  </si>
  <si>
    <t>D+M Požární ucpávky</t>
  </si>
  <si>
    <t>-453840679</t>
  </si>
  <si>
    <t>R07</t>
  </si>
  <si>
    <t>D+M Bezpečnostní tabulky</t>
  </si>
  <si>
    <t>-1706300745</t>
  </si>
  <si>
    <t>R08</t>
  </si>
  <si>
    <t>D+M hliníkové fotoluminiscenční tabulky se směrem úniku</t>
  </si>
  <si>
    <t>1124329600</t>
  </si>
  <si>
    <t>11+10+5</t>
  </si>
  <si>
    <t>R09</t>
  </si>
  <si>
    <t xml:space="preserve">D+M intumescentní nátěr ocelového sloupu </t>
  </si>
  <si>
    <t>-1990586525</t>
  </si>
  <si>
    <t xml:space="preserve">m. č. 1.05 - sloup S1 </t>
  </si>
  <si>
    <t>SO 02 - Hradební bašta</t>
  </si>
  <si>
    <t>02.1,02.2 - Architektonicko stavební část + Stavebně konstrukční řešení</t>
  </si>
  <si>
    <t>Rozsah oprav je počítán pouze předběžným odhadem, většina prvků je nedostupných. Projekt byl zpracován jako zjednodušený, což rozpočet reflektuje.</t>
  </si>
  <si>
    <t>133255101</t>
  </si>
  <si>
    <t>Hloubení zapažených šachet strojně v omezeném prostoru v hornině třídy těžitelnosti I skupiny 3 do 20 m3</t>
  </si>
  <si>
    <t>-1178948129</t>
  </si>
  <si>
    <t>https://podminky.urs.cz/item/CS_URS_2023_01/133255101</t>
  </si>
  <si>
    <t>výkop pro betonový základ schodiště</t>
  </si>
  <si>
    <t>1,5*1,5*1,1</t>
  </si>
  <si>
    <t>151101101</t>
  </si>
  <si>
    <t>Zřízení pažení a rozepření stěn rýh pro podzemní vedení příložné pro jakoukoliv mezerovitost, hloubky do 2 m</t>
  </si>
  <si>
    <t>1633069219</t>
  </si>
  <si>
    <t>https://podminky.urs.cz/item/CS_URS_2023_01/151101101</t>
  </si>
  <si>
    <t>4*1,5*1,1</t>
  </si>
  <si>
    <t>151101111</t>
  </si>
  <si>
    <t>Odstranění pažení a rozepření stěn rýh pro podzemní vedení s uložením materiálu na vzdálenost do 3 m od kraje výkopu příložné, hloubky do 2 m</t>
  </si>
  <si>
    <t>-105559567</t>
  </si>
  <si>
    <t>https://podminky.urs.cz/item/CS_URS_2023_01/151101111</t>
  </si>
  <si>
    <t>162351104</t>
  </si>
  <si>
    <t>Vodorovné přemístění výkopku nebo sypaniny po suchu na obvyklém dopravním prostředku, bez naložení výkopku, avšak se složením bez rozhrnutí z horniny třídy těžitelnosti I skupiny 1 až 3 na vzdálenost přes 500 do 1 000 m</t>
  </si>
  <si>
    <t>1787246578</t>
  </si>
  <si>
    <t>https://podminky.urs.cz/item/CS_URS_2023_01/162351104</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</si>
  <si>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</si>
  <si>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</si>
  <si>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-1984449344</t>
  </si>
  <si>
    <t>https://podminky.urs.cz/item/CS_URS_2023_01/162751119</t>
  </si>
  <si>
    <t>předpoklad odvozu do 10 km</t>
  </si>
  <si>
    <t>2,475*10</t>
  </si>
  <si>
    <t>171201221</t>
  </si>
  <si>
    <t>Poplatek za uložení stavebního odpadu na skládce (skládkovné) zeminy a kamení zatříděného do Katalogu odpadů pod kódem 17 05 04</t>
  </si>
  <si>
    <t>509880528</t>
  </si>
  <si>
    <t>https://podminky.urs.cz/item/CS_URS_2023_01/171201221</t>
  </si>
  <si>
    <t>předpoklad typu zeminy 1500 kg/m3</t>
  </si>
  <si>
    <t>2,475*1,5</t>
  </si>
  <si>
    <t>-850569609</t>
  </si>
  <si>
    <t>beton C20/25 - XC2</t>
  </si>
  <si>
    <t>1,5*1,5*1,0</t>
  </si>
  <si>
    <t>2,25*0,035 "koef"</t>
  </si>
  <si>
    <t>-544819855</t>
  </si>
  <si>
    <t xml:space="preserve">z výkresu statiky  - tabulka výkazu výztuže</t>
  </si>
  <si>
    <t>208,61 /1000</t>
  </si>
  <si>
    <t xml:space="preserve">Zednická oprava a doplnění zdiva </t>
  </si>
  <si>
    <t>-1064526172</t>
  </si>
  <si>
    <t>dle tabulky v projektu Příloha 1 - Tesařská oprava bašty</t>
  </si>
  <si>
    <t>"bašta" 1,5</t>
  </si>
  <si>
    <t>"prevet" 3,0</t>
  </si>
  <si>
    <t>"koruna zdiva" 2,0</t>
  </si>
  <si>
    <t>612125100.rr</t>
  </si>
  <si>
    <t xml:space="preserve">Přespárování vápennou maltou </t>
  </si>
  <si>
    <t>397792185</t>
  </si>
  <si>
    <t>přespárování parapetů</t>
  </si>
  <si>
    <t xml:space="preserve"> 2*0,75</t>
  </si>
  <si>
    <t>631311123</t>
  </si>
  <si>
    <t>Mazanina z betonu prostého bez zvýšených nároků na prostředí tl. přes 80 do 120 mm tř. C 12/15</t>
  </si>
  <si>
    <t>-877818162</t>
  </si>
  <si>
    <t>https://podminky.urs.cz/item/CS_URS_2023_01/631311123</t>
  </si>
  <si>
    <t>podkladní beton pod patku</t>
  </si>
  <si>
    <t>1,5*1,5*0,1</t>
  </si>
  <si>
    <t>0,225*0,035 "koeficient"</t>
  </si>
  <si>
    <t>konzervace pískovcového ostění (4.NP)</t>
  </si>
  <si>
    <t>-1273118823</t>
  </si>
  <si>
    <t>0,28+0,1+0,75</t>
  </si>
  <si>
    <t>R020</t>
  </si>
  <si>
    <t xml:space="preserve">Ddospárování zdiva z cpp - tlaková injektáž </t>
  </si>
  <si>
    <t>803192154</t>
  </si>
  <si>
    <t>Prevet - vápenná malta</t>
  </si>
  <si>
    <t xml:space="preserve"> 3</t>
  </si>
  <si>
    <t>941111112</t>
  </si>
  <si>
    <t>Montáž lešení řadového trubkového lehkého pracovního s podlahami s provozním zatížením tř. 3 do 200 kg/m2 šířky tř. W06 od 0,6 do 0,9 m, výšky přes 10 do 25 m</t>
  </si>
  <si>
    <t>-1885215374</t>
  </si>
  <si>
    <t>https://podminky.urs.cz/item/CS_URS_2023_01/941111112</t>
  </si>
  <si>
    <t>předpoklad</t>
  </si>
  <si>
    <t>(2*5,52+2*4,12+4*1,5)*15,0</t>
  </si>
  <si>
    <t>941111212</t>
  </si>
  <si>
    <t>Montáž lešení řadového trubkového lehkého pracovního s podlahami s provozním zatížením tř. 3 do 200 kg/m2 Příplatek za první a každý další den použití lešení k ceně -1112</t>
  </si>
  <si>
    <t>12910684</t>
  </si>
  <si>
    <t>https://podminky.urs.cz/item/CS_URS_2023_01/941111212</t>
  </si>
  <si>
    <t>předpoklad 2 měsíců</t>
  </si>
  <si>
    <t>379,2*2*30</t>
  </si>
  <si>
    <t>941111812</t>
  </si>
  <si>
    <t>Demontáž lešení řadového trubkového lehkého pracovního s podlahami s provozním zatížením tř. 3 do 200 kg/m2 šířky tř. W06 od 0,6 do 0,9 m, výšky přes 10 do 25 m</t>
  </si>
  <si>
    <t>-1420911395</t>
  </si>
  <si>
    <t>https://podminky.urs.cz/item/CS_URS_2023_01/941111812</t>
  </si>
  <si>
    <t>1807285563</t>
  </si>
  <si>
    <t>287048965</t>
  </si>
  <si>
    <t>301523310</t>
  </si>
  <si>
    <t>965082941</t>
  </si>
  <si>
    <t>Odstranění násypu pod podlahami nebo ochranného násypu na střechách tl. přes 200 mm jakékoliv plochy</t>
  </si>
  <si>
    <t>1187690962</t>
  </si>
  <si>
    <t>https://podminky.urs.cz/item/CS_URS_2023_01/965082941</t>
  </si>
  <si>
    <t>Pozn. Prkenná podlaha + suť</t>
  </si>
  <si>
    <t>"prevet" 0,3</t>
  </si>
  <si>
    <t>997013312</t>
  </si>
  <si>
    <t>Doprava suti shozem montáž a demontáž shozu výšky přes 10 do 20 m</t>
  </si>
  <si>
    <t>433024267</t>
  </si>
  <si>
    <t>https://podminky.urs.cz/item/CS_URS_2023_01/997013312</t>
  </si>
  <si>
    <t xml:space="preserve">vyklizení hormího patra bašty </t>
  </si>
  <si>
    <t>10,83</t>
  </si>
  <si>
    <t>997013321</t>
  </si>
  <si>
    <t>Doprava suti shozem montáž a demontáž shozu výšky Příplatek za první a každý další den použití shozu k ceně -3311</t>
  </si>
  <si>
    <t>490122713</t>
  </si>
  <si>
    <t>https://podminky.urs.cz/item/CS_URS_2023_01/997013321</t>
  </si>
  <si>
    <t>-1049393689</t>
  </si>
  <si>
    <t>suť z dřívějších oprav</t>
  </si>
  <si>
    <t xml:space="preserve">předpoklad 1,5m3  (1800kg/m3) cihly + 0,5m3 (700kg/m3) dřevo</t>
  </si>
  <si>
    <t>1,5*1,8</t>
  </si>
  <si>
    <t>0,5*0,7</t>
  </si>
  <si>
    <t>odstranění stavební suťě z dutin zdiva</t>
  </si>
  <si>
    <t>0,5</t>
  </si>
  <si>
    <t>suť z plánované opravy (počítáno automaticky)</t>
  </si>
  <si>
    <t>3,441</t>
  </si>
  <si>
    <t>-531567271</t>
  </si>
  <si>
    <t>6,991*10</t>
  </si>
  <si>
    <t>997013609</t>
  </si>
  <si>
    <t>Poplatek za uložení stavebního odpadu na skládce (skládkovné) ze směsí nebo oddělených frakcí betonu, cihel a keramických výrobků zatříděného do Katalogu odpadů pod kódem 17 01 07</t>
  </si>
  <si>
    <t>135333836</t>
  </si>
  <si>
    <t>https://podminky.urs.cz/item/CS_URS_2023_01/997013609</t>
  </si>
  <si>
    <t>původní suť</t>
  </si>
  <si>
    <t>plánovaná suť</t>
  </si>
  <si>
    <t>1,2</t>
  </si>
  <si>
    <t>-354366018</t>
  </si>
  <si>
    <t>původní vybourané hmoty</t>
  </si>
  <si>
    <t>plánovaná vybourané hmoty</t>
  </si>
  <si>
    <t>2,24</t>
  </si>
  <si>
    <t>-6179168</t>
  </si>
  <si>
    <t>Oprava hromosvodu a nátěr</t>
  </si>
  <si>
    <t>-1074309300</t>
  </si>
  <si>
    <t>Hromosvod - 2 svody</t>
  </si>
  <si>
    <t>1448827786</t>
  </si>
  <si>
    <t>343003452</t>
  </si>
  <si>
    <t>veškeré nové dřevěné prvky</t>
  </si>
  <si>
    <t>1,98</t>
  </si>
  <si>
    <t>11,391</t>
  </si>
  <si>
    <t>762211811</t>
  </si>
  <si>
    <t>Demontáž schodiště se zábradlím přímočarých nebo křivočarých z prken nebo fošen bez podstupnic, šířky do 1,00 m</t>
  </si>
  <si>
    <t>1963448895</t>
  </si>
  <si>
    <t>https://podminky.urs.cz/item/CS_URS_2023_01/762211811</t>
  </si>
  <si>
    <t>včetně mezipodest</t>
  </si>
  <si>
    <t>2*3,2</t>
  </si>
  <si>
    <t>-687878409</t>
  </si>
  <si>
    <t>"bašta" 740,0*0,06</t>
  </si>
  <si>
    <t>"prevet" 10,0*0,06</t>
  </si>
  <si>
    <t>60514114</t>
  </si>
  <si>
    <t>řezivo jehličnaté lať impregnovaná dl 4 m</t>
  </si>
  <si>
    <t>-653836247</t>
  </si>
  <si>
    <t>"bašta" 740,0*0,06*0,04*1,1</t>
  </si>
  <si>
    <t>"prevet" 10,0*0,06*0,04*1,1</t>
  </si>
  <si>
    <t>-615967994</t>
  </si>
  <si>
    <t>"bašta" 80,0</t>
  </si>
  <si>
    <t>"prevet" 10,0</t>
  </si>
  <si>
    <t>-1641852505</t>
  </si>
  <si>
    <t>408159139</t>
  </si>
  <si>
    <t>"prevét" 0,92*0,81</t>
  </si>
  <si>
    <t>"mezipodesty schodiště" 7,86+6,91"</t>
  </si>
  <si>
    <t>762523104</t>
  </si>
  <si>
    <t>Položení podlah hoblovaných na sraz z prken</t>
  </si>
  <si>
    <t>1356972590</t>
  </si>
  <si>
    <t>https://podminky.urs.cz/item/CS_URS_2023_01/762523104</t>
  </si>
  <si>
    <t>"mezipodesty schodiště" 7,86+6,91</t>
  </si>
  <si>
    <t>"bašta - podlaha půdy a výlez" 27,0</t>
  </si>
  <si>
    <t xml:space="preserve">"prevét" 2,5 </t>
  </si>
  <si>
    <t>-857607462</t>
  </si>
  <si>
    <t>"mezipodesty schodiště" (7,86+6,91)*0,04</t>
  </si>
  <si>
    <t>"bašta - podlaha půdy a výlez" 27,0*0,4</t>
  </si>
  <si>
    <t>76200001</t>
  </si>
  <si>
    <t>Nová nosná konstrukce podlahy, vč povrchových úprav</t>
  </si>
  <si>
    <t>-286329969</t>
  </si>
  <si>
    <t>pozn. V Prevetu</t>
  </si>
  <si>
    <t>762595001</t>
  </si>
  <si>
    <t>Spojovací prostředky podlah a podkladových konstrukcí hřebíky, vruty</t>
  </si>
  <si>
    <t>1463652635</t>
  </si>
  <si>
    <t>https://podminky.urs.cz/item/CS_URS_2023_01/762595001</t>
  </si>
  <si>
    <t>762815811</t>
  </si>
  <si>
    <t>Demontáž záklopů stropů vrchních a zapuštěných k dalšímu použití z hrubých prken, tl. do 32 mm</t>
  </si>
  <si>
    <t>-299994817</t>
  </si>
  <si>
    <t>https://podminky.urs.cz/item/CS_URS_2023_01/762815811</t>
  </si>
  <si>
    <t>23,0</t>
  </si>
  <si>
    <t>762821912</t>
  </si>
  <si>
    <t>Vyřezání části stropního trámu průřezové plochy do 120 cm2, délky vyřezané části trámu přes 3 do 5 m</t>
  </si>
  <si>
    <t>809227719</t>
  </si>
  <si>
    <t>https://podminky.urs.cz/item/CS_URS_2023_01/762821912</t>
  </si>
  <si>
    <t>Tesařská oprava krovu</t>
  </si>
  <si>
    <t>-527296651</t>
  </si>
  <si>
    <t>"bašta" 54,0</t>
  </si>
  <si>
    <t>"prevet" 3</t>
  </si>
  <si>
    <t>R002</t>
  </si>
  <si>
    <t xml:space="preserve">Vybednění spodnní paty </t>
  </si>
  <si>
    <t>-1463875236</t>
  </si>
  <si>
    <t>Pozn. V krovu bašty - zamezení vnikuptactva apod.</t>
  </si>
  <si>
    <t>-220863819</t>
  </si>
  <si>
    <t>Mechanické očištění krovu</t>
  </si>
  <si>
    <t>1658452562</t>
  </si>
  <si>
    <t>"bašta" 100,0</t>
  </si>
  <si>
    <t>"prevet" 6,0</t>
  </si>
  <si>
    <t>Chemické ošetření paty krovu</t>
  </si>
  <si>
    <t>-1424645329</t>
  </si>
  <si>
    <t>Truhlářská konstrukce sedátka prevetu</t>
  </si>
  <si>
    <t>-835611458</t>
  </si>
  <si>
    <t>R018</t>
  </si>
  <si>
    <t>Odstranění dubových trámků (4.NP)</t>
  </si>
  <si>
    <t>-1605804807</t>
  </si>
  <si>
    <t>2*0,85</t>
  </si>
  <si>
    <t>R019</t>
  </si>
  <si>
    <t>M+D dubových trámků (4.NP)</t>
  </si>
  <si>
    <t>-1541813179</t>
  </si>
  <si>
    <t>R021</t>
  </si>
  <si>
    <t>Revize, sanace a nátěr ocelových závlačí zdiva krovu</t>
  </si>
  <si>
    <t>-1632552772</t>
  </si>
  <si>
    <t>-742054361</t>
  </si>
  <si>
    <t>764204109.r</t>
  </si>
  <si>
    <t>Montáž oplechování horních ploch zdí a nadezdívek (atik) rozvinuté šířky přes 400 do 800 mm - - VČ. DODAVKY MATERIÁLU</t>
  </si>
  <si>
    <t>591400129</t>
  </si>
  <si>
    <t>https://podminky.urs.cz/item/CS_URS_2023_01/764204109.r</t>
  </si>
  <si>
    <t>materiál OLOVO</t>
  </si>
  <si>
    <t>"prevet" 2</t>
  </si>
  <si>
    <t>-2019587849</t>
  </si>
  <si>
    <t>765111151</t>
  </si>
  <si>
    <t>Montáž krytiny keramické sklonu do 30° prejzové do malty, počet kusů 12 ks/m2</t>
  </si>
  <si>
    <t>1844530134</t>
  </si>
  <si>
    <t>https://podminky.urs.cz/item/CS_URS_2023_01/765111151</t>
  </si>
  <si>
    <t>"prevet" 2,5</t>
  </si>
  <si>
    <t>59660103.r</t>
  </si>
  <si>
    <t xml:space="preserve">taška  ražená režná  prejz </t>
  </si>
  <si>
    <t>-800779577</t>
  </si>
  <si>
    <t>2,5*12,36 'Přepočtené koeficientem množství</t>
  </si>
  <si>
    <t>765111503</t>
  </si>
  <si>
    <t>Montáž krytiny keramické Příplatek k cenám včetně připevňovacích prostředků za sklon přes 30 do 40°</t>
  </si>
  <si>
    <t>-2142435839</t>
  </si>
  <si>
    <t>https://podminky.urs.cz/item/CS_URS_2023_01/765111503</t>
  </si>
  <si>
    <t>765111845</t>
  </si>
  <si>
    <t>Demontáž krytiny keramické prejzové, sklonu do 30° se zvětralou maltou do suti</t>
  </si>
  <si>
    <t>-219420732</t>
  </si>
  <si>
    <t>https://podminky.urs.cz/item/CS_URS_2023_01/765111845</t>
  </si>
  <si>
    <t>765111851</t>
  </si>
  <si>
    <t>Demontáž krytiny keramické Příplatek k cenám za sklon přes 30° do suti</t>
  </si>
  <si>
    <t>101818948</t>
  </si>
  <si>
    <t>https://podminky.urs.cz/item/CS_URS_2023_01/765111851</t>
  </si>
  <si>
    <t>-2120435529</t>
  </si>
  <si>
    <t>"bašta" 160,0</t>
  </si>
  <si>
    <t>1258109047</t>
  </si>
  <si>
    <t>160,0*2</t>
  </si>
  <si>
    <t>320*1,3 'Přepočtené koeficientem množství</t>
  </si>
  <si>
    <t>765162091</t>
  </si>
  <si>
    <t>Montáž krytiny z dřevěných šindelů Příplatek k cenám za sklon přes 45°</t>
  </si>
  <si>
    <t>-262544961</t>
  </si>
  <si>
    <t>https://podminky.urs.cz/item/CS_URS_2023_01/765162091</t>
  </si>
  <si>
    <t>-999639639</t>
  </si>
  <si>
    <t>https://podminky.urs.cz/item/CS_URS_2023_01/R008</t>
  </si>
  <si>
    <t>1184640157</t>
  </si>
  <si>
    <t>765162810</t>
  </si>
  <si>
    <t>Demontáž krytiny z dřevěných šindelů Příplatek k cenám za sklon přes 45° do suti</t>
  </si>
  <si>
    <t>-1000959002</t>
  </si>
  <si>
    <t>https://podminky.urs.cz/item/CS_URS_2023_01/765162810</t>
  </si>
  <si>
    <t>-1446463695</t>
  </si>
  <si>
    <t>765192001</t>
  </si>
  <si>
    <t>Nouzové zakrytí střechy plachtou</t>
  </si>
  <si>
    <t>2065517587</t>
  </si>
  <si>
    <t>https://podminky.urs.cz/item/CS_URS_2023_01/765192001</t>
  </si>
  <si>
    <t>Napuštění dřevěné šindele</t>
  </si>
  <si>
    <t>1099569744</t>
  </si>
  <si>
    <t>https://podminky.urs.cz/item/CS_URS_2023_01/R011</t>
  </si>
  <si>
    <t>Pozn. Horní vrstva - 2 vrstvé šindel. Krytiny</t>
  </si>
  <si>
    <t>80,0</t>
  </si>
  <si>
    <t>766438112.r</t>
  </si>
  <si>
    <t>Montáž dřevěného obložení ocelových stupňů bez podstupnic</t>
  </si>
  <si>
    <t>310245332</t>
  </si>
  <si>
    <t>https://podminky.urs.cz/item/CS_URS_2023_01/766438112.r</t>
  </si>
  <si>
    <t>48*0,9</t>
  </si>
  <si>
    <t>Dřevěný nášlap schodiště - dub, vč povrchové úpravy</t>
  </si>
  <si>
    <t>797900257</t>
  </si>
  <si>
    <t>48*1,1 'Přepočtené koeficientem množství</t>
  </si>
  <si>
    <t>-2074059929</t>
  </si>
  <si>
    <t>767211323</t>
  </si>
  <si>
    <t>Montáž kovového venkovního schodiště bez zábradlí a podesty, pro šířku stupně do 1 200 mm vřetenového, kotveného do betonu</t>
  </si>
  <si>
    <t>-967877768</t>
  </si>
  <si>
    <t>https://podminky.urs.cz/item/CS_URS_2023_01/767211323</t>
  </si>
  <si>
    <t>délka výstupní čáry - odměřeno</t>
  </si>
  <si>
    <t>767220210</t>
  </si>
  <si>
    <t>Montáž schodišťového zábradlí z trubek nebo tenkostěnných profilů na ocelovou konstrukci, hmotnosti 1 m zábradlí do 15 kg</t>
  </si>
  <si>
    <t>358247873</t>
  </si>
  <si>
    <t>https://podminky.urs.cz/item/CS_URS_2023_01/767220210</t>
  </si>
  <si>
    <t>výpočet zábradlí</t>
  </si>
  <si>
    <t>20,748+5,62+5,62+3,6+3,6</t>
  </si>
  <si>
    <t>55342019.r</t>
  </si>
  <si>
    <t>schodiště venkovní točité, dle projektu</t>
  </si>
  <si>
    <t>-1167012134</t>
  </si>
  <si>
    <t>pozn. Včetně zábradlí a mezipodest, včetně zednických přípomocí (kapsy ve zdivu a obetonování kotvení apod).</t>
  </si>
  <si>
    <t>767662210</t>
  </si>
  <si>
    <t>Montáž mříží otvíravých</t>
  </si>
  <si>
    <t>825483830</t>
  </si>
  <si>
    <t>https://podminky.urs.cz/item/CS_URS_2023_01/767662210</t>
  </si>
  <si>
    <t>ZB01</t>
  </si>
  <si>
    <t>0,715*1,73</t>
  </si>
  <si>
    <t>Mříž - prvek ZB01 dle projektu</t>
  </si>
  <si>
    <t>-69323290</t>
  </si>
  <si>
    <t>https://podminky.urs.cz/item/CS_URS_2023_01/R013</t>
  </si>
  <si>
    <t>-1111183629</t>
  </si>
  <si>
    <t>1935240488</t>
  </si>
  <si>
    <t>https://podminky.urs.cz/item/CS_URS_2023_01/R006</t>
  </si>
  <si>
    <t>Práce nepodchycené projektem - rozpočtová rezerva</t>
  </si>
  <si>
    <t>-262401712</t>
  </si>
  <si>
    <t>https://podminky.urs.cz/item/CS_URS_2023_01/R014</t>
  </si>
  <si>
    <t>Mykologický průzkum</t>
  </si>
  <si>
    <t>-87191066</t>
  </si>
  <si>
    <t>https://podminky.urs.cz/item/CS_URS_2023_01/R015</t>
  </si>
  <si>
    <t>Dílenská dokumentace</t>
  </si>
  <si>
    <t>591824720</t>
  </si>
  <si>
    <t>https://podminky.urs.cz/item/CS_URS_2023_01/R016</t>
  </si>
  <si>
    <t>02.3 - Zařízení silnoproudé elektrotechniky</t>
  </si>
  <si>
    <t>Délky kabelů budou dopočítány dle skutečnosti!</t>
  </si>
  <si>
    <t xml:space="preserve">    D03 - Ostatní rozpočtové náklady</t>
  </si>
  <si>
    <t>000411272.1</t>
  </si>
  <si>
    <t xml:space="preserve">spínač 10A/250Vstř/IP44  řaz.5 na povrch</t>
  </si>
  <si>
    <t>248236039</t>
  </si>
  <si>
    <t>1937476642</t>
  </si>
  <si>
    <t>-1915882631</t>
  </si>
  <si>
    <t>-789618049</t>
  </si>
  <si>
    <t>-1334498456</t>
  </si>
  <si>
    <t>207508177</t>
  </si>
  <si>
    <t>158980646</t>
  </si>
  <si>
    <t>1697040485</t>
  </si>
  <si>
    <t>1162683762</t>
  </si>
  <si>
    <t>-1834191301</t>
  </si>
  <si>
    <t>-517511608</t>
  </si>
  <si>
    <t>-465563246</t>
  </si>
  <si>
    <t>219000212.2</t>
  </si>
  <si>
    <t>2038293859</t>
  </si>
  <si>
    <t>-615919742</t>
  </si>
  <si>
    <t>219002111.2</t>
  </si>
  <si>
    <t>-377742614</t>
  </si>
  <si>
    <t>219002110.r</t>
  </si>
  <si>
    <t>1275432744</t>
  </si>
  <si>
    <t>219002110.r01</t>
  </si>
  <si>
    <t>-1992646059</t>
  </si>
  <si>
    <t>219002110.r02</t>
  </si>
  <si>
    <t>1073776661</t>
  </si>
  <si>
    <t>Ostatní rozpočtové náklady</t>
  </si>
  <si>
    <t>M012</t>
  </si>
  <si>
    <t>1111460398</t>
  </si>
  <si>
    <t>M013</t>
  </si>
  <si>
    <t>1728429149</t>
  </si>
  <si>
    <t>1680921037</t>
  </si>
  <si>
    <t>M015</t>
  </si>
  <si>
    <t>-1526386758</t>
  </si>
  <si>
    <t>M016</t>
  </si>
  <si>
    <t>-1959470784</t>
  </si>
  <si>
    <t>M017</t>
  </si>
  <si>
    <t>1045517189</t>
  </si>
  <si>
    <t>D1 - NAVRHOVANÝ STAV</t>
  </si>
  <si>
    <t>NAVRHOVANÝ STAV</t>
  </si>
  <si>
    <t>1,8*0,6</t>
  </si>
  <si>
    <t>133112811</t>
  </si>
  <si>
    <t>Hloubení nezapažených šachet ručně v horninách třídy těžitelnosti I skupiny 1 a 2, půdorysná plocha výkopu do 4 m2</t>
  </si>
  <si>
    <t>https://podminky.urs.cz/item/CS_URS_2023_01/133112811</t>
  </si>
  <si>
    <t>Výkop pro základ zděného elektro pilířku vně areálu</t>
  </si>
  <si>
    <t>1,8*0,6*0,6</t>
  </si>
  <si>
    <t>275311611</t>
  </si>
  <si>
    <t>Základy z betonu prostého patky a bloky z betonu kamenem prokládaného tř. C 16/20</t>
  </si>
  <si>
    <t>https://podminky.urs.cz/item/CS_URS_2023_01/275311611</t>
  </si>
  <si>
    <t>Betonový základ C16/20</t>
  </si>
  <si>
    <t>1,8*0,6*0,8</t>
  </si>
  <si>
    <t>339271660</t>
  </si>
  <si>
    <t>Pilíře skříní pro rozvod nízkého napětí z vápenopískových cihel hloubky do 40 cm bez koncovkového dílu, pro skříně výšky 105 cm a šířky do 105 cm</t>
  </si>
  <si>
    <t>https://podminky.urs.cz/item/CS_URS_2023_01/339271660</t>
  </si>
  <si>
    <t>Zděný pilíř pro elektroměrový rozvaděč, přípojkovou skříň a účastnický rozvaděč CETIN</t>
  </si>
  <si>
    <t xml:space="preserve">Pozn. Provedení dle podmínek správců sítí a dle výkresu C.3b, vč. hydroizolace a chráničky pro přívodní kabel. </t>
  </si>
  <si>
    <t xml:space="preserve"> Provedení z vápenopískových bílých cihel, bez příslušenství. Příslušenství viz. rozpočet Areálový rozvod elektro (SO 04), celkové rozměry 1700/490/18</t>
  </si>
  <si>
    <t>711111002</t>
  </si>
  <si>
    <t>Provedení izolace proti zemní vlhkosti natěradly a tmely za studena na ploše vodorovné V nátěrem lakem asfaltovým</t>
  </si>
  <si>
    <t>-964743325</t>
  </si>
  <si>
    <t>https://podminky.urs.cz/item/CS_URS_2023_01/711111002</t>
  </si>
  <si>
    <t>11163152</t>
  </si>
  <si>
    <t>lak hydroizolační asfaltový</t>
  </si>
  <si>
    <t>-750948394</t>
  </si>
  <si>
    <t>2,5*0,00039 'Přepočtené koeficientem množství</t>
  </si>
  <si>
    <t>711141559</t>
  </si>
  <si>
    <t>Provedení izolace proti zemní vlhkosti pásy přitavením NAIP na ploše vodorovné V</t>
  </si>
  <si>
    <t>https://podminky.urs.cz/item/CS_URS_2023_01/711141559</t>
  </si>
  <si>
    <t>Asfaltový hydroizolační pás (na betonový základ schodiště)</t>
  </si>
  <si>
    <t>2,5</t>
  </si>
  <si>
    <t>62853004</t>
  </si>
  <si>
    <t>pás asfaltový natavitelný modifikovaný SBS tl 4,0mm s vložkou ze skleněné tkaniny a spalitelnou PE fólií nebo jemnozrnným minerálním posypem na horním povrchu</t>
  </si>
  <si>
    <t>644391961</t>
  </si>
  <si>
    <t>2,5*1,1 'Přepočtené koeficientem množství</t>
  </si>
  <si>
    <t>632451021</t>
  </si>
  <si>
    <t>Potěr cementový vyrovnávací z malty (MC-15) v pásu o průměrné (střední) tl. od 10 do 20 mm</t>
  </si>
  <si>
    <t>https://podminky.urs.cz/item/CS_URS_2023_01/632451021</t>
  </si>
  <si>
    <t>Pozn. Na betonový základ, výkopové práce a základ viz. D.1.1</t>
  </si>
  <si>
    <t>1,62</t>
  </si>
  <si>
    <t>434191423</t>
  </si>
  <si>
    <t>Osazování schodišťových stupňů kamenných s vyspárováním styčných spár, s provizorním dřevěným zábradlím a dočasným zakrytím stupnic prkny na desku, stupňů pemrlovaných nebo ostatních</t>
  </si>
  <si>
    <t>-1410352905</t>
  </si>
  <si>
    <t>https://podminky.urs.cz/item/CS_URS_2023_01/434191423</t>
  </si>
  <si>
    <t>1,8*2</t>
  </si>
  <si>
    <t>Pol63</t>
  </si>
  <si>
    <t>Plný celomasivní stupeň - pískovec</t>
  </si>
  <si>
    <t>Sejmutí ornice tl. 200 mm pro okapový chodníček</t>
  </si>
  <si>
    <t>Pozn. Podél fasády jižního křídla směrem do zahrady v místě travnatého povrchu</t>
  </si>
  <si>
    <t>((13,44+11,11+0,95+7,455)*0,5+(2,15*0,95))</t>
  </si>
  <si>
    <t>132112131</t>
  </si>
  <si>
    <t>Hloubení nezapažených rýh šířky do 800 mm ručně s urovnáním dna do předepsaného profilu a spádu v hornině třídy těžitelnosti I skupiny 1 a 2 soudržných</t>
  </si>
  <si>
    <t>https://podminky.urs.cz/item/CS_URS_2023_01/132112131</t>
  </si>
  <si>
    <t>Výkopy pro okapový chodníček</t>
  </si>
  <si>
    <t>"Severní křídlo, severní fasáda:" (9,89-1,8)*0,4*0,2</t>
  </si>
  <si>
    <t>"Severní křídlo, východní fasáda:" 3,315*0,4*0,2</t>
  </si>
  <si>
    <t>"Jižní křídlo, severní fasáda:" 5,08*0,4*0,2</t>
  </si>
  <si>
    <t>"Jižní křídlo, východní fasáda:" 13,94*0,5*0,2</t>
  </si>
  <si>
    <t>"Jižní křídlo, jižní fasáda:" (12,06+2,15+7,455)*0,5*0,2</t>
  </si>
  <si>
    <t>564750104</t>
  </si>
  <si>
    <t>Podklad nebo kryt z kameniva hrubého drceného vel. 16-32 mm s rozprostřením a zhutněním plochy jednotlivě do 100 m2, po zhutnění tl. 180 mm</t>
  </si>
  <si>
    <t>https://podminky.urs.cz/item/CS_URS_2023_01/564750104</t>
  </si>
  <si>
    <t>Drcené kamenivo, fr.16-32, tl. 180 mm</t>
  </si>
  <si>
    <t>Skladba DL-N.03</t>
  </si>
  <si>
    <t>31,78</t>
  </si>
  <si>
    <t>Drcené kamenivo, fr.8-16, tl. 100 mm</t>
  </si>
  <si>
    <t>451577877</t>
  </si>
  <si>
    <t>Podklad nebo lože pod dlažbu (přídlažbu) v ploše vodorovné nebo ve sklonu do 1:5, tloušťky od 30 do 100 mm ze štěrkopísku</t>
  </si>
  <si>
    <t>https://podminky.urs.cz/item/CS_URS_2023_01/451577877</t>
  </si>
  <si>
    <t>Kladecí vrstva, fr. 4-8, tl. 30 mm</t>
  </si>
  <si>
    <t>Pol69</t>
  </si>
  <si>
    <t>Dlažba z nepravidelného kamene - pískovec, tl. 90 mm, vč. spárování vápennou maltou</t>
  </si>
  <si>
    <t xml:space="preserve">Skladba DL-N.03, kameny různého formátu, velikost plochy cca 600/300, 400/250, 300/200 mm, tl. 90 mm, </t>
  </si>
  <si>
    <t>skládání "na divoko", dle vzoru dochované dlažby podél domu, spáry 20 mm, spárování vápennou malto, délka okapového chodíčku 52,09 m</t>
  </si>
  <si>
    <t>31,78*1,1</t>
  </si>
  <si>
    <t>Pol70</t>
  </si>
  <si>
    <t>Dlažební kostky čedičové, formát 10/10/10 cm, barva šedá, spára 1 cm</t>
  </si>
  <si>
    <t>Kostky budou pokládány až po vysazení stromu, vnější průměr kruhu 2,2 m , ukládáno do štěrku, skladba podkadních vrstev viz. DL-N.01</t>
  </si>
  <si>
    <t>0,7*1,1</t>
  </si>
  <si>
    <t>Sejmutí ornice tl. 200 mm pro kamennou dlažbu s užšími spárami</t>
  </si>
  <si>
    <t>Pozn. Pro skladbu DL-N.01</t>
  </si>
  <si>
    <t>(362,2+20,93+1,43+1,6)</t>
  </si>
  <si>
    <t>171111103</t>
  </si>
  <si>
    <t>Uložení sypanin do násypů ručně s rozprostřením sypaniny ve vrstvách a s hrubým urovnáním zhutněných z hornin soudržných jakékoliv třídy těžitelnosti</t>
  </si>
  <si>
    <t>https://podminky.urs.cz/item/CS_URS_2023_01/171111103</t>
  </si>
  <si>
    <t>(9,5*0,68) + (6,28*0,17) + (9,61*0,42)</t>
  </si>
  <si>
    <t>Pozn. Násyp při severní fasádě severního křídla.</t>
  </si>
  <si>
    <t>Výkopy po kamennou dlažbu s užšími spárami</t>
  </si>
  <si>
    <t>386,16*0,2</t>
  </si>
  <si>
    <t>Pozn. Plocha odměřená v AutoCAD</t>
  </si>
  <si>
    <t>Výkop pro drenážní perforované potrubí ø100 mm</t>
  </si>
  <si>
    <t>2,5*0,4*0,6</t>
  </si>
  <si>
    <t>871219113</t>
  </si>
  <si>
    <t>Kladení drenážního potrubí z plastických hmot bezvýkopovým systémem z flexibilního PVC, průměru do 65 mm s obsypem ze štěrkopísku</t>
  </si>
  <si>
    <t>https://podminky.urs.cz/item/CS_URS_2023_01/871219113</t>
  </si>
  <si>
    <t>181911102</t>
  </si>
  <si>
    <t>Úprava pláně vyrovnáním výškových rozdílů ručně v hornině třídy těžitelnosti I skupiny 1 a 2 se zhutněním</t>
  </si>
  <si>
    <t>https://podminky.urs.cz/item/CS_URS_2023_01/181911102</t>
  </si>
  <si>
    <t>Hutnění zemní pláně</t>
  </si>
  <si>
    <t>386,16</t>
  </si>
  <si>
    <t>Skladba DL-N.01</t>
  </si>
  <si>
    <t>Pol78</t>
  </si>
  <si>
    <t>Dlažba z nepravidelného kamene - čedič, tl. 70 mm, úzké spáry 2-4 cm, vč. spárování štěrkem fr. 4-8 mm</t>
  </si>
  <si>
    <t xml:space="preserve">Skladba DL-N.01, skládání tzv. na divoko dle vzoru dochované dlažby, šířka spáry 2-4 cm, spáry vyplěny šotolinou, </t>
  </si>
  <si>
    <t xml:space="preserve">297,05 m2 plocha potřebná k zadláždění,  na dláždění bude použita dochovaná dlažba v areálu o celkové ploše 87,7 m2,</t>
  </si>
  <si>
    <t>lažba ukončena "do ztracena" bez obrubníku</t>
  </si>
  <si>
    <t>(386,16-114,01)*1,1</t>
  </si>
  <si>
    <t>Sejmutí ornice tl. 200 mm pro kamennou dlažbu se širšími spárami</t>
  </si>
  <si>
    <t>Pozn. Pro skladbu DL-N.02</t>
  </si>
  <si>
    <t>157,65</t>
  </si>
  <si>
    <t>Výkopy po kamennou dlažbu se širšími spárami</t>
  </si>
  <si>
    <t>157,65*0,2</t>
  </si>
  <si>
    <t>Drcené kamenivo, fr.16-32, tl. 200 mm</t>
  </si>
  <si>
    <t>Skladba DL-N.02</t>
  </si>
  <si>
    <t>Pol81</t>
  </si>
  <si>
    <t>Dlažba z nepravidelného kamene - čedič, tl. 70 mm, širší spáry 3-5 cm, vč. spárování humusem s travním semenem</t>
  </si>
  <si>
    <t>Skladba DL-N.02, skládání tzv. na divoko dle vzoru dochované dlažby, šířka spáry 3-5 cm, spáry vyplěny humusem s travním semenem, dlažba ukončena "d</t>
  </si>
  <si>
    <t>dlažba ukončena "do ztracena" bez obrubníku</t>
  </si>
  <si>
    <t>157,65*1,1</t>
  </si>
  <si>
    <t>Výkopy po pískovcové bloky</t>
  </si>
  <si>
    <t>(8,4+2,0)*0,2*0,3</t>
  </si>
  <si>
    <t>213311113</t>
  </si>
  <si>
    <t>Polštáře zhutněné pod základy z kameniva hrubého drceného, frakce 16 - 63 mm</t>
  </si>
  <si>
    <t>https://podminky.urs.cz/item/CS_URS_2023_01/213311113</t>
  </si>
  <si>
    <t>278361111</t>
  </si>
  <si>
    <t>Výztuž základu (podezdívky) betonového ze svařovaných sítí z drátů typu KARI</t>
  </si>
  <si>
    <t>https://podminky.urs.cz/item/CS_URS_2023_01/278361111</t>
  </si>
  <si>
    <t>Kari síť 100/100/60 - 4,4 kg/m2</t>
  </si>
  <si>
    <t>2,08*4,4/1000</t>
  </si>
  <si>
    <t>632450124</t>
  </si>
  <si>
    <t>Potěr cementový vyrovnávací ze suchých směsí v pásu o průměrné (střední) tl. přes 40 do 50 mm</t>
  </si>
  <si>
    <t>https://podminky.urs.cz/item/CS_URS_2023_01/632450124</t>
  </si>
  <si>
    <t>274261111</t>
  </si>
  <si>
    <t>Osazování betonových základových bloků pasů na maltu MC-25, objemu přes 0,06 do 0,10 m3</t>
  </si>
  <si>
    <t>1120503270</t>
  </si>
  <si>
    <t>https://podminky.urs.cz/item/CS_URS_2023_01/274261111</t>
  </si>
  <si>
    <t>Pol86</t>
  </si>
  <si>
    <t>Pískovcové bloky štípané, rozměr 400x200x200 mm, barva přírodní, spáry 1-2 cm, vč. spárování pískem</t>
  </si>
  <si>
    <t>998223011</t>
  </si>
  <si>
    <t>Přesun hmot pro pozemní komunikace s krytem dlážděným dopravní vzdálenost do 200 m jakékoliv délky objektu</t>
  </si>
  <si>
    <t>-232715930</t>
  </si>
  <si>
    <t>https://podminky.urs.cz/item/CS_URS_2023_01/998223011</t>
  </si>
  <si>
    <t>998223091</t>
  </si>
  <si>
    <t>Přesun hmot pro pozemní komunikace s krytem dlážděným Příplatek k ceně za zvětšený přesun přes vymezenou největší dopravní vzdálenost do 1000 m</t>
  </si>
  <si>
    <t>-1160460458</t>
  </si>
  <si>
    <t>https://podminky.urs.cz/item/CS_URS_2023_01/998223091</t>
  </si>
  <si>
    <t>SO 07 - Návrh zahradních úprav</t>
  </si>
  <si>
    <t>D2 - KAPITOLA I.1 - Průzkum staveniště</t>
  </si>
  <si>
    <t>D3 - KAPITOLA I.2 - Geodetické práce</t>
  </si>
  <si>
    <t>D4 - KAPITOLA I.3 - Odstranění odpadů</t>
  </si>
  <si>
    <t>D5 - KAPITOLA I.5 - Obdělání půdy ČSN 83 9011</t>
  </si>
  <si>
    <t>D6 - KAPITOLA I.6 - Výsadba stromů ČSN 83 9021</t>
  </si>
  <si>
    <t>D7 - KAPITOLA I.7 - Výsadba keřů a trvalek ČSN 83 9021</t>
  </si>
  <si>
    <t>D8 - KAPITOLA I.8 - Založení trávníků ČSN 83 9021</t>
  </si>
  <si>
    <t>KAPITOLA I.1 - Průzkum staveniště</t>
  </si>
  <si>
    <t>Pol87</t>
  </si>
  <si>
    <t>786015298</t>
  </si>
  <si>
    <t>KAPITOLA I.2 - Geodetické práce</t>
  </si>
  <si>
    <t>Pol88</t>
  </si>
  <si>
    <t>908387986</t>
  </si>
  <si>
    <t>KAPITOLA I.3 - Odstranění odpadů</t>
  </si>
  <si>
    <t>Pol89</t>
  </si>
  <si>
    <t>Odstranění kamene sběrem</t>
  </si>
  <si>
    <t>-964034552</t>
  </si>
  <si>
    <t>Pol90</t>
  </si>
  <si>
    <t>Přemístění odpadů do 10 km</t>
  </si>
  <si>
    <t>-1116077368</t>
  </si>
  <si>
    <t>Pol91</t>
  </si>
  <si>
    <t>Poplatky za skládkování</t>
  </si>
  <si>
    <t>-967229723</t>
  </si>
  <si>
    <t>Pol92</t>
  </si>
  <si>
    <t>Odstranění starého trávníku travní slupovačkou v tl. 3 cm do 500 m2 s naložením a odvozem do 20 km v rovině nebo svahu do 1:5</t>
  </si>
  <si>
    <t>1215702886</t>
  </si>
  <si>
    <t>44+197+20+23,7+7,8</t>
  </si>
  <si>
    <t>Pozn. Včetně dopravy a práce 2 osob, včetně travní slupovačky</t>
  </si>
  <si>
    <t>Pol93</t>
  </si>
  <si>
    <t>Poplatek za uložení na recyklační skládce</t>
  </si>
  <si>
    <t>-101395729</t>
  </si>
  <si>
    <t>Pol94</t>
  </si>
  <si>
    <t>Sejmutí ornice tl. 200 mm v místech záhonu</t>
  </si>
  <si>
    <t>1747977696</t>
  </si>
  <si>
    <t>13+3,5+12,1+15,4</t>
  </si>
  <si>
    <t>Pozn. Podél ohradní zdi pro tvorbu záhonu</t>
  </si>
  <si>
    <t>Pol95</t>
  </si>
  <si>
    <t>Rozrušení plochy před rozprostředním zeminy na hloubku 5-15 cm</t>
  </si>
  <si>
    <t>-1330511066</t>
  </si>
  <si>
    <t>Pol96</t>
  </si>
  <si>
    <t>Plošná úprava terénu ±5 až 10 cm</t>
  </si>
  <si>
    <t>-460198446</t>
  </si>
  <si>
    <t>Pol97</t>
  </si>
  <si>
    <t>Rozprostřední zeminy, tl. 200 mm</t>
  </si>
  <si>
    <t>-146046465</t>
  </si>
  <si>
    <t>44*0,20</t>
  </si>
  <si>
    <t>Pozn. V místech navrhovaného záhonu podél ohradní zdi</t>
  </si>
  <si>
    <t>KAPITOLA I.5 - Obdělání půdy ČSN 83 9011</t>
  </si>
  <si>
    <t>Pol100</t>
  </si>
  <si>
    <t>Obdělání půdy hrabáním</t>
  </si>
  <si>
    <t>-264055692</t>
  </si>
  <si>
    <t>Pol98</t>
  </si>
  <si>
    <t>Obdělání půdy nakopáním na hloubku do 0,1 m v rovině a svahu do 1:5</t>
  </si>
  <si>
    <t>238765650</t>
  </si>
  <si>
    <t>Pol99</t>
  </si>
  <si>
    <t>Obdělání půdy frézováním v rovině a svahu do 1:5</t>
  </si>
  <si>
    <t>-674322622</t>
  </si>
  <si>
    <t>D6</t>
  </si>
  <si>
    <t>KAPITOLA I.6 - Výsadba stromů ČSN 83 9021</t>
  </si>
  <si>
    <t>Pol101</t>
  </si>
  <si>
    <t>Vytýčení výsadeb</t>
  </si>
  <si>
    <t>1844615285</t>
  </si>
  <si>
    <t>Pol102</t>
  </si>
  <si>
    <t>Hloubení jam pro výsadbu stromů s výměnou 100% půdy zeminy tř. 1 až 4 v rovině a svahu do 1:5</t>
  </si>
  <si>
    <t>56109832</t>
  </si>
  <si>
    <t>Pol103</t>
  </si>
  <si>
    <t>Výsadba stromů s balem do 60 cm vč. zalití vodou</t>
  </si>
  <si>
    <t>-1498772401</t>
  </si>
  <si>
    <t>Pol104</t>
  </si>
  <si>
    <t>Ukotvení dřevin 3 kůly</t>
  </si>
  <si>
    <t>-666661980</t>
  </si>
  <si>
    <t>Pol105</t>
  </si>
  <si>
    <t>Dodávka kůlů 300 cm</t>
  </si>
  <si>
    <t>-947669844</t>
  </si>
  <si>
    <t>Pol106</t>
  </si>
  <si>
    <t>Dodávka příček</t>
  </si>
  <si>
    <t>-2065888569</t>
  </si>
  <si>
    <t>Pol107</t>
  </si>
  <si>
    <t>Dodávka úvazků</t>
  </si>
  <si>
    <t>1772912761</t>
  </si>
  <si>
    <t>Pol108</t>
  </si>
  <si>
    <t>Pěstební substrát na výměnu v jamkách s přídavkem půdního kondicionéru (0,5 kg/strom)</t>
  </si>
  <si>
    <t>-588709045</t>
  </si>
  <si>
    <t>Pol109</t>
  </si>
  <si>
    <t>Osazení misek vysázených dřevin trávou</t>
  </si>
  <si>
    <t>701058786</t>
  </si>
  <si>
    <t>Pol110</t>
  </si>
  <si>
    <t>Osivo - travní směr parková</t>
  </si>
  <si>
    <t>934784500</t>
  </si>
  <si>
    <t>Pol111</t>
  </si>
  <si>
    <t>Hnojení tabletovým hnojime s pozvolným uvolňováním živin, jednotlivě k rostlinám</t>
  </si>
  <si>
    <t>467986611</t>
  </si>
  <si>
    <t>Pol112</t>
  </si>
  <si>
    <t>Junglans regia (Ořešák královský)</t>
  </si>
  <si>
    <t>439931941</t>
  </si>
  <si>
    <t>Pol113</t>
  </si>
  <si>
    <t>Doprava rostlin</t>
  </si>
  <si>
    <t>1274279974</t>
  </si>
  <si>
    <t>Pol114</t>
  </si>
  <si>
    <t>Malus domestica "Rajka" (Jabloň zimní "Rajka")</t>
  </si>
  <si>
    <t>1420250304</t>
  </si>
  <si>
    <t>Pol115</t>
  </si>
  <si>
    <t>1504792960</t>
  </si>
  <si>
    <t>Pol116</t>
  </si>
  <si>
    <t>Přesun na staveništi</t>
  </si>
  <si>
    <t>-362418156</t>
  </si>
  <si>
    <t>KAPITOLA I.7 - Výsadba keřů a trvalek ČSN 83 9021</t>
  </si>
  <si>
    <t>Pol117</t>
  </si>
  <si>
    <t>Vytýčení záhonů a výsadeb</t>
  </si>
  <si>
    <t>595530096</t>
  </si>
  <si>
    <t>Pol118</t>
  </si>
  <si>
    <t>Instalace zahradního ocelového obrubníku</t>
  </si>
  <si>
    <t>-2126295677</t>
  </si>
  <si>
    <t>Pol119</t>
  </si>
  <si>
    <t>Zahradní ocelový obrubník, pozink 125x1000x2,6mm</t>
  </si>
  <si>
    <t>358054901</t>
  </si>
  <si>
    <t>Pol120</t>
  </si>
  <si>
    <t>Založení záhonu pro výsadbu rostlin v rovině a svahu do 1:5</t>
  </si>
  <si>
    <t>2039769244</t>
  </si>
  <si>
    <t>Pol121</t>
  </si>
  <si>
    <t>Hloubení jamek pro vysazování rostlin v zemině tř. 1 až 4 s výměnou 50 % půdy zeminy na rovině nebo ve svahu do 1:5, obj. 0,02 - 0,05 m3</t>
  </si>
  <si>
    <t>1621747140</t>
  </si>
  <si>
    <t>Pol122</t>
  </si>
  <si>
    <t>Hloubení jamek pro vysazování rostlin v zemině tř. 1 až 4 s výměnou 50 % půdy zeminy na rovině nebo ve svahu do 1:5, obj. 0,4-1 m3</t>
  </si>
  <si>
    <t>243513560</t>
  </si>
  <si>
    <t>Pol123</t>
  </si>
  <si>
    <t>Pěstební substrát na výměnu v jamkách (5% organických látek)</t>
  </si>
  <si>
    <t>-1837016343</t>
  </si>
  <si>
    <t>(0,3*0,3*0,3)/2*42+(1,0*1,0*0,8)/2*21</t>
  </si>
  <si>
    <t>Pol124</t>
  </si>
  <si>
    <t>Výsadba keřů s balem se zalitím vodou</t>
  </si>
  <si>
    <t>-266046773</t>
  </si>
  <si>
    <t>Pol125</t>
  </si>
  <si>
    <t>Výsadba trvalek se zalitím vodou</t>
  </si>
  <si>
    <t>1993452097</t>
  </si>
  <si>
    <t>Pol126</t>
  </si>
  <si>
    <t>Mulčování záhonů praným kačírkem v. 50 mm</t>
  </si>
  <si>
    <t>556650093</t>
  </si>
  <si>
    <t>Pol127</t>
  </si>
  <si>
    <t>Dodávka praného kačírku fr. 16-32 mm, tl. 50 mm</t>
  </si>
  <si>
    <t>-1138380059</t>
  </si>
  <si>
    <t>44*0,05</t>
  </si>
  <si>
    <t>Pozn. Okrasný praný kačírek bílý tvořený drobnými říčními valounky, barva přírodní</t>
  </si>
  <si>
    <t>Pol128</t>
  </si>
  <si>
    <t>Doprava praného kačírku</t>
  </si>
  <si>
    <t>457963620</t>
  </si>
  <si>
    <t>Pol129</t>
  </si>
  <si>
    <t>Doprava rostlin keřů a trvalek</t>
  </si>
  <si>
    <t>km</t>
  </si>
  <si>
    <t>-463825520</t>
  </si>
  <si>
    <t>Pol130</t>
  </si>
  <si>
    <t>Rosa PN "New Dawn" (Růže pnoucí "New Dawn")</t>
  </si>
  <si>
    <t>-156187547</t>
  </si>
  <si>
    <t>Pol131</t>
  </si>
  <si>
    <t>Rosa hugonis (Růže Hugova)</t>
  </si>
  <si>
    <t>1985567233</t>
  </si>
  <si>
    <t>Pol132</t>
  </si>
  <si>
    <t>Philadelphus virginalis "Mont Blanc" (Pustoryl panenský "Mont Blanc")</t>
  </si>
  <si>
    <t>-191936523</t>
  </si>
  <si>
    <t>Pol133</t>
  </si>
  <si>
    <t>Syringa vulgaris "Andenken an Ludwig Späth" (Šeřík obecný)</t>
  </si>
  <si>
    <t>-1377321616</t>
  </si>
  <si>
    <t>Pol134</t>
  </si>
  <si>
    <t>Paeonia suffruticosa "Zi Guang Xia Pei" (Pivoňka dřevitá "Zi Guang Xia Pei")</t>
  </si>
  <si>
    <t>782983763</t>
  </si>
  <si>
    <t>Pol135</t>
  </si>
  <si>
    <t>Viburnum opulus "Roseum" (Kalina obecná "Roseum")</t>
  </si>
  <si>
    <t>-1234557029</t>
  </si>
  <si>
    <t>Pol136</t>
  </si>
  <si>
    <t>Levandula angustifolia (Levandule lékařská)</t>
  </si>
  <si>
    <t>867385284</t>
  </si>
  <si>
    <t>Pol137</t>
  </si>
  <si>
    <t>Salvia nemorosa "Ostfriesland" (Šalvěj hajní "Ostfriesland")</t>
  </si>
  <si>
    <t>1729871808</t>
  </si>
  <si>
    <t>Pol138</t>
  </si>
  <si>
    <t>Vinca minor "Argenteovariegata" (Barvínek menší "Argenteovariegata")</t>
  </si>
  <si>
    <t>1446808412</t>
  </si>
  <si>
    <t>Pol139</t>
  </si>
  <si>
    <t>Hemerocallis "Bonanza" (Denivka "Bonanza")</t>
  </si>
  <si>
    <t>-1270650436</t>
  </si>
  <si>
    <t>D8</t>
  </si>
  <si>
    <t>KAPITOLA I.8 - Založení trávníků ČSN 83 9021</t>
  </si>
  <si>
    <t>Pol140</t>
  </si>
  <si>
    <t>Založení parkového trávníku</t>
  </si>
  <si>
    <t>-1166576248</t>
  </si>
  <si>
    <t>Pol141</t>
  </si>
  <si>
    <t>Dodávka startovacího hnojiva</t>
  </si>
  <si>
    <t>375796720</t>
  </si>
  <si>
    <t>Pol142</t>
  </si>
  <si>
    <t>Rozprostření travního písku v rovině</t>
  </si>
  <si>
    <t>1263540319</t>
  </si>
  <si>
    <t>Pol143</t>
  </si>
  <si>
    <t>Rozprostření substrátu na travnatých plochách do tl. 5 cm, v rovině</t>
  </si>
  <si>
    <t>-1228488814</t>
  </si>
  <si>
    <t>Pol144</t>
  </si>
  <si>
    <t>Pěstební substrát dle zrnitostního složení a obsahu živin - kompost</t>
  </si>
  <si>
    <t>-1292608642</t>
  </si>
  <si>
    <t>Pol145</t>
  </si>
  <si>
    <t>Travní písek - aktivátor kořenů, 20 kg / balení</t>
  </si>
  <si>
    <t>675874231</t>
  </si>
  <si>
    <t>Pol146</t>
  </si>
  <si>
    <t>Parková travní směs</t>
  </si>
  <si>
    <t>-1546679231</t>
  </si>
  <si>
    <t>Pol147</t>
  </si>
  <si>
    <t>Pokosení trávníku (2x)</t>
  </si>
  <si>
    <t>1344734759</t>
  </si>
  <si>
    <t>Pol148</t>
  </si>
  <si>
    <t>Zalití vodou (opakování 2x, 25l - 0,025 m3/m2)</t>
  </si>
  <si>
    <t>512027229</t>
  </si>
  <si>
    <t>012002006</t>
  </si>
  <si>
    <t>Podrobný restaurátorský průzkum omítek (vnitřní/venkovní)</t>
  </si>
  <si>
    <t>737674175</t>
  </si>
  <si>
    <t>013254007</t>
  </si>
  <si>
    <t xml:space="preserve">Pasport stavu dřevěné pavlače </t>
  </si>
  <si>
    <t>1366070722</t>
  </si>
  <si>
    <t>013254008</t>
  </si>
  <si>
    <t>DD dřevěné pavlače (viz. SO 01 - D.1.1.c D05)</t>
  </si>
  <si>
    <t>-1718646429</t>
  </si>
  <si>
    <t>013254014</t>
  </si>
  <si>
    <t>DD prevet – hradební bašta (viz. SO 02 D.1.1.b P01b)</t>
  </si>
  <si>
    <t>-91323516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</si>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</sst>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39" fillId="2" borderId="23" xfId="0" applyNumberFormat="1" applyFont="1" applyFill="1" applyBorder="1" applyAlignment="1" applyProtection="1">
      <alignment vertical="center"/>
      <protection locked="0"/>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31251100" TargetMode="External" /><Relationship Id="rId2" Type="http://schemas.openxmlformats.org/officeDocument/2006/relationships/hyperlink" Target="https://podminky.urs.cz/item/CS_URS_2023_01/132212121" TargetMode="External" /><Relationship Id="rId3" Type="http://schemas.openxmlformats.org/officeDocument/2006/relationships/hyperlink" Target="https://podminky.urs.cz/item/CS_URS_2023_01/132251101" TargetMode="External" /><Relationship Id="rId4" Type="http://schemas.openxmlformats.org/officeDocument/2006/relationships/hyperlink" Target="https://podminky.urs.cz/item/CS_URS_2023_01/139711111" TargetMode="External" /><Relationship Id="rId5" Type="http://schemas.openxmlformats.org/officeDocument/2006/relationships/hyperlink" Target="https://podminky.urs.cz/item/CS_URS_2023_01/151101201" TargetMode="External" /><Relationship Id="rId6" Type="http://schemas.openxmlformats.org/officeDocument/2006/relationships/hyperlink" Target="https://podminky.urs.cz/item/CS_URS_2023_01/151101211" TargetMode="External" /><Relationship Id="rId7" Type="http://schemas.openxmlformats.org/officeDocument/2006/relationships/hyperlink" Target="https://podminky.urs.cz/item/CS_URS_2023_01/151101301" TargetMode="External" /><Relationship Id="rId8" Type="http://schemas.openxmlformats.org/officeDocument/2006/relationships/hyperlink" Target="https://podminky.urs.cz/item/CS_URS_2023_01/151101311" TargetMode="External" /><Relationship Id="rId9" Type="http://schemas.openxmlformats.org/officeDocument/2006/relationships/hyperlink" Target="https://podminky.urs.cz/item/CS_URS_2023_01/274321411" TargetMode="External" /><Relationship Id="rId10" Type="http://schemas.openxmlformats.org/officeDocument/2006/relationships/hyperlink" Target="https://podminky.urs.cz/item/CS_URS_2023_01/275321311" TargetMode="External" /><Relationship Id="rId11" Type="http://schemas.openxmlformats.org/officeDocument/2006/relationships/hyperlink" Target="https://podminky.urs.cz/item/CS_URS_2023_01/275321411" TargetMode="External" /><Relationship Id="rId12" Type="http://schemas.openxmlformats.org/officeDocument/2006/relationships/hyperlink" Target="https://podminky.urs.cz/item/CS_URS_2023_01/275351121" TargetMode="External" /><Relationship Id="rId13" Type="http://schemas.openxmlformats.org/officeDocument/2006/relationships/hyperlink" Target="https://podminky.urs.cz/item/CS_URS_2023_01/275351122" TargetMode="External" /><Relationship Id="rId14" Type="http://schemas.openxmlformats.org/officeDocument/2006/relationships/hyperlink" Target="https://podminky.urs.cz/item/CS_URS_2023_01/275361821" TargetMode="External" /><Relationship Id="rId15" Type="http://schemas.openxmlformats.org/officeDocument/2006/relationships/hyperlink" Target="https://podminky.urs.cz/item/CS_URS_2023_01/279113146" TargetMode="External" /><Relationship Id="rId16" Type="http://schemas.openxmlformats.org/officeDocument/2006/relationships/hyperlink" Target="https://podminky.urs.cz/item/CS_URS_2023_01/279311116" TargetMode="External" /><Relationship Id="rId17" Type="http://schemas.openxmlformats.org/officeDocument/2006/relationships/hyperlink" Target="https://podminky.urs.cz/item/CS_URS_2022_02/310218811" TargetMode="External" /><Relationship Id="rId18" Type="http://schemas.openxmlformats.org/officeDocument/2006/relationships/hyperlink" Target="https://podminky.urs.cz/item/CS_URS_2023_01/314231511" TargetMode="External" /><Relationship Id="rId19" Type="http://schemas.openxmlformats.org/officeDocument/2006/relationships/hyperlink" Target="https://podminky.urs.cz/item/CS_URS_2023_01/317121212" TargetMode="External" /><Relationship Id="rId20" Type="http://schemas.openxmlformats.org/officeDocument/2006/relationships/hyperlink" Target="https://podminky.urs.cz/item/CS_URS_2023_01/434191452" TargetMode="External" /><Relationship Id="rId21" Type="http://schemas.openxmlformats.org/officeDocument/2006/relationships/hyperlink" Target="https://podminky.urs.cz/item/CS_URS_2023_01/434231111" TargetMode="External" /><Relationship Id="rId22" Type="http://schemas.openxmlformats.org/officeDocument/2006/relationships/hyperlink" Target="https://podminky.urs.cz/item/CS_URS_2023_01/953845113" TargetMode="External" /><Relationship Id="rId23" Type="http://schemas.openxmlformats.org/officeDocument/2006/relationships/hyperlink" Target="https://podminky.urs.cz/item/CS_URS_2023_01/962032231" TargetMode="External" /><Relationship Id="rId24" Type="http://schemas.openxmlformats.org/officeDocument/2006/relationships/hyperlink" Target="https://podminky.urs.cz/item/CS_URS_2023_01/962032631" TargetMode="External" /><Relationship Id="rId25" Type="http://schemas.openxmlformats.org/officeDocument/2006/relationships/hyperlink" Target="https://podminky.urs.cz/item/CS_URS_2023_01/963022819" TargetMode="External" /><Relationship Id="rId26" Type="http://schemas.openxmlformats.org/officeDocument/2006/relationships/hyperlink" Target="https://podminky.urs.cz/item/CS_URS_2023_01/963023712" TargetMode="External" /><Relationship Id="rId27" Type="http://schemas.openxmlformats.org/officeDocument/2006/relationships/hyperlink" Target="https://podminky.urs.cz/item/CS_URS_2023_01/963042819" TargetMode="External" /><Relationship Id="rId28" Type="http://schemas.openxmlformats.org/officeDocument/2006/relationships/hyperlink" Target="https://podminky.urs.cz/item/CS_URS_2023_01/965022131" TargetMode="External" /><Relationship Id="rId29" Type="http://schemas.openxmlformats.org/officeDocument/2006/relationships/hyperlink" Target="https://podminky.urs.cz/item/CS_URS_2023_01/965031121" TargetMode="External" /><Relationship Id="rId30" Type="http://schemas.openxmlformats.org/officeDocument/2006/relationships/hyperlink" Target="https://podminky.urs.cz/item/CS_URS_2023_01/965031131" TargetMode="External" /><Relationship Id="rId31" Type="http://schemas.openxmlformats.org/officeDocument/2006/relationships/hyperlink" Target="https://podminky.urs.cz/item/CS_URS_2023_01/965042141" TargetMode="External" /><Relationship Id="rId32" Type="http://schemas.openxmlformats.org/officeDocument/2006/relationships/hyperlink" Target="https://podminky.urs.cz/item/CS_URS_2023_01/965081323" TargetMode="External" /><Relationship Id="rId33" Type="http://schemas.openxmlformats.org/officeDocument/2006/relationships/hyperlink" Target="https://podminky.urs.cz/item/CS_URS_2023_01/965082932" TargetMode="External" /><Relationship Id="rId34" Type="http://schemas.openxmlformats.org/officeDocument/2006/relationships/hyperlink" Target="https://podminky.urs.cz/item/CS_URS_2023_01/968062455" TargetMode="External" /><Relationship Id="rId35" Type="http://schemas.openxmlformats.org/officeDocument/2006/relationships/hyperlink" Target="https://podminky.urs.cz/item/CS_URS_2023_01/971024451" TargetMode="External" /><Relationship Id="rId36" Type="http://schemas.openxmlformats.org/officeDocument/2006/relationships/hyperlink" Target="https://podminky.urs.cz/item/CS_URS_2023_01/971024561" TargetMode="External" /><Relationship Id="rId37" Type="http://schemas.openxmlformats.org/officeDocument/2006/relationships/hyperlink" Target="https://podminky.urs.cz/item/CS_URS_2023_01/971033241" TargetMode="External" /><Relationship Id="rId38" Type="http://schemas.openxmlformats.org/officeDocument/2006/relationships/hyperlink" Target="https://podminky.urs.cz/item/CS_URS_2023_01/971033651" TargetMode="External" /><Relationship Id="rId39" Type="http://schemas.openxmlformats.org/officeDocument/2006/relationships/hyperlink" Target="https://podminky.urs.cz/item/CS_URS_2023_01/977151123" TargetMode="External" /><Relationship Id="rId40" Type="http://schemas.openxmlformats.org/officeDocument/2006/relationships/hyperlink" Target="https://podminky.urs.cz/item/CS_URS_2023_01/977151124" TargetMode="External" /><Relationship Id="rId41" Type="http://schemas.openxmlformats.org/officeDocument/2006/relationships/hyperlink" Target="https://podminky.urs.cz/item/CS_URS_2023_01/978012191" TargetMode="External" /><Relationship Id="rId42" Type="http://schemas.openxmlformats.org/officeDocument/2006/relationships/hyperlink" Target="https://podminky.urs.cz/item/CS_URS_2023_01/978013161" TargetMode="External" /><Relationship Id="rId43" Type="http://schemas.openxmlformats.org/officeDocument/2006/relationships/hyperlink" Target="https://podminky.urs.cz/item/CS_URS_2023_01/978013191" TargetMode="External" /><Relationship Id="rId44" Type="http://schemas.openxmlformats.org/officeDocument/2006/relationships/hyperlink" Target="https://podminky.urs.cz/item/CS_URS_2023_01/981511111" TargetMode="External" /><Relationship Id="rId45" Type="http://schemas.openxmlformats.org/officeDocument/2006/relationships/hyperlink" Target="https://podminky.urs.cz/item/CS_URS_2023_01/985131311" TargetMode="External" /><Relationship Id="rId46" Type="http://schemas.openxmlformats.org/officeDocument/2006/relationships/hyperlink" Target="https://podminky.urs.cz/item/CS_URS_2023_01/985141212" TargetMode="External" /><Relationship Id="rId47" Type="http://schemas.openxmlformats.org/officeDocument/2006/relationships/hyperlink" Target="https://podminky.urs.cz/item/CS_URS_2023_01/985211111" TargetMode="External" /><Relationship Id="rId48" Type="http://schemas.openxmlformats.org/officeDocument/2006/relationships/hyperlink" Target="https://podminky.urs.cz/item/CS_URS_2023_01/985221101" TargetMode="External" /><Relationship Id="rId49" Type="http://schemas.openxmlformats.org/officeDocument/2006/relationships/hyperlink" Target="https://podminky.urs.cz/item/CS_URS_2023_01/997006511" TargetMode="External" /><Relationship Id="rId50" Type="http://schemas.openxmlformats.org/officeDocument/2006/relationships/hyperlink" Target="https://podminky.urs.cz/item/CS_URS_2023_01/997013002" TargetMode="External" /><Relationship Id="rId51" Type="http://schemas.openxmlformats.org/officeDocument/2006/relationships/hyperlink" Target="https://podminky.urs.cz/item/CS_URS_2023_01/997013213" TargetMode="External" /><Relationship Id="rId52" Type="http://schemas.openxmlformats.org/officeDocument/2006/relationships/hyperlink" Target="https://podminky.urs.cz/item/CS_URS_2023_01/997013501" TargetMode="External" /><Relationship Id="rId53" Type="http://schemas.openxmlformats.org/officeDocument/2006/relationships/hyperlink" Target="https://podminky.urs.cz/item/CS_URS_2023_01/997013509" TargetMode="External" /><Relationship Id="rId54" Type="http://schemas.openxmlformats.org/officeDocument/2006/relationships/hyperlink" Target="https://podminky.urs.cz/item/CS_URS_2023_01/997013631" TargetMode="External" /><Relationship Id="rId55" Type="http://schemas.openxmlformats.org/officeDocument/2006/relationships/hyperlink" Target="https://podminky.urs.cz/item/CS_URS_2023_01/997013811" TargetMode="External" /><Relationship Id="rId56" Type="http://schemas.openxmlformats.org/officeDocument/2006/relationships/hyperlink" Target="https://podminky.urs.cz/item/CS_URS_2023_01/998011002" TargetMode="External" /><Relationship Id="rId57" Type="http://schemas.openxmlformats.org/officeDocument/2006/relationships/hyperlink" Target="https://podminky.urs.cz/item/CS_URS_2023_01/998017002" TargetMode="External" /><Relationship Id="rId58" Type="http://schemas.openxmlformats.org/officeDocument/2006/relationships/hyperlink" Target="https://podminky.urs.cz/item/CS_URS_2023_01/998018002" TargetMode="External" /><Relationship Id="rId59" Type="http://schemas.openxmlformats.org/officeDocument/2006/relationships/hyperlink" Target="https://podminky.urs.cz/item/CS_URS_2023_01/762083121" TargetMode="External" /><Relationship Id="rId60" Type="http://schemas.openxmlformats.org/officeDocument/2006/relationships/hyperlink" Target="https://podminky.urs.cz/item/CS_URS_2023_01/762083122" TargetMode="External" /><Relationship Id="rId61" Type="http://schemas.openxmlformats.org/officeDocument/2006/relationships/hyperlink" Target="https://podminky.urs.cz/item/CS_URS_2023_01/762331922" TargetMode="External" /><Relationship Id="rId62" Type="http://schemas.openxmlformats.org/officeDocument/2006/relationships/hyperlink" Target="https://podminky.urs.cz/item/CS_URS_2023_01/762332931" TargetMode="External" /><Relationship Id="rId63" Type="http://schemas.openxmlformats.org/officeDocument/2006/relationships/hyperlink" Target="https://podminky.urs.cz/item/CS_URS_2023_01/762332932" TargetMode="External" /><Relationship Id="rId64" Type="http://schemas.openxmlformats.org/officeDocument/2006/relationships/hyperlink" Target="https://podminky.urs.cz/item/CS_URS_2023_01/762332933" TargetMode="External" /><Relationship Id="rId65" Type="http://schemas.openxmlformats.org/officeDocument/2006/relationships/hyperlink" Target="https://podminky.urs.cz/item/CS_URS_2023_01/762332934" TargetMode="External" /><Relationship Id="rId66" Type="http://schemas.openxmlformats.org/officeDocument/2006/relationships/hyperlink" Target="https://podminky.urs.cz/item/CS_URS_2023_01/762332935" TargetMode="External" /><Relationship Id="rId67" Type="http://schemas.openxmlformats.org/officeDocument/2006/relationships/hyperlink" Target="https://podminky.urs.cz/item/CS_URS_2023_01/762341250" TargetMode="External" /><Relationship Id="rId68" Type="http://schemas.openxmlformats.org/officeDocument/2006/relationships/hyperlink" Target="https://podminky.urs.cz/item/CS_URS_2023_01/762341821" TargetMode="External" /><Relationship Id="rId69" Type="http://schemas.openxmlformats.org/officeDocument/2006/relationships/hyperlink" Target="https://podminky.urs.cz/item/CS_URS_2023_01/762342214" TargetMode="External" /><Relationship Id="rId70" Type="http://schemas.openxmlformats.org/officeDocument/2006/relationships/hyperlink" Target="https://podminky.urs.cz/item/CS_URS_2023_01/762342812" TargetMode="External" /><Relationship Id="rId71" Type="http://schemas.openxmlformats.org/officeDocument/2006/relationships/hyperlink" Target="https://podminky.urs.cz/item/CS_URS_2023_01/762395000" TargetMode="External" /><Relationship Id="rId72" Type="http://schemas.openxmlformats.org/officeDocument/2006/relationships/hyperlink" Target="https://podminky.urs.cz/item/CS_URS_2023_01/762521812" TargetMode="External" /><Relationship Id="rId73" Type="http://schemas.openxmlformats.org/officeDocument/2006/relationships/hyperlink" Target="https://podminky.urs.cz/item/CS_URS_2023_01/762522812" TargetMode="External" /><Relationship Id="rId74" Type="http://schemas.openxmlformats.org/officeDocument/2006/relationships/hyperlink" Target="https://podminky.urs.cz/item/CS_URS_2023_01/762523108" TargetMode="External" /><Relationship Id="rId75" Type="http://schemas.openxmlformats.org/officeDocument/2006/relationships/hyperlink" Target="https://podminky.urs.cz/item/CS_URS_2023_01/762524911" TargetMode="External" /><Relationship Id="rId76" Type="http://schemas.openxmlformats.org/officeDocument/2006/relationships/hyperlink" Target="https://podminky.urs.cz/item/CS_URS_2023_01/762528812" TargetMode="External" /><Relationship Id="rId77" Type="http://schemas.openxmlformats.org/officeDocument/2006/relationships/hyperlink" Target="https://podminky.urs.cz/item/CS_URS_2023_01/762523921" TargetMode="External" /><Relationship Id="rId78" Type="http://schemas.openxmlformats.org/officeDocument/2006/relationships/hyperlink" Target="https://podminky.urs.cz/item/CS_URS_2023_01/762811510" TargetMode="External" /><Relationship Id="rId79" Type="http://schemas.openxmlformats.org/officeDocument/2006/relationships/hyperlink" Target="https://podminky.urs.cz/item/CS_URS_2023_01/762812811" TargetMode="External" /><Relationship Id="rId80" Type="http://schemas.openxmlformats.org/officeDocument/2006/relationships/hyperlink" Target="https://podminky.urs.cz/item/CS_URS_2023_01/762822850" TargetMode="External" /><Relationship Id="rId81" Type="http://schemas.openxmlformats.org/officeDocument/2006/relationships/hyperlink" Target="https://podminky.urs.cz/item/CS_URS_2023_01/762841811" TargetMode="External" /><Relationship Id="rId82" Type="http://schemas.openxmlformats.org/officeDocument/2006/relationships/hyperlink" Target="https://podminky.urs.cz/item/CS_URS_2023_01/998762102" TargetMode="External" /><Relationship Id="rId83" Type="http://schemas.openxmlformats.org/officeDocument/2006/relationships/hyperlink" Target="https://podminky.urs.cz/item/CS_URS_2023_01/998762181" TargetMode="External" /><Relationship Id="rId84" Type="http://schemas.openxmlformats.org/officeDocument/2006/relationships/hyperlink" Target="https://podminky.urs.cz/item/CS_URS_2023_01/764002851" TargetMode="External" /><Relationship Id="rId85" Type="http://schemas.openxmlformats.org/officeDocument/2006/relationships/hyperlink" Target="https://podminky.urs.cz/item/CS_URS_2023_01/764002871" TargetMode="External" /><Relationship Id="rId86" Type="http://schemas.openxmlformats.org/officeDocument/2006/relationships/hyperlink" Target="https://podminky.urs.cz/item/CS_URS_2023_01/764004801" TargetMode="External" /><Relationship Id="rId87" Type="http://schemas.openxmlformats.org/officeDocument/2006/relationships/hyperlink" Target="https://podminky.urs.cz/item/CS_URS_2023_01/764004831" TargetMode="External" /><Relationship Id="rId88" Type="http://schemas.openxmlformats.org/officeDocument/2006/relationships/hyperlink" Target="https://podminky.urs.cz/item/CS_URS_2023_01/764004861" TargetMode="External" /><Relationship Id="rId89" Type="http://schemas.openxmlformats.org/officeDocument/2006/relationships/hyperlink" Target="https://podminky.urs.cz/item/CS_URS_2023_01/764232404" TargetMode="External" /><Relationship Id="rId90" Type="http://schemas.openxmlformats.org/officeDocument/2006/relationships/hyperlink" Target="https://podminky.urs.cz/item/CS_URS_2023_01/764234411" TargetMode="External" /><Relationship Id="rId91" Type="http://schemas.openxmlformats.org/officeDocument/2006/relationships/hyperlink" Target="https://podminky.urs.cz/item/CS_URS_2023_01/764334412" TargetMode="External" /><Relationship Id="rId92" Type="http://schemas.openxmlformats.org/officeDocument/2006/relationships/hyperlink" Target="https://podminky.urs.cz/item/CS_URS_2023_01/764535412" TargetMode="External" /><Relationship Id="rId93" Type="http://schemas.openxmlformats.org/officeDocument/2006/relationships/hyperlink" Target="https://podminky.urs.cz/item/CS_URS_2023_01/998764102" TargetMode="External" /><Relationship Id="rId94" Type="http://schemas.openxmlformats.org/officeDocument/2006/relationships/hyperlink" Target="https://podminky.urs.cz/item/CS_URS_2023_01/998764181" TargetMode="External" /><Relationship Id="rId95" Type="http://schemas.openxmlformats.org/officeDocument/2006/relationships/hyperlink" Target="https://podminky.urs.cz/item/CS_URS_2023_01/765162023" TargetMode="External" /><Relationship Id="rId96" Type="http://schemas.openxmlformats.org/officeDocument/2006/relationships/hyperlink" Target="https://podminky.urs.cz/item/CS_URS_2023_01/765191911" TargetMode="External" /><Relationship Id="rId97" Type="http://schemas.openxmlformats.org/officeDocument/2006/relationships/hyperlink" Target="https://podminky.urs.cz/item/CS_URS_2023_01/765162801" TargetMode="External" /><Relationship Id="rId98" Type="http://schemas.openxmlformats.org/officeDocument/2006/relationships/hyperlink" Target="https://podminky.urs.cz/item/CS_URS_2023_01/765191013" TargetMode="External" /><Relationship Id="rId99" Type="http://schemas.openxmlformats.org/officeDocument/2006/relationships/hyperlink" Target="https://podminky.urs.cz/item/CS_URS_2023_01/998765102" TargetMode="External" /><Relationship Id="rId100" Type="http://schemas.openxmlformats.org/officeDocument/2006/relationships/hyperlink" Target="https://podminky.urs.cz/item/CS_URS_2023_01/998765181" TargetMode="External" /><Relationship Id="rId101" Type="http://schemas.openxmlformats.org/officeDocument/2006/relationships/hyperlink" Target="https://podminky.urs.cz/item/CS_URS_2023_01/998767102" TargetMode="External" /><Relationship Id="rId102" Type="http://schemas.openxmlformats.org/officeDocument/2006/relationships/hyperlink" Target="https://podminky.urs.cz/item/CS_URS_2023_01/998767181" TargetMode="External" /><Relationship Id="rId103" Type="http://schemas.openxmlformats.org/officeDocument/2006/relationships/hyperlink" Target="https://podminky.urs.cz/item/CS_URS_2023_01/766121210" TargetMode="External" /><Relationship Id="rId104" Type="http://schemas.openxmlformats.org/officeDocument/2006/relationships/hyperlink" Target="https://podminky.urs.cz/item/CS_URS_2023_01/766221811" TargetMode="External" /><Relationship Id="rId105" Type="http://schemas.openxmlformats.org/officeDocument/2006/relationships/hyperlink" Target="https://podminky.urs.cz/item/CS_URS_2023_01/766311811" TargetMode="External" /><Relationship Id="rId106" Type="http://schemas.openxmlformats.org/officeDocument/2006/relationships/hyperlink" Target="https://podminky.urs.cz/item/CS_URS_2023_01/766421213R" TargetMode="External" /><Relationship Id="rId107" Type="http://schemas.openxmlformats.org/officeDocument/2006/relationships/hyperlink" Target="https://podminky.urs.cz/item/CS_URS_2023_01/766660102" TargetMode="External" /><Relationship Id="rId108" Type="http://schemas.openxmlformats.org/officeDocument/2006/relationships/hyperlink" Target="https://podminky.urs.cz/item/CS_URS_2023_01/998766102" TargetMode="External" /><Relationship Id="rId109" Type="http://schemas.openxmlformats.org/officeDocument/2006/relationships/hyperlink" Target="https://podminky.urs.cz/item/CS_URS_2023_01/998766181" TargetMode="External" /><Relationship Id="rId11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013254000" TargetMode="External" /><Relationship Id="rId2" Type="http://schemas.openxmlformats.org/officeDocument/2006/relationships/hyperlink" Target="https://podminky.urs.cz/item/CS_URS_2022_02/030001000" TargetMode="External" /><Relationship Id="rId3" Type="http://schemas.openxmlformats.org/officeDocument/2006/relationships/hyperlink" Target="https://podminky.urs.cz/item/CS_URS_2022_02/034503000" TargetMode="External" /><Relationship Id="rId4" Type="http://schemas.openxmlformats.org/officeDocument/2006/relationships/hyperlink" Target="https://podminky.urs.cz/item/CS_URS_2022_02/041403000" TargetMode="External" /><Relationship Id="rId5" Type="http://schemas.openxmlformats.org/officeDocument/2006/relationships/hyperlink" Target="https://podminky.urs.cz/item/CS_URS_2022_02/091404000" TargetMode="External" /><Relationship Id="rId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311231115" TargetMode="External" /><Relationship Id="rId2" Type="http://schemas.openxmlformats.org/officeDocument/2006/relationships/hyperlink" Target="https://podminky.urs.cz/item/CS_URS_2023_01/342241112" TargetMode="External" /><Relationship Id="rId3" Type="http://schemas.openxmlformats.org/officeDocument/2006/relationships/hyperlink" Target="https://podminky.urs.cz/item/CS_URS_2023_01/452386111" TargetMode="External" /><Relationship Id="rId4" Type="http://schemas.openxmlformats.org/officeDocument/2006/relationships/hyperlink" Target="https://podminky.urs.cz/item/CS_URS_2023_01/611142022" TargetMode="External" /><Relationship Id="rId5" Type="http://schemas.openxmlformats.org/officeDocument/2006/relationships/hyperlink" Target="https://podminky.urs.cz/item/CS_URS_2023_01/611311121" TargetMode="External" /><Relationship Id="rId6" Type="http://schemas.openxmlformats.org/officeDocument/2006/relationships/hyperlink" Target="https://podminky.urs.cz/item/CS_URS_2023_01/612125100" TargetMode="External" /><Relationship Id="rId7" Type="http://schemas.openxmlformats.org/officeDocument/2006/relationships/hyperlink" Target="https://podminky.urs.cz/item/CS_URS_2023_01/612125100" TargetMode="External" /><Relationship Id="rId8" Type="http://schemas.openxmlformats.org/officeDocument/2006/relationships/hyperlink" Target="https://podminky.urs.cz/item/CS_URS_2023_01/612311141" TargetMode="External" /><Relationship Id="rId9" Type="http://schemas.openxmlformats.org/officeDocument/2006/relationships/hyperlink" Target="https://podminky.urs.cz/item/CS_URS_2023_01/612311191" TargetMode="External" /><Relationship Id="rId10" Type="http://schemas.openxmlformats.org/officeDocument/2006/relationships/hyperlink" Target="https://podminky.urs.cz/item/CS_URS_2023_01/612351121" TargetMode="External" /><Relationship Id="rId11" Type="http://schemas.openxmlformats.org/officeDocument/2006/relationships/hyperlink" Target="https://podminky.urs.cz/item/CS_URS_2023_01/612351171" TargetMode="External" /><Relationship Id="rId12" Type="http://schemas.openxmlformats.org/officeDocument/2006/relationships/hyperlink" Target="https://podminky.urs.cz/item/CS_URS_2023_01/617632111" TargetMode="External" /><Relationship Id="rId13" Type="http://schemas.openxmlformats.org/officeDocument/2006/relationships/hyperlink" Target="https://podminky.urs.cz/item/CS_URS_2023_01/619315131" TargetMode="External" /><Relationship Id="rId14" Type="http://schemas.openxmlformats.org/officeDocument/2006/relationships/hyperlink" Target="https://podminky.urs.cz/item/CS_URS_2023_01/631311113" TargetMode="External" /><Relationship Id="rId15" Type="http://schemas.openxmlformats.org/officeDocument/2006/relationships/hyperlink" Target="https://podminky.urs.cz/item/CS_URS_2023_01/631311114" TargetMode="External" /><Relationship Id="rId16" Type="http://schemas.openxmlformats.org/officeDocument/2006/relationships/hyperlink" Target="https://podminky.urs.cz/item/CS_URS_2023_01/631362021" TargetMode="External" /><Relationship Id="rId17" Type="http://schemas.openxmlformats.org/officeDocument/2006/relationships/hyperlink" Target="https://podminky.urs.cz/item/CS_URS_2023_01/631362021" TargetMode="External" /><Relationship Id="rId18" Type="http://schemas.openxmlformats.org/officeDocument/2006/relationships/hyperlink" Target="https://podminky.urs.cz/item/CS_URS_2023_01/632451214" TargetMode="External" /><Relationship Id="rId19" Type="http://schemas.openxmlformats.org/officeDocument/2006/relationships/hyperlink" Target="https://podminky.urs.cz/item/CS_URS_2023_01/632481215" TargetMode="External" /><Relationship Id="rId20" Type="http://schemas.openxmlformats.org/officeDocument/2006/relationships/hyperlink" Target="https://podminky.urs.cz/item/CS_URS_2023_01/634111113" TargetMode="External" /><Relationship Id="rId21" Type="http://schemas.openxmlformats.org/officeDocument/2006/relationships/hyperlink" Target="https://podminky.urs.cz/item/CS_URS_2023_01/635321121" TargetMode="External" /><Relationship Id="rId22" Type="http://schemas.openxmlformats.org/officeDocument/2006/relationships/hyperlink" Target="https://podminky.urs.cz/item/CS_URS_2023_01/636211111" TargetMode="External" /><Relationship Id="rId23" Type="http://schemas.openxmlformats.org/officeDocument/2006/relationships/hyperlink" Target="https://podminky.urs.cz/item/CS_URS_2022_02/636211421.r" TargetMode="External" /><Relationship Id="rId24" Type="http://schemas.openxmlformats.org/officeDocument/2006/relationships/hyperlink" Target="https://podminky.urs.cz/item/CS_URS_2023_01/636295011" TargetMode="External" /><Relationship Id="rId25" Type="http://schemas.openxmlformats.org/officeDocument/2006/relationships/hyperlink" Target="https://podminky.urs.cz/item/CS_URS_2023_01/636295031" TargetMode="External" /><Relationship Id="rId26" Type="http://schemas.openxmlformats.org/officeDocument/2006/relationships/hyperlink" Target="https://podminky.urs.cz/item/CS_URS_2023_01/949101112" TargetMode="External" /><Relationship Id="rId27" Type="http://schemas.openxmlformats.org/officeDocument/2006/relationships/hyperlink" Target="https://podminky.urs.cz/item/CS_URS_2023_01/997006511" TargetMode="External" /><Relationship Id="rId28" Type="http://schemas.openxmlformats.org/officeDocument/2006/relationships/hyperlink" Target="https://podminky.urs.cz/item/CS_URS_2023_01/997013002" TargetMode="External" /><Relationship Id="rId29" Type="http://schemas.openxmlformats.org/officeDocument/2006/relationships/hyperlink" Target="https://podminky.urs.cz/item/CS_URS_2023_01/997013213" TargetMode="External" /><Relationship Id="rId30" Type="http://schemas.openxmlformats.org/officeDocument/2006/relationships/hyperlink" Target="https://podminky.urs.cz/item/CS_URS_2023_01/997013501" TargetMode="External" /><Relationship Id="rId31" Type="http://schemas.openxmlformats.org/officeDocument/2006/relationships/hyperlink" Target="https://podminky.urs.cz/item/CS_URS_2023_01/997013509" TargetMode="External" /><Relationship Id="rId32" Type="http://schemas.openxmlformats.org/officeDocument/2006/relationships/hyperlink" Target="https://podminky.urs.cz/item/CS_URS_2023_01/997013631" TargetMode="External" /><Relationship Id="rId33" Type="http://schemas.openxmlformats.org/officeDocument/2006/relationships/hyperlink" Target="https://podminky.urs.cz/item/CS_URS_2023_01/998011002" TargetMode="External" /><Relationship Id="rId34" Type="http://schemas.openxmlformats.org/officeDocument/2006/relationships/hyperlink" Target="https://podminky.urs.cz/item/CS_URS_2023_01/998017002" TargetMode="External" /><Relationship Id="rId35" Type="http://schemas.openxmlformats.org/officeDocument/2006/relationships/hyperlink" Target="https://podminky.urs.cz/item/CS_URS_2023_01/998018002" TargetMode="External" /><Relationship Id="rId36" Type="http://schemas.openxmlformats.org/officeDocument/2006/relationships/hyperlink" Target="https://podminky.urs.cz/item/CS_URS_2023_01/713111111" TargetMode="External" /><Relationship Id="rId37" Type="http://schemas.openxmlformats.org/officeDocument/2006/relationships/hyperlink" Target="https://podminky.urs.cz/item/CS_URS_2023_01/713121111" TargetMode="External" /><Relationship Id="rId38" Type="http://schemas.openxmlformats.org/officeDocument/2006/relationships/hyperlink" Target="https://podminky.urs.cz/item/CS_URS_2023_01/713121131" TargetMode="External" /><Relationship Id="rId39" Type="http://schemas.openxmlformats.org/officeDocument/2006/relationships/hyperlink" Target="https://podminky.urs.cz/item/CS_URS_2023_01/998713102" TargetMode="External" /><Relationship Id="rId40" Type="http://schemas.openxmlformats.org/officeDocument/2006/relationships/hyperlink" Target="https://podminky.urs.cz/item/CS_URS_2023_01/998713181" TargetMode="External" /><Relationship Id="rId41" Type="http://schemas.openxmlformats.org/officeDocument/2006/relationships/hyperlink" Target="https://podminky.urs.cz/item/CS_URS_2022_02/762522935" TargetMode="External" /><Relationship Id="rId42" Type="http://schemas.openxmlformats.org/officeDocument/2006/relationships/hyperlink" Target="https://podminky.urs.cz/item/CS_URS_2022_02/762812240" TargetMode="External" /><Relationship Id="rId43" Type="http://schemas.openxmlformats.org/officeDocument/2006/relationships/hyperlink" Target="https://podminky.urs.cz/item/CS_URS_2022_02/762812140" TargetMode="External" /><Relationship Id="rId44" Type="http://schemas.openxmlformats.org/officeDocument/2006/relationships/hyperlink" Target="https://podminky.urs.cz/item/CS_URS_2022_02/998762102" TargetMode="External" /><Relationship Id="rId45" Type="http://schemas.openxmlformats.org/officeDocument/2006/relationships/hyperlink" Target="https://podminky.urs.cz/item/CS_URS_2022_02/998762181" TargetMode="External" /><Relationship Id="rId46" Type="http://schemas.openxmlformats.org/officeDocument/2006/relationships/hyperlink" Target="https://podminky.urs.cz/item/CS_URS_2023_01/763121551.r" TargetMode="External" /><Relationship Id="rId47" Type="http://schemas.openxmlformats.org/officeDocument/2006/relationships/hyperlink" Target="https://podminky.urs.cz/item/CS_URS_2023_01/763131751R" TargetMode="External" /><Relationship Id="rId48" Type="http://schemas.openxmlformats.org/officeDocument/2006/relationships/hyperlink" Target="https://podminky.urs.cz/item/CS_URS_2023_01/763164737" TargetMode="External" /><Relationship Id="rId49" Type="http://schemas.openxmlformats.org/officeDocument/2006/relationships/hyperlink" Target="https://podminky.urs.cz/item/CS_URS_2023_01/998763302" TargetMode="External" /><Relationship Id="rId50" Type="http://schemas.openxmlformats.org/officeDocument/2006/relationships/hyperlink" Target="https://podminky.urs.cz/item/CS_URS_2023_01/998763381" TargetMode="External" /><Relationship Id="rId51" Type="http://schemas.openxmlformats.org/officeDocument/2006/relationships/hyperlink" Target="https://podminky.urs.cz/item/CS_URS_2023_01/771531007" TargetMode="External" /><Relationship Id="rId52" Type="http://schemas.openxmlformats.org/officeDocument/2006/relationships/hyperlink" Target="https://podminky.urs.cz/item/CS_URS_2023_01/771531801" TargetMode="External" /><Relationship Id="rId53" Type="http://schemas.openxmlformats.org/officeDocument/2006/relationships/hyperlink" Target="https://podminky.urs.cz/item/CS_URS_2023_01/771559191" TargetMode="External" /><Relationship Id="rId54" Type="http://schemas.openxmlformats.org/officeDocument/2006/relationships/hyperlink" Target="https://podminky.urs.cz/item/CS_URS_2023_01/771559192" TargetMode="External" /><Relationship Id="rId55" Type="http://schemas.openxmlformats.org/officeDocument/2006/relationships/hyperlink" Target="https://podminky.urs.cz/item/CS_URS_2023_01/596991111" TargetMode="External" /><Relationship Id="rId56" Type="http://schemas.openxmlformats.org/officeDocument/2006/relationships/hyperlink" Target="https://podminky.urs.cz/item/CS_URS_2023_01/R01.r03" TargetMode="External" /><Relationship Id="rId57" Type="http://schemas.openxmlformats.org/officeDocument/2006/relationships/hyperlink" Target="https://podminky.urs.cz/item/CS_URS_2023_01/771591247.r" TargetMode="External" /><Relationship Id="rId58" Type="http://schemas.openxmlformats.org/officeDocument/2006/relationships/hyperlink" Target="https://podminky.urs.cz/item/CS_URS_2023_01/998771102" TargetMode="External" /><Relationship Id="rId59" Type="http://schemas.openxmlformats.org/officeDocument/2006/relationships/hyperlink" Target="https://podminky.urs.cz/item/CS_URS_2023_01/998771181" TargetMode="External" /><Relationship Id="rId60" Type="http://schemas.openxmlformats.org/officeDocument/2006/relationships/hyperlink" Target="https://podminky.urs.cz/item/CS_URS_2023_01/781111011" TargetMode="External" /><Relationship Id="rId61" Type="http://schemas.openxmlformats.org/officeDocument/2006/relationships/hyperlink" Target="https://podminky.urs.cz/item/CS_URS_2023_01/781121011" TargetMode="External" /><Relationship Id="rId62" Type="http://schemas.openxmlformats.org/officeDocument/2006/relationships/hyperlink" Target="https://podminky.urs.cz/item/CS_URS_2023_01/781495115" TargetMode="External" /><Relationship Id="rId63" Type="http://schemas.openxmlformats.org/officeDocument/2006/relationships/hyperlink" Target="https://podminky.urs.cz/item/CS_URS_2023_01/781731111" TargetMode="External" /><Relationship Id="rId64" Type="http://schemas.openxmlformats.org/officeDocument/2006/relationships/hyperlink" Target="https://podminky.urs.cz/item/CS_URS_2023_01/781739191" TargetMode="External" /><Relationship Id="rId65" Type="http://schemas.openxmlformats.org/officeDocument/2006/relationships/hyperlink" Target="https://podminky.urs.cz/item/CS_URS_2023_01/781739192" TargetMode="External" /><Relationship Id="rId66" Type="http://schemas.openxmlformats.org/officeDocument/2006/relationships/hyperlink" Target="https://podminky.urs.cz/item/CS_URS_2023_01/781494511" TargetMode="External" /><Relationship Id="rId67" Type="http://schemas.openxmlformats.org/officeDocument/2006/relationships/hyperlink" Target="https://podminky.urs.cz/item/CS_URS_2023_01/998781101" TargetMode="External" /><Relationship Id="rId68" Type="http://schemas.openxmlformats.org/officeDocument/2006/relationships/hyperlink" Target="https://podminky.urs.cz/item/CS_URS_2023_01/998781181" TargetMode="External" /><Relationship Id="rId69" Type="http://schemas.openxmlformats.org/officeDocument/2006/relationships/hyperlink" Target="https://podminky.urs.cz/item/CS_URS_2023_01/783101201" TargetMode="External" /><Relationship Id="rId70" Type="http://schemas.openxmlformats.org/officeDocument/2006/relationships/hyperlink" Target="https://podminky.urs.cz/item/CS_URS_2023_01/783101203" TargetMode="External" /><Relationship Id="rId71" Type="http://schemas.openxmlformats.org/officeDocument/2006/relationships/hyperlink" Target="https://podminky.urs.cz/item/CS_URS_2023_01/783101203" TargetMode="External" /><Relationship Id="rId72" Type="http://schemas.openxmlformats.org/officeDocument/2006/relationships/hyperlink" Target="https://podminky.urs.cz/item/CS_URS_2023_01/783101401" TargetMode="External" /><Relationship Id="rId73" Type="http://schemas.openxmlformats.org/officeDocument/2006/relationships/hyperlink" Target="https://podminky.urs.cz/item/CS_URS_2023_01/783113111" TargetMode="External" /><Relationship Id="rId74" Type="http://schemas.openxmlformats.org/officeDocument/2006/relationships/hyperlink" Target="https://podminky.urs.cz/item/CS_URS_2023_01/783113121" TargetMode="External" /><Relationship Id="rId75" Type="http://schemas.openxmlformats.org/officeDocument/2006/relationships/hyperlink" Target="https://podminky.urs.cz/item/CS_URS_2023_01/783114101" TargetMode="External" /><Relationship Id="rId76" Type="http://schemas.openxmlformats.org/officeDocument/2006/relationships/hyperlink" Target="https://podminky.urs.cz/item/CS_URS_2023_01/783117101" TargetMode="External" /><Relationship Id="rId77" Type="http://schemas.openxmlformats.org/officeDocument/2006/relationships/hyperlink" Target="https://podminky.urs.cz/item/CS_URS_2023_01/783117101" TargetMode="External" /><Relationship Id="rId78" Type="http://schemas.openxmlformats.org/officeDocument/2006/relationships/hyperlink" Target="https://podminky.urs.cz/item/CS_URS_2023_01/783201201" TargetMode="External" /><Relationship Id="rId79" Type="http://schemas.openxmlformats.org/officeDocument/2006/relationships/hyperlink" Target="https://podminky.urs.cz/item/CS_URS_2023_01/783201401" TargetMode="External" /><Relationship Id="rId80" Type="http://schemas.openxmlformats.org/officeDocument/2006/relationships/hyperlink" Target="https://podminky.urs.cz/item/CS_URS_2023_01/783201401" TargetMode="External" /><Relationship Id="rId81" Type="http://schemas.openxmlformats.org/officeDocument/2006/relationships/hyperlink" Target="https://podminky.urs.cz/item/CS_URS_2023_01/783213111" TargetMode="External" /><Relationship Id="rId82" Type="http://schemas.openxmlformats.org/officeDocument/2006/relationships/hyperlink" Target="https://podminky.urs.cz/item/CS_URS_2023_01/783213121" TargetMode="External" /><Relationship Id="rId83" Type="http://schemas.openxmlformats.org/officeDocument/2006/relationships/hyperlink" Target="https://podminky.urs.cz/item/CS_URS_2023_01/783217101" TargetMode="External" /><Relationship Id="rId84" Type="http://schemas.openxmlformats.org/officeDocument/2006/relationships/hyperlink" Target="https://podminky.urs.cz/item/CS_URS_2023_01/783268103" TargetMode="External" /><Relationship Id="rId85" Type="http://schemas.openxmlformats.org/officeDocument/2006/relationships/hyperlink" Target="https://podminky.urs.cz/item/CS_URS_2023_01/783823137" TargetMode="External" /><Relationship Id="rId86" Type="http://schemas.openxmlformats.org/officeDocument/2006/relationships/hyperlink" Target="https://podminky.urs.cz/item/CS_URS_2023_01/783827127" TargetMode="External" /><Relationship Id="rId87" Type="http://schemas.openxmlformats.org/officeDocument/2006/relationships/hyperlink" Target="https://podminky.urs.cz/item/CS_URS_2023_01/783827127.r" TargetMode="External" /><Relationship Id="rId88" Type="http://schemas.openxmlformats.org/officeDocument/2006/relationships/hyperlink" Target="https://podminky.urs.cz/item/CS_URS_2023_01/783913161" TargetMode="External" /><Relationship Id="rId8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1/139751101" TargetMode="External" /><Relationship Id="rId2" Type="http://schemas.openxmlformats.org/officeDocument/2006/relationships/hyperlink" Target="https://podminky.urs.cz/item/CS_URS_2023_01/162211311" TargetMode="External" /><Relationship Id="rId3" Type="http://schemas.openxmlformats.org/officeDocument/2006/relationships/hyperlink" Target="https://podminky.urs.cz/item/CS_URS_2023_01/162211319"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71201231" TargetMode="External" /><Relationship Id="rId6" Type="http://schemas.openxmlformats.org/officeDocument/2006/relationships/hyperlink" Target="https://podminky.urs.cz/item/CS_URS_2023_01/175111101" TargetMode="External" /><Relationship Id="rId7" Type="http://schemas.openxmlformats.org/officeDocument/2006/relationships/hyperlink" Target="https://podminky.urs.cz/item/CS_URS_2023_01/451573111" TargetMode="External" /><Relationship Id="rId8" Type="http://schemas.openxmlformats.org/officeDocument/2006/relationships/hyperlink" Target="https://podminky.urs.cz/item/CS_URS_2023_01/971024451" TargetMode="External" /><Relationship Id="rId9" Type="http://schemas.openxmlformats.org/officeDocument/2006/relationships/hyperlink" Target="https://podminky.urs.cz/item/CS_URS_2023_01/971024461" TargetMode="External" /><Relationship Id="rId10" Type="http://schemas.openxmlformats.org/officeDocument/2006/relationships/hyperlink" Target="https://podminky.urs.cz/item/CS_URS_2023_01/971024471" TargetMode="External" /><Relationship Id="rId11" Type="http://schemas.openxmlformats.org/officeDocument/2006/relationships/hyperlink" Target="https://podminky.urs.cz/item/CS_URS_2023_01/971024481R" TargetMode="External" /><Relationship Id="rId12" Type="http://schemas.openxmlformats.org/officeDocument/2006/relationships/hyperlink" Target="https://podminky.urs.cz/item/CS_URS_2023_01/997002511" TargetMode="External" /><Relationship Id="rId13" Type="http://schemas.openxmlformats.org/officeDocument/2006/relationships/hyperlink" Target="https://podminky.urs.cz/item/CS_URS_2023_01/997002519" TargetMode="External" /><Relationship Id="rId14" Type="http://schemas.openxmlformats.org/officeDocument/2006/relationships/hyperlink" Target="https://podminky.urs.cz/item/CS_URS_2023_01/997002611" TargetMode="External" /><Relationship Id="rId15" Type="http://schemas.openxmlformats.org/officeDocument/2006/relationships/hyperlink" Target="https://podminky.urs.cz/item/CS_URS_2023_01/997013871" TargetMode="External" /><Relationship Id="rId16" Type="http://schemas.openxmlformats.org/officeDocument/2006/relationships/hyperlink" Target="https://podminky.urs.cz/item/CS_URS_2023_01/721173401" TargetMode="External" /><Relationship Id="rId17" Type="http://schemas.openxmlformats.org/officeDocument/2006/relationships/hyperlink" Target="https://podminky.urs.cz/item/CS_URS_2023_01/721173402" TargetMode="External" /><Relationship Id="rId18" Type="http://schemas.openxmlformats.org/officeDocument/2006/relationships/hyperlink" Target="https://podminky.urs.cz/item/CS_URS_2023_01/721173403" TargetMode="External" /><Relationship Id="rId19" Type="http://schemas.openxmlformats.org/officeDocument/2006/relationships/hyperlink" Target="https://podminky.urs.cz/item/CS_URS_2023_01/721174024" TargetMode="External" /><Relationship Id="rId20" Type="http://schemas.openxmlformats.org/officeDocument/2006/relationships/hyperlink" Target="https://podminky.urs.cz/item/CS_URS_2023_01/721174025" TargetMode="External" /><Relationship Id="rId21" Type="http://schemas.openxmlformats.org/officeDocument/2006/relationships/hyperlink" Target="https://podminky.urs.cz/item/CS_URS_2023_01/721174043" TargetMode="External" /><Relationship Id="rId22" Type="http://schemas.openxmlformats.org/officeDocument/2006/relationships/hyperlink" Target="https://podminky.urs.cz/item/CS_URS_2023_01/721174045" TargetMode="External" /><Relationship Id="rId23" Type="http://schemas.openxmlformats.org/officeDocument/2006/relationships/hyperlink" Target="https://podminky.urs.cz/item/CS_URS_2023_01/721194105" TargetMode="External" /><Relationship Id="rId24" Type="http://schemas.openxmlformats.org/officeDocument/2006/relationships/hyperlink" Target="https://podminky.urs.cz/item/CS_URS_2023_01/721194109" TargetMode="External" /><Relationship Id="rId25" Type="http://schemas.openxmlformats.org/officeDocument/2006/relationships/hyperlink" Target="https://podminky.urs.cz/item/CS_URS_2023_01/7212700011" TargetMode="External" /><Relationship Id="rId26" Type="http://schemas.openxmlformats.org/officeDocument/2006/relationships/hyperlink" Target="https://podminky.urs.cz/item/CS_URS_2023_01/721170001" TargetMode="External" /><Relationship Id="rId27" Type="http://schemas.openxmlformats.org/officeDocument/2006/relationships/hyperlink" Target="https://podminky.urs.cz/item/CS_URS_2023_01/721270002" TargetMode="External" /><Relationship Id="rId28" Type="http://schemas.openxmlformats.org/officeDocument/2006/relationships/hyperlink" Target="https://podminky.urs.cz/item/CS_URS_2023_01/721270003" TargetMode="External" /><Relationship Id="rId29" Type="http://schemas.openxmlformats.org/officeDocument/2006/relationships/hyperlink" Target="https://podminky.urs.cz/item/CS_URS_2023_01/722180000" TargetMode="External" /><Relationship Id="rId30" Type="http://schemas.openxmlformats.org/officeDocument/2006/relationships/hyperlink" Target="https://podminky.urs.cz/item/CS_URS_2023_01/721270001" TargetMode="External" /><Relationship Id="rId31" Type="http://schemas.openxmlformats.org/officeDocument/2006/relationships/hyperlink" Target="https://podminky.urs.cz/item/CS_URS_2023_01/877235318" TargetMode="External" /><Relationship Id="rId32" Type="http://schemas.openxmlformats.org/officeDocument/2006/relationships/hyperlink" Target="https://podminky.urs.cz/item/CS_URS_2023_01/877275313" TargetMode="External" /><Relationship Id="rId33" Type="http://schemas.openxmlformats.org/officeDocument/2006/relationships/hyperlink" Target="https://podminky.urs.cz/item/CS_URS_2023_01/721290111" TargetMode="External" /><Relationship Id="rId34" Type="http://schemas.openxmlformats.org/officeDocument/2006/relationships/hyperlink" Target="https://podminky.urs.cz/item/CS_URS_2023_01/721290112" TargetMode="External" /><Relationship Id="rId35" Type="http://schemas.openxmlformats.org/officeDocument/2006/relationships/hyperlink" Target="https://podminky.urs.cz/item/CS_URS_2023_01/722130233" TargetMode="External" /><Relationship Id="rId36" Type="http://schemas.openxmlformats.org/officeDocument/2006/relationships/hyperlink" Target="https://podminky.urs.cz/item/CS_URS_2023_01/722130234" TargetMode="External" /><Relationship Id="rId37" Type="http://schemas.openxmlformats.org/officeDocument/2006/relationships/hyperlink" Target="https://podminky.urs.cz/item/CS_URS_2023_01/722130235" TargetMode="External" /><Relationship Id="rId38" Type="http://schemas.openxmlformats.org/officeDocument/2006/relationships/hyperlink" Target="https://podminky.urs.cz/item/CS_URS_2023_01/722174002" TargetMode="External" /><Relationship Id="rId39" Type="http://schemas.openxmlformats.org/officeDocument/2006/relationships/hyperlink" Target="https://podminky.urs.cz/item/CS_URS_2023_01/722174003" TargetMode="External" /><Relationship Id="rId40" Type="http://schemas.openxmlformats.org/officeDocument/2006/relationships/hyperlink" Target="https://podminky.urs.cz/item/CS_URS_2023_01/722174024" TargetMode="External" /><Relationship Id="rId41" Type="http://schemas.openxmlformats.org/officeDocument/2006/relationships/hyperlink" Target="https://podminky.urs.cz/item/CS_URS_2023_01/722174025" TargetMode="External" /><Relationship Id="rId42" Type="http://schemas.openxmlformats.org/officeDocument/2006/relationships/hyperlink" Target="https://podminky.urs.cz/item/CS_URS_2023_01/722174022" TargetMode="External" /><Relationship Id="rId43" Type="http://schemas.openxmlformats.org/officeDocument/2006/relationships/hyperlink" Target="https://podminky.urs.cz/item/CS_URS_2023_01/722174023" TargetMode="External" /><Relationship Id="rId44" Type="http://schemas.openxmlformats.org/officeDocument/2006/relationships/hyperlink" Target="https://podminky.urs.cz/item/CS_URS_2023_01/722174024.1" TargetMode="External" /><Relationship Id="rId45" Type="http://schemas.openxmlformats.org/officeDocument/2006/relationships/hyperlink" Target="https://podminky.urs.cz/item/CS_URS_2023_01/722181232" TargetMode="External" /><Relationship Id="rId46" Type="http://schemas.openxmlformats.org/officeDocument/2006/relationships/hyperlink" Target="https://podminky.urs.cz/item/CS_URS_2023_01/722181242" TargetMode="External" /><Relationship Id="rId47" Type="http://schemas.openxmlformats.org/officeDocument/2006/relationships/hyperlink" Target="https://podminky.urs.cz/item/CS_URS_2023_01/722181252" TargetMode="External" /><Relationship Id="rId48" Type="http://schemas.openxmlformats.org/officeDocument/2006/relationships/hyperlink" Target="https://podminky.urs.cz/item/CS_URS_2023_01/722190401" TargetMode="External" /><Relationship Id="rId49" Type="http://schemas.openxmlformats.org/officeDocument/2006/relationships/hyperlink" Target="https://podminky.urs.cz/item/CS_URS_2023_01/734211120" TargetMode="External" /><Relationship Id="rId50" Type="http://schemas.openxmlformats.org/officeDocument/2006/relationships/hyperlink" Target="https://podminky.urs.cz/item/CS_URS_2023_01/722232171" TargetMode="External" /><Relationship Id="rId51" Type="http://schemas.openxmlformats.org/officeDocument/2006/relationships/hyperlink" Target="https://podminky.urs.cz/item/CS_URS_2023_01/722250143" TargetMode="External" /><Relationship Id="rId52" Type="http://schemas.openxmlformats.org/officeDocument/2006/relationships/hyperlink" Target="https://podminky.urs.cz/item/CS_URS_2023_01/722290226" TargetMode="External" /><Relationship Id="rId53" Type="http://schemas.openxmlformats.org/officeDocument/2006/relationships/hyperlink" Target="https://podminky.urs.cz/item/CS_URS_2023_01/722290234" TargetMode="External" /><Relationship Id="rId54" Type="http://schemas.openxmlformats.org/officeDocument/2006/relationships/hyperlink" Target="https://podminky.urs.cz/item/CS_URS_2023_01/732420000" TargetMode="External" /><Relationship Id="rId55" Type="http://schemas.openxmlformats.org/officeDocument/2006/relationships/hyperlink" Target="https://podminky.urs.cz/item/CS_URS_2023_01/725119125" TargetMode="External" /><Relationship Id="rId56" Type="http://schemas.openxmlformats.org/officeDocument/2006/relationships/hyperlink" Target="https://podminky.urs.cz/item/CS_URS_2023_01/725219102" TargetMode="External" /><Relationship Id="rId57" Type="http://schemas.openxmlformats.org/officeDocument/2006/relationships/hyperlink" Target="https://podminky.urs.cz/item/CS_URS_2023_01/725860001" TargetMode="External" /><Relationship Id="rId58" Type="http://schemas.openxmlformats.org/officeDocument/2006/relationships/hyperlink" Target="https://podminky.urs.cz/item/CS_URS_2023_01/725339111" TargetMode="External" /><Relationship Id="rId59" Type="http://schemas.openxmlformats.org/officeDocument/2006/relationships/hyperlink" Target="https://podminky.urs.cz/item/CS_URS_2023_01/725539201" TargetMode="External" /><Relationship Id="rId60" Type="http://schemas.openxmlformats.org/officeDocument/2006/relationships/hyperlink" Target="https://podminky.urs.cz/item/CS_URS_2023_01/725829131" TargetMode="External" /><Relationship Id="rId61" Type="http://schemas.openxmlformats.org/officeDocument/2006/relationships/hyperlink" Target="https://podminky.urs.cz/item/CS_URS_2023_01/725829111" TargetMode="External" /><Relationship Id="rId62" Type="http://schemas.openxmlformats.org/officeDocument/2006/relationships/hyperlink" Target="https://podminky.urs.cz/item/CS_URS_2023_01/725829101" TargetMode="External" /><Relationship Id="rId63" Type="http://schemas.openxmlformats.org/officeDocument/2006/relationships/hyperlink" Target="https://podminky.urs.cz/item/CS_URS_2023_01/725813112" TargetMode="External" /><Relationship Id="rId64" Type="http://schemas.openxmlformats.org/officeDocument/2006/relationships/hyperlink" Target="https://podminky.urs.cz/item/CS_URS_2023_01/725980123" TargetMode="External" /><Relationship Id="rId65" Type="http://schemas.openxmlformats.org/officeDocument/2006/relationships/hyperlink" Target="https://podminky.urs.cz/item/CS_URS_2023_01/725532112" TargetMode="External" /><Relationship Id="rId66" Type="http://schemas.openxmlformats.org/officeDocument/2006/relationships/hyperlink" Target="https://podminky.urs.cz/item/CS_URS_2023_01/998011001" TargetMode="External" /><Relationship Id="rId67" Type="http://schemas.openxmlformats.org/officeDocument/2006/relationships/hyperlink" Target="https://podminky.urs.cz/item/CS_URS_2023_01/9987210000" TargetMode="External" /><Relationship Id="rId68"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Pol1" TargetMode="External" /><Relationship Id="rId2" Type="http://schemas.openxmlformats.org/officeDocument/2006/relationships/hyperlink" Target="https://podminky.urs.cz/item/CS_URS_2023_01/Pol2" TargetMode="External" /><Relationship Id="rId3" Type="http://schemas.openxmlformats.org/officeDocument/2006/relationships/hyperlink" Target="https://podminky.urs.cz/item/CS_URS_2023_01/Pol3" TargetMode="External" /><Relationship Id="rId4" Type="http://schemas.openxmlformats.org/officeDocument/2006/relationships/hyperlink" Target="https://podminky.urs.cz/item/CS_URS_2023_01/Pol4" TargetMode="External" /><Relationship Id="rId5" Type="http://schemas.openxmlformats.org/officeDocument/2006/relationships/hyperlink" Target="https://podminky.urs.cz/item/CS_URS_2023_01/Pol5" TargetMode="External" /><Relationship Id="rId6" Type="http://schemas.openxmlformats.org/officeDocument/2006/relationships/hyperlink" Target="https://podminky.urs.cz/item/CS_URS_2023_01/Pol6" TargetMode="External" /><Relationship Id="rId7" Type="http://schemas.openxmlformats.org/officeDocument/2006/relationships/hyperlink" Target="https://podminky.urs.cz/item/CS_URS_2023_01/Pol7" TargetMode="External" /><Relationship Id="rId8" Type="http://schemas.openxmlformats.org/officeDocument/2006/relationships/hyperlink" Target="https://podminky.urs.cz/item/CS_URS_2023_01/Pol8" TargetMode="External" /><Relationship Id="rId9" Type="http://schemas.openxmlformats.org/officeDocument/2006/relationships/hyperlink" Target="https://podminky.urs.cz/item/CS_URS_2023_01/Pol9" TargetMode="External" /><Relationship Id="rId10" Type="http://schemas.openxmlformats.org/officeDocument/2006/relationships/hyperlink" Target="https://podminky.urs.cz/item/CS_URS_2023_01/Pol10" TargetMode="External" /><Relationship Id="rId11" Type="http://schemas.openxmlformats.org/officeDocument/2006/relationships/hyperlink" Target="https://podminky.urs.cz/item/CS_URS_2023_01/Pol11" TargetMode="External" /><Relationship Id="rId12" Type="http://schemas.openxmlformats.org/officeDocument/2006/relationships/hyperlink" Target="https://podminky.urs.cz/item/CS_URS_2023_01/Pol12" TargetMode="External" /><Relationship Id="rId13" Type="http://schemas.openxmlformats.org/officeDocument/2006/relationships/hyperlink" Target="https://podminky.urs.cz/item/CS_URS_2023_01/Pol13" TargetMode="External" /><Relationship Id="rId14" Type="http://schemas.openxmlformats.org/officeDocument/2006/relationships/hyperlink" Target="https://podminky.urs.cz/item/CS_URS_2023_01/Pol14" TargetMode="External" /><Relationship Id="rId15" Type="http://schemas.openxmlformats.org/officeDocument/2006/relationships/hyperlink" Target="https://podminky.urs.cz/item/CS_URS_2023_01/Pol15" TargetMode="External" /><Relationship Id="rId16" Type="http://schemas.openxmlformats.org/officeDocument/2006/relationships/hyperlink" Target="https://podminky.urs.cz/item/CS_URS_2023_01/Pol16" TargetMode="External" /><Relationship Id="rId17" Type="http://schemas.openxmlformats.org/officeDocument/2006/relationships/hyperlink" Target="https://podminky.urs.cz/item/CS_URS_2023_01/Pol17" TargetMode="External" /><Relationship Id="rId18" Type="http://schemas.openxmlformats.org/officeDocument/2006/relationships/hyperlink" Target="https://podminky.urs.cz/item/CS_URS_2023_01/Pol18" TargetMode="External" /><Relationship Id="rId19" Type="http://schemas.openxmlformats.org/officeDocument/2006/relationships/hyperlink" Target="https://podminky.urs.cz/item/CS_URS_2023_01/Pol19" TargetMode="External" /><Relationship Id="rId20" Type="http://schemas.openxmlformats.org/officeDocument/2006/relationships/hyperlink" Target="https://podminky.urs.cz/item/CS_URS_2023_01/Pol20" TargetMode="External" /><Relationship Id="rId21" Type="http://schemas.openxmlformats.org/officeDocument/2006/relationships/hyperlink" Target="https://podminky.urs.cz/item/CS_URS_2023_01/Pol21" TargetMode="External" /><Relationship Id="rId22" Type="http://schemas.openxmlformats.org/officeDocument/2006/relationships/hyperlink" Target="https://podminky.urs.cz/item/CS_URS_2023_01/Pol22" TargetMode="External" /><Relationship Id="rId23" Type="http://schemas.openxmlformats.org/officeDocument/2006/relationships/hyperlink" Target="https://podminky.urs.cz/item/CS_URS_2023_01/Pol23" TargetMode="External" /><Relationship Id="rId24" Type="http://schemas.openxmlformats.org/officeDocument/2006/relationships/hyperlink" Target="https://podminky.urs.cz/item/CS_URS_2023_01/Pol24" TargetMode="External" /><Relationship Id="rId25" Type="http://schemas.openxmlformats.org/officeDocument/2006/relationships/hyperlink" Target="https://podminky.urs.cz/item/CS_URS_2023_01/Pol25" TargetMode="External" /><Relationship Id="rId26" Type="http://schemas.openxmlformats.org/officeDocument/2006/relationships/hyperlink" Target="https://podminky.urs.cz/item/CS_URS_2023_01/Pol26" TargetMode="External" /><Relationship Id="rId27" Type="http://schemas.openxmlformats.org/officeDocument/2006/relationships/hyperlink" Target="https://podminky.urs.cz/item/CS_URS_2023_01/Pol27" TargetMode="External" /><Relationship Id="rId28" Type="http://schemas.openxmlformats.org/officeDocument/2006/relationships/hyperlink" Target="https://podminky.urs.cz/item/CS_URS_2023_01/Pol28" TargetMode="External" /><Relationship Id="rId29" Type="http://schemas.openxmlformats.org/officeDocument/2006/relationships/hyperlink" Target="https://podminky.urs.cz/item/CS_URS_2023_01/Pol29" TargetMode="External" /><Relationship Id="rId30" Type="http://schemas.openxmlformats.org/officeDocument/2006/relationships/hyperlink" Target="https://podminky.urs.cz/item/CS_URS_2023_01/Pol30" TargetMode="External" /><Relationship Id="rId31" Type="http://schemas.openxmlformats.org/officeDocument/2006/relationships/hyperlink" Target="https://podminky.urs.cz/item/CS_URS_2023_01/Pol31" TargetMode="External" /><Relationship Id="rId32" Type="http://schemas.openxmlformats.org/officeDocument/2006/relationships/hyperlink" Target="https://podminky.urs.cz/item/CS_URS_2023_01/Pol32" TargetMode="External" /><Relationship Id="rId33" Type="http://schemas.openxmlformats.org/officeDocument/2006/relationships/hyperlink" Target="https://podminky.urs.cz/item/CS_URS_2023_01/Pol33" TargetMode="External" /><Relationship Id="rId34" Type="http://schemas.openxmlformats.org/officeDocument/2006/relationships/hyperlink" Target="https://podminky.urs.cz/item/CS_URS_2023_01/Pol34" TargetMode="External" /><Relationship Id="rId35" Type="http://schemas.openxmlformats.org/officeDocument/2006/relationships/hyperlink" Target="https://podminky.urs.cz/item/CS_URS_2023_01/Pol35" TargetMode="External" /><Relationship Id="rId36" Type="http://schemas.openxmlformats.org/officeDocument/2006/relationships/hyperlink" Target="https://podminky.urs.cz/item/CS_URS_2023_01/Pol36" TargetMode="External" /><Relationship Id="rId37" Type="http://schemas.openxmlformats.org/officeDocument/2006/relationships/hyperlink" Target="https://podminky.urs.cz/item/CS_URS_2023_01/Pol37" TargetMode="External" /><Relationship Id="rId38" Type="http://schemas.openxmlformats.org/officeDocument/2006/relationships/hyperlink" Target="https://podminky.urs.cz/item/CS_URS_2023_01/Pol38" TargetMode="External" /><Relationship Id="rId39" Type="http://schemas.openxmlformats.org/officeDocument/2006/relationships/hyperlink" Target="https://podminky.urs.cz/item/CS_URS_2023_01/Pol39" TargetMode="External" /><Relationship Id="rId40" Type="http://schemas.openxmlformats.org/officeDocument/2006/relationships/hyperlink" Target="https://podminky.urs.cz/item/CS_URS_2023_01/Pol40" TargetMode="External" /><Relationship Id="rId41" Type="http://schemas.openxmlformats.org/officeDocument/2006/relationships/hyperlink" Target="https://podminky.urs.cz/item/CS_URS_2023_01/Pol41" TargetMode="External" /><Relationship Id="rId42" Type="http://schemas.openxmlformats.org/officeDocument/2006/relationships/hyperlink" Target="https://podminky.urs.cz/item/CS_URS_2023_01/R%20001" TargetMode="External" /><Relationship Id="rId43" Type="http://schemas.openxmlformats.org/officeDocument/2006/relationships/hyperlink" Target="https://podminky.urs.cz/item/CS_URS_2023_01/R%20002" TargetMode="External" /><Relationship Id="rId4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111211101" TargetMode="External" /><Relationship Id="rId2" Type="http://schemas.openxmlformats.org/officeDocument/2006/relationships/hyperlink" Target="https://podminky.urs.cz/item/CS_URS_2023_01/113201111" TargetMode="External" /><Relationship Id="rId3" Type="http://schemas.openxmlformats.org/officeDocument/2006/relationships/hyperlink" Target="https://podminky.urs.cz/item/CS_URS_2023_01/113106022" TargetMode="External" /><Relationship Id="rId4" Type="http://schemas.openxmlformats.org/officeDocument/2006/relationships/hyperlink" Target="https://podminky.urs.cz/item/CS_URS_2023_01/113106022" TargetMode="External" /><Relationship Id="rId5" Type="http://schemas.openxmlformats.org/officeDocument/2006/relationships/hyperlink" Target="https://podminky.urs.cz/item/CS_URS_2023_01/997221141" TargetMode="External" /><Relationship Id="rId6" Type="http://schemas.openxmlformats.org/officeDocument/2006/relationships/hyperlink" Target="https://podminky.urs.cz/item/CS_URS_2023_01/997221159" TargetMode="External" /><Relationship Id="rId7" Type="http://schemas.openxmlformats.org/officeDocument/2006/relationships/hyperlink" Target="https://podminky.urs.cz/item/CS_URS_2023_01/997221612" TargetMode="External" /><Relationship Id="rId8" Type="http://schemas.openxmlformats.org/officeDocument/2006/relationships/hyperlink" Target="https://podminky.urs.cz/item/CS_URS_2023_01/997221861" TargetMode="External" /><Relationship Id="rId9"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132254204" TargetMode="External" /><Relationship Id="rId2" Type="http://schemas.openxmlformats.org/officeDocument/2006/relationships/hyperlink" Target="https://podminky.urs.cz/item/CS_URS_2023_01/139001101" TargetMode="External" /><Relationship Id="rId3" Type="http://schemas.openxmlformats.org/officeDocument/2006/relationships/hyperlink" Target="https://podminky.urs.cz/item/CS_URS_2023_01/151811131" TargetMode="External" /><Relationship Id="rId4" Type="http://schemas.openxmlformats.org/officeDocument/2006/relationships/hyperlink" Target="https://podminky.urs.cz/item/CS_URS_2023_01/151811231" TargetMode="External" /><Relationship Id="rId5" Type="http://schemas.openxmlformats.org/officeDocument/2006/relationships/hyperlink" Target="https://podminky.urs.cz/item/CS_URS_2023_01/161150000" TargetMode="External" /><Relationship Id="rId6" Type="http://schemas.openxmlformats.org/officeDocument/2006/relationships/hyperlink" Target="https://podminky.urs.cz/item/CS_URS_2023_01/162751117" TargetMode="External" /><Relationship Id="rId7" Type="http://schemas.openxmlformats.org/officeDocument/2006/relationships/hyperlink" Target="https://podminky.urs.cz/item/CS_URS_2023_01/171201231" TargetMode="External" /><Relationship Id="rId8" Type="http://schemas.openxmlformats.org/officeDocument/2006/relationships/hyperlink" Target="https://podminky.urs.cz/item/CS_URS_2023_01/174151101.1" TargetMode="External" /><Relationship Id="rId9" Type="http://schemas.openxmlformats.org/officeDocument/2006/relationships/hyperlink" Target="https://podminky.urs.cz/item/CS_URS_2023_01/451570001" TargetMode="External" /><Relationship Id="rId10" Type="http://schemas.openxmlformats.org/officeDocument/2006/relationships/hyperlink" Target="https://podminky.urs.cz/item/CS_URS_2023_01/451570002" TargetMode="External" /><Relationship Id="rId11" Type="http://schemas.openxmlformats.org/officeDocument/2006/relationships/hyperlink" Target="https://podminky.urs.cz/item/CS_URS_2023_01/451573111" TargetMode="External" /><Relationship Id="rId12" Type="http://schemas.openxmlformats.org/officeDocument/2006/relationships/hyperlink" Target="https://podminky.urs.cz/item/CS_URS_2023_01/452321141" TargetMode="External" /><Relationship Id="rId13" Type="http://schemas.openxmlformats.org/officeDocument/2006/relationships/hyperlink" Target="https://podminky.urs.cz/item/CS_URS_2023_01/452351101" TargetMode="External" /><Relationship Id="rId14" Type="http://schemas.openxmlformats.org/officeDocument/2006/relationships/hyperlink" Target="https://podminky.urs.cz/item/CS_URS_2023_01/452368211" TargetMode="External" /><Relationship Id="rId15" Type="http://schemas.openxmlformats.org/officeDocument/2006/relationships/hyperlink" Target="https://podminky.urs.cz/item/CS_URS_2023_01/871265211" TargetMode="External" /><Relationship Id="rId16" Type="http://schemas.openxmlformats.org/officeDocument/2006/relationships/hyperlink" Target="https://podminky.urs.cz/item/CS_URS_2023_01/871275211" TargetMode="External" /><Relationship Id="rId17" Type="http://schemas.openxmlformats.org/officeDocument/2006/relationships/hyperlink" Target="https://podminky.urs.cz/item/CS_URS_2023_01/871315221" TargetMode="External" /><Relationship Id="rId18" Type="http://schemas.openxmlformats.org/officeDocument/2006/relationships/hyperlink" Target="https://podminky.urs.cz/item/CS_URS_2023_01/871355221" TargetMode="External" /><Relationship Id="rId19" Type="http://schemas.openxmlformats.org/officeDocument/2006/relationships/hyperlink" Target="https://podminky.urs.cz/item/CS_URS_2023_01/877315211" TargetMode="External" /><Relationship Id="rId20" Type="http://schemas.openxmlformats.org/officeDocument/2006/relationships/hyperlink" Target="https://podminky.urs.cz/item/CS_URS_2023_01/877355221" TargetMode="External" /><Relationship Id="rId21" Type="http://schemas.openxmlformats.org/officeDocument/2006/relationships/hyperlink" Target="https://podminky.urs.cz/item/CS_URS_2023_01/877315221" TargetMode="External" /><Relationship Id="rId22" Type="http://schemas.openxmlformats.org/officeDocument/2006/relationships/hyperlink" Target="https://podminky.urs.cz/item/CS_URS_2023_01/831263195" TargetMode="External" /><Relationship Id="rId23" Type="http://schemas.openxmlformats.org/officeDocument/2006/relationships/hyperlink" Target="https://podminky.urs.cz/item/CS_URS_2023_01/892351111" TargetMode="External" /><Relationship Id="rId24" Type="http://schemas.openxmlformats.org/officeDocument/2006/relationships/hyperlink" Target="https://podminky.urs.cz/item/CS_URS_2023_01/721141103" TargetMode="External" /><Relationship Id="rId25" Type="http://schemas.openxmlformats.org/officeDocument/2006/relationships/hyperlink" Target="https://podminky.urs.cz/item/CS_URS_2023_01/721241102" TargetMode="External" /><Relationship Id="rId26" Type="http://schemas.openxmlformats.org/officeDocument/2006/relationships/hyperlink" Target="https://podminky.urs.cz/item/CS_URS_2023_01/212755214" TargetMode="External" /><Relationship Id="rId27" Type="http://schemas.openxmlformats.org/officeDocument/2006/relationships/hyperlink" Target="https://podminky.urs.cz/item/CS_URS_2023_01/212755216" TargetMode="External" /><Relationship Id="rId28" Type="http://schemas.openxmlformats.org/officeDocument/2006/relationships/hyperlink" Target="https://podminky.urs.cz/item/CS_URS_2023_01/894410102" TargetMode="External" /><Relationship Id="rId29" Type="http://schemas.openxmlformats.org/officeDocument/2006/relationships/hyperlink" Target="https://podminky.urs.cz/item/CS_URS_2023_01/894410101" TargetMode="External" /><Relationship Id="rId30" Type="http://schemas.openxmlformats.org/officeDocument/2006/relationships/hyperlink" Target="https://podminky.urs.cz/item/CS_URS_2023_01/894410211" TargetMode="External" /><Relationship Id="rId31" Type="http://schemas.openxmlformats.org/officeDocument/2006/relationships/hyperlink" Target="https://podminky.urs.cz/item/CS_URS_2023_01/894410232" TargetMode="External" /><Relationship Id="rId32" Type="http://schemas.openxmlformats.org/officeDocument/2006/relationships/hyperlink" Target="https://podminky.urs.cz/item/CS_URS_2023_01/894410001" TargetMode="External" /><Relationship Id="rId33" Type="http://schemas.openxmlformats.org/officeDocument/2006/relationships/hyperlink" Target="https://podminky.urs.cz/item/CS_URS_2023_01/894410002" TargetMode="External" /><Relationship Id="rId34" Type="http://schemas.openxmlformats.org/officeDocument/2006/relationships/hyperlink" Target="https://podminky.urs.cz/item/CS_URS_2023_01/452112112" TargetMode="External" /><Relationship Id="rId35" Type="http://schemas.openxmlformats.org/officeDocument/2006/relationships/hyperlink" Target="https://podminky.urs.cz/item/CS_URS_2023_01/899104112" TargetMode="External" /><Relationship Id="rId36" Type="http://schemas.openxmlformats.org/officeDocument/2006/relationships/hyperlink" Target="https://podminky.urs.cz/item/CS_URS_2023_01/894812311" TargetMode="External" /><Relationship Id="rId37" Type="http://schemas.openxmlformats.org/officeDocument/2006/relationships/hyperlink" Target="https://podminky.urs.cz/item/CS_URS_2023_01/894812331" TargetMode="External" /><Relationship Id="rId38" Type="http://schemas.openxmlformats.org/officeDocument/2006/relationships/hyperlink" Target="https://podminky.urs.cz/item/CS_URS_2023_01/894812339" TargetMode="External" /><Relationship Id="rId39" Type="http://schemas.openxmlformats.org/officeDocument/2006/relationships/hyperlink" Target="https://podminky.urs.cz/item/CS_URS_2023_01/894812351" TargetMode="External" /><Relationship Id="rId40" Type="http://schemas.openxmlformats.org/officeDocument/2006/relationships/hyperlink" Target="https://podminky.urs.cz/item/CS_URS_2023_01/894812612" TargetMode="External" /><Relationship Id="rId41" Type="http://schemas.openxmlformats.org/officeDocument/2006/relationships/hyperlink" Target="https://podminky.urs.cz/item/CS_URS_2023_01/871180001" TargetMode="External" /><Relationship Id="rId42" Type="http://schemas.openxmlformats.org/officeDocument/2006/relationships/hyperlink" Target="https://podminky.urs.cz/item/CS_URS_2023_01/871160002" TargetMode="External" /><Relationship Id="rId43" Type="http://schemas.openxmlformats.org/officeDocument/2006/relationships/hyperlink" Target="https://podminky.urs.cz/item/CS_URS_2023_01/891211112" TargetMode="External" /><Relationship Id="rId44" Type="http://schemas.openxmlformats.org/officeDocument/2006/relationships/hyperlink" Target="https://podminky.urs.cz/item/CS_URS_2023_01/722290229" TargetMode="External" /><Relationship Id="rId45" Type="http://schemas.openxmlformats.org/officeDocument/2006/relationships/hyperlink" Target="https://podminky.urs.cz/item/CS_URS_2023_01/892241111" TargetMode="External" /><Relationship Id="rId46" Type="http://schemas.openxmlformats.org/officeDocument/2006/relationships/hyperlink" Target="https://podminky.urs.cz/item/CS_URS_2023_01/382410001" TargetMode="External" /><Relationship Id="rId47" Type="http://schemas.openxmlformats.org/officeDocument/2006/relationships/hyperlink" Target="https://podminky.urs.cz/item/CS_URS_2023_01/382410002" TargetMode="External" /><Relationship Id="rId48" Type="http://schemas.openxmlformats.org/officeDocument/2006/relationships/hyperlink" Target="https://podminky.urs.cz/item/CS_URS_2023_01/382410003" TargetMode="External" /><Relationship Id="rId49" Type="http://schemas.openxmlformats.org/officeDocument/2006/relationships/hyperlink" Target="https://podminky.urs.cz/item/CS_URS_2023_01/871211811" TargetMode="External" /><Relationship Id="rId50" Type="http://schemas.openxmlformats.org/officeDocument/2006/relationships/hyperlink" Target="https://podminky.urs.cz/item/CS_URS_2023_01/997002611" TargetMode="External" /><Relationship Id="rId51" Type="http://schemas.openxmlformats.org/officeDocument/2006/relationships/hyperlink" Target="https://podminky.urs.cz/item/CS_URS_2023_01/998275101" TargetMode="External" /><Relationship Id="rId52" Type="http://schemas.openxmlformats.org/officeDocument/2006/relationships/hyperlink" Target="https://podminky.urs.cz/item/CS_URS_2023_01/998276101" TargetMode="External" /><Relationship Id="rId53" Type="http://schemas.openxmlformats.org/officeDocument/2006/relationships/hyperlink" Target="https://podminky.urs.cz/item/CS_URS_2023_01/998225111" TargetMode="External" /><Relationship Id="rId54"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21112003" TargetMode="External" /><Relationship Id="rId2" Type="http://schemas.openxmlformats.org/officeDocument/2006/relationships/hyperlink" Target="https://podminky.urs.cz/item/CS_URS_2023_01/132254101" TargetMode="External" /><Relationship Id="rId3" Type="http://schemas.openxmlformats.org/officeDocument/2006/relationships/hyperlink" Target="https://podminky.urs.cz/item/CS_URS_2023_01/174111101" TargetMode="External" /><Relationship Id="rId4" Type="http://schemas.openxmlformats.org/officeDocument/2006/relationships/hyperlink" Target="https://podminky.urs.cz/item/CS_URS_2023_01/175111101" TargetMode="External" /><Relationship Id="rId5" Type="http://schemas.openxmlformats.org/officeDocument/2006/relationships/hyperlink" Target="https://podminky.urs.cz/item/CS_URS_2023_01/181311103" TargetMode="External" /><Relationship Id="rId6" Type="http://schemas.openxmlformats.org/officeDocument/2006/relationships/hyperlink" Target="https://podminky.urs.cz/item/CS_URS_2023_01/451573111" TargetMode="External" /><Relationship Id="rId7" Type="http://schemas.openxmlformats.org/officeDocument/2006/relationships/hyperlink" Target="https://podminky.urs.cz/item/CS_URS_2023_01/899721111" TargetMode="External" /><Relationship Id="rId8" Type="http://schemas.openxmlformats.org/officeDocument/2006/relationships/hyperlink" Target="https://podminky.urs.cz/item/CS_URS_2023_01/899722113" TargetMode="External" /><Relationship Id="rId9" Type="http://schemas.openxmlformats.org/officeDocument/2006/relationships/hyperlink" Target="https://podminky.urs.cz/item/CS_URS_2023_01/998011002" TargetMode="External" /><Relationship Id="rId10" Type="http://schemas.openxmlformats.org/officeDocument/2006/relationships/hyperlink" Target="https://podminky.urs.cz/item/CS_URS_2023_01/998017002" TargetMode="External" /><Relationship Id="rId1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1/119001401" TargetMode="External" /><Relationship Id="rId2" Type="http://schemas.openxmlformats.org/officeDocument/2006/relationships/hyperlink" Target="https://podminky.urs.cz/item/CS_URS_2023_01/119001421" TargetMode="External" /><Relationship Id="rId3" Type="http://schemas.openxmlformats.org/officeDocument/2006/relationships/hyperlink" Target="https://podminky.urs.cz/item/CS_URS_2023_01/R-pol-11-1" TargetMode="External" /><Relationship Id="rId4" Type="http://schemas.openxmlformats.org/officeDocument/2006/relationships/hyperlink" Target="https://podminky.urs.cz/item/CS_URS_2023_01/132254203" TargetMode="External" /><Relationship Id="rId5" Type="http://schemas.openxmlformats.org/officeDocument/2006/relationships/hyperlink" Target="https://podminky.urs.cz/item/CS_URS_2023_01/139001101" TargetMode="External" /><Relationship Id="rId6" Type="http://schemas.openxmlformats.org/officeDocument/2006/relationships/hyperlink" Target="https://podminky.urs.cz/item/CS_URS_2023_01/151811131" TargetMode="External" /><Relationship Id="rId7" Type="http://schemas.openxmlformats.org/officeDocument/2006/relationships/hyperlink" Target="https://podminky.urs.cz/item/CS_URS_2023_01/151811231" TargetMode="External" /><Relationship Id="rId8" Type="http://schemas.openxmlformats.org/officeDocument/2006/relationships/hyperlink" Target="https://podminky.urs.cz/item/CS_URS_2023_01/161150000" TargetMode="External" /><Relationship Id="rId9" Type="http://schemas.openxmlformats.org/officeDocument/2006/relationships/hyperlink" Target="https://podminky.urs.cz/item/CS_URS_2023_01/162751117" TargetMode="External" /><Relationship Id="rId10" Type="http://schemas.openxmlformats.org/officeDocument/2006/relationships/hyperlink" Target="https://podminky.urs.cz/item/CS_URS_2023_01/171201231" TargetMode="External" /><Relationship Id="rId11" Type="http://schemas.openxmlformats.org/officeDocument/2006/relationships/hyperlink" Target="https://podminky.urs.cz/item/CS_URS_2023_01/174151101" TargetMode="External" /><Relationship Id="rId12" Type="http://schemas.openxmlformats.org/officeDocument/2006/relationships/hyperlink" Target="https://podminky.urs.cz/item/CS_URS_2023_01/451570001" TargetMode="External" /><Relationship Id="rId13" Type="http://schemas.openxmlformats.org/officeDocument/2006/relationships/hyperlink" Target="https://podminky.urs.cz/item/CS_URS_2023_01/451570002" TargetMode="External" /><Relationship Id="rId14" Type="http://schemas.openxmlformats.org/officeDocument/2006/relationships/hyperlink" Target="https://podminky.urs.cz/item/CS_URS_2023_01/452311131" TargetMode="External" /><Relationship Id="rId15" Type="http://schemas.openxmlformats.org/officeDocument/2006/relationships/hyperlink" Target="https://podminky.urs.cz/item/CS_URS_2023_01/452311121" TargetMode="External" /><Relationship Id="rId16" Type="http://schemas.openxmlformats.org/officeDocument/2006/relationships/hyperlink" Target="https://podminky.urs.cz/item/CS_URS_2023_01/452351101" TargetMode="External" /><Relationship Id="rId17" Type="http://schemas.openxmlformats.org/officeDocument/2006/relationships/hyperlink" Target="https://podminky.urs.cz/item/CS_URS_2023_01/899721111" TargetMode="External" /><Relationship Id="rId18" Type="http://schemas.openxmlformats.org/officeDocument/2006/relationships/hyperlink" Target="https://podminky.urs.cz/item/CS_URS_2023_01/113106061" TargetMode="External" /><Relationship Id="rId19" Type="http://schemas.openxmlformats.org/officeDocument/2006/relationships/hyperlink" Target="https://podminky.urs.cz/item/CS_URS_2023_01/113107023" TargetMode="External" /><Relationship Id="rId20" Type="http://schemas.openxmlformats.org/officeDocument/2006/relationships/hyperlink" Target="https://podminky.urs.cz/item/CS_URS_2023_01/121112003" TargetMode="External" /><Relationship Id="rId21" Type="http://schemas.openxmlformats.org/officeDocument/2006/relationships/hyperlink" Target="https://podminky.urs.cz/item/CS_URS_2023_01/132212331" TargetMode="External" /><Relationship Id="rId22" Type="http://schemas.openxmlformats.org/officeDocument/2006/relationships/hyperlink" Target="https://podminky.urs.cz/item/CS_URS_2023_01/174111101" TargetMode="External" /><Relationship Id="rId23" Type="http://schemas.openxmlformats.org/officeDocument/2006/relationships/hyperlink" Target="https://podminky.urs.cz/item/CS_URS_2023_01/181311103" TargetMode="External" /><Relationship Id="rId24" Type="http://schemas.openxmlformats.org/officeDocument/2006/relationships/hyperlink" Target="https://podminky.urs.cz/item/CS_URS_2023_01/564730001" TargetMode="External" /><Relationship Id="rId25" Type="http://schemas.openxmlformats.org/officeDocument/2006/relationships/hyperlink" Target="https://podminky.urs.cz/item/CS_URS_2023_01/564760101" TargetMode="External" /><Relationship Id="rId26" Type="http://schemas.openxmlformats.org/officeDocument/2006/relationships/hyperlink" Target="https://podminky.urs.cz/item/CS_URS_2023_01/591111111R" TargetMode="External" /><Relationship Id="rId27" Type="http://schemas.openxmlformats.org/officeDocument/2006/relationships/hyperlink" Target="https://podminky.urs.cz/item/CS_URS_2023_01/871355221" TargetMode="External" /><Relationship Id="rId28" Type="http://schemas.openxmlformats.org/officeDocument/2006/relationships/hyperlink" Target="https://podminky.urs.cz/item/CS_URS_2023_01/721170001" TargetMode="External" /><Relationship Id="rId29" Type="http://schemas.openxmlformats.org/officeDocument/2006/relationships/hyperlink" Target="https://podminky.urs.cz/item/CS_URS_2023_01/721170002" TargetMode="External" /><Relationship Id="rId30" Type="http://schemas.openxmlformats.org/officeDocument/2006/relationships/hyperlink" Target="https://podminky.urs.cz/item/CS_URS_2023_01/892351111" TargetMode="External" /><Relationship Id="rId31" Type="http://schemas.openxmlformats.org/officeDocument/2006/relationships/hyperlink" Target="https://podminky.urs.cz/item/CS_URS_2023_01/894410102" TargetMode="External" /><Relationship Id="rId32" Type="http://schemas.openxmlformats.org/officeDocument/2006/relationships/hyperlink" Target="https://podminky.urs.cz/item/CS_URS_2023_01/894410101" TargetMode="External" /><Relationship Id="rId33" Type="http://schemas.openxmlformats.org/officeDocument/2006/relationships/hyperlink" Target="https://podminky.urs.cz/item/CS_URS_2023_01/894410211" TargetMode="External" /><Relationship Id="rId34" Type="http://schemas.openxmlformats.org/officeDocument/2006/relationships/hyperlink" Target="https://podminky.urs.cz/item/CS_URS_2023_01/894410212" TargetMode="External" /><Relationship Id="rId35" Type="http://schemas.openxmlformats.org/officeDocument/2006/relationships/hyperlink" Target="https://podminky.urs.cz/item/CS_URS_2023_01/894410232" TargetMode="External" /><Relationship Id="rId36" Type="http://schemas.openxmlformats.org/officeDocument/2006/relationships/hyperlink" Target="https://podminky.urs.cz/item/CS_URS_2023_01/452386111" TargetMode="External" /><Relationship Id="rId37" Type="http://schemas.openxmlformats.org/officeDocument/2006/relationships/hyperlink" Target="https://podminky.urs.cz/item/CS_URS_2023_01/899104112" TargetMode="External" /><Relationship Id="rId38" Type="http://schemas.openxmlformats.org/officeDocument/2006/relationships/hyperlink" Target="https://podminky.urs.cz/item/CS_URS_2023_01/871181141" TargetMode="External" /><Relationship Id="rId39" Type="http://schemas.openxmlformats.org/officeDocument/2006/relationships/hyperlink" Target="https://podminky.urs.cz/item/CS_URS_2023_01/891359111" TargetMode="External" /><Relationship Id="rId40" Type="http://schemas.openxmlformats.org/officeDocument/2006/relationships/hyperlink" Target="https://podminky.urs.cz/item/CS_URS_2023_01/722219191" TargetMode="External" /><Relationship Id="rId41" Type="http://schemas.openxmlformats.org/officeDocument/2006/relationships/hyperlink" Target="https://podminky.urs.cz/item/CS_URS_2023_01/891211112" TargetMode="External" /><Relationship Id="rId42" Type="http://schemas.openxmlformats.org/officeDocument/2006/relationships/hyperlink" Target="https://podminky.urs.cz/item/CS_URS_2023_01/722270105" TargetMode="External" /><Relationship Id="rId43" Type="http://schemas.openxmlformats.org/officeDocument/2006/relationships/hyperlink" Target="https://podminky.urs.cz/item/CS_URS_2023_01/722290229" TargetMode="External" /><Relationship Id="rId44" Type="http://schemas.openxmlformats.org/officeDocument/2006/relationships/hyperlink" Target="https://podminky.urs.cz/item/CS_URS_2023_01/892241111" TargetMode="External" /><Relationship Id="rId45" Type="http://schemas.openxmlformats.org/officeDocument/2006/relationships/hyperlink" Target="https://podminky.urs.cz/item/CS_URS_2023_01/893420101" TargetMode="External" /><Relationship Id="rId46" Type="http://schemas.openxmlformats.org/officeDocument/2006/relationships/hyperlink" Target="https://podminky.urs.cz/item/CS_URS_2023_01/893420103" TargetMode="External" /><Relationship Id="rId47" Type="http://schemas.openxmlformats.org/officeDocument/2006/relationships/hyperlink" Target="https://podminky.urs.cz/item/CS_URS_2023_01/899401112" TargetMode="External" /><Relationship Id="rId48" Type="http://schemas.openxmlformats.org/officeDocument/2006/relationships/hyperlink" Target="https://podminky.urs.cz/item/CS_URS_2023_01/890211851" TargetMode="External" /><Relationship Id="rId49" Type="http://schemas.openxmlformats.org/officeDocument/2006/relationships/hyperlink" Target="https://podminky.urs.cz/item/CS_URS_2023_01/997013111" TargetMode="External" /><Relationship Id="rId50" Type="http://schemas.openxmlformats.org/officeDocument/2006/relationships/hyperlink" Target="https://podminky.urs.cz/item/CS_URS_2023_01/997013501" TargetMode="External" /><Relationship Id="rId51" Type="http://schemas.openxmlformats.org/officeDocument/2006/relationships/hyperlink" Target="https://podminky.urs.cz/item/CS_URS_2023_01/997013509" TargetMode="External" /><Relationship Id="rId52" Type="http://schemas.openxmlformats.org/officeDocument/2006/relationships/hyperlink" Target="https://podminky.urs.cz/item/CS_URS_2023_01/997013873" TargetMode="External" /><Relationship Id="rId53" Type="http://schemas.openxmlformats.org/officeDocument/2006/relationships/hyperlink" Target="https://podminky.urs.cz/item/CS_URS_2023_01/998275101" TargetMode="External" /><Relationship Id="rId54" Type="http://schemas.openxmlformats.org/officeDocument/2006/relationships/hyperlink" Target="https://podminky.urs.cz/item/CS_URS_2023_01/998276101" TargetMode="External" /><Relationship Id="rId55" Type="http://schemas.openxmlformats.org/officeDocument/2006/relationships/hyperlink" Target="https://podminky.urs.cz/item/CS_URS_2023_01/998225111" TargetMode="External" /><Relationship Id="rId56" Type="http://schemas.openxmlformats.org/officeDocument/2006/relationships/hyperlink" Target="https://podminky.urs.cz/item/CS_URS_2023_01/997002611" TargetMode="External" /><Relationship Id="rId57" Type="http://schemas.openxmlformats.org/officeDocument/2006/relationships/hyperlink" Target="https://podminky.urs.cz/item/CS_URS_2023_01/R-pol-997-1" TargetMode="External" /><Relationship Id="rId58"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1/113106061" TargetMode="External" /><Relationship Id="rId2" Type="http://schemas.openxmlformats.org/officeDocument/2006/relationships/hyperlink" Target="https://podminky.urs.cz/item/CS_URS_2023_01/113107023" TargetMode="External" /><Relationship Id="rId3" Type="http://schemas.openxmlformats.org/officeDocument/2006/relationships/hyperlink" Target="https://podminky.urs.cz/item/CS_URS_2023_01/132254101" TargetMode="External" /><Relationship Id="rId4" Type="http://schemas.openxmlformats.org/officeDocument/2006/relationships/hyperlink" Target="https://podminky.urs.cz/item/CS_URS_2023_01/174111101" TargetMode="External" /><Relationship Id="rId5" Type="http://schemas.openxmlformats.org/officeDocument/2006/relationships/hyperlink" Target="https://podminky.urs.cz/item/CS_URS_2023_01/175111101" TargetMode="External" /><Relationship Id="rId6" Type="http://schemas.openxmlformats.org/officeDocument/2006/relationships/hyperlink" Target="https://podminky.urs.cz/item/CS_URS_2023_01/451573111" TargetMode="External" /><Relationship Id="rId7" Type="http://schemas.openxmlformats.org/officeDocument/2006/relationships/hyperlink" Target="https://podminky.urs.cz/item/CS_URS_2023_01/591111111R" TargetMode="External" /><Relationship Id="rId8" Type="http://schemas.openxmlformats.org/officeDocument/2006/relationships/hyperlink" Target="https://podminky.urs.cz/item/CS_URS_2023_01/899721111" TargetMode="External" /><Relationship Id="rId9" Type="http://schemas.openxmlformats.org/officeDocument/2006/relationships/hyperlink" Target="https://podminky.urs.cz/item/CS_URS_2023_01/899722113" TargetMode="External" /><Relationship Id="rId10" Type="http://schemas.openxmlformats.org/officeDocument/2006/relationships/hyperlink" Target="https://podminky.urs.cz/item/CS_URS_2023_01/997013111" TargetMode="External" /><Relationship Id="rId11" Type="http://schemas.openxmlformats.org/officeDocument/2006/relationships/hyperlink" Target="https://podminky.urs.cz/item/CS_URS_2023_01/997013501" TargetMode="External" /><Relationship Id="rId12" Type="http://schemas.openxmlformats.org/officeDocument/2006/relationships/hyperlink" Target="https://podminky.urs.cz/item/CS_URS_2023_01/997013509" TargetMode="External" /><Relationship Id="rId13" Type="http://schemas.openxmlformats.org/officeDocument/2006/relationships/hyperlink" Target="https://podminky.urs.cz/item/CS_URS_2023_01/997013873" TargetMode="External" /><Relationship Id="rId1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2_02/012002000" TargetMode="External" /><Relationship Id="rId2"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3_01/622311141" TargetMode="External" /><Relationship Id="rId2" Type="http://schemas.openxmlformats.org/officeDocument/2006/relationships/hyperlink" Target="https://podminky.urs.cz/item/CS_URS_2023_01/622311191" TargetMode="External" /><Relationship Id="rId3" Type="http://schemas.openxmlformats.org/officeDocument/2006/relationships/hyperlink" Target="https://podminky.urs.cz/item/CS_URS_2023_01/941111111" TargetMode="External" /><Relationship Id="rId4" Type="http://schemas.openxmlformats.org/officeDocument/2006/relationships/hyperlink" Target="https://podminky.urs.cz/item/CS_URS_2023_01/941111211" TargetMode="External" /><Relationship Id="rId5" Type="http://schemas.openxmlformats.org/officeDocument/2006/relationships/hyperlink" Target="https://podminky.urs.cz/item/CS_URS_2023_01/941111811" TargetMode="External" /><Relationship Id="rId6" Type="http://schemas.openxmlformats.org/officeDocument/2006/relationships/hyperlink" Target="https://podminky.urs.cz/item/CS_URS_2023_01/944511111" TargetMode="External" /><Relationship Id="rId7" Type="http://schemas.openxmlformats.org/officeDocument/2006/relationships/hyperlink" Target="https://podminky.urs.cz/item/CS_URS_2023_01/944511211" TargetMode="External" /><Relationship Id="rId8" Type="http://schemas.openxmlformats.org/officeDocument/2006/relationships/hyperlink" Target="https://podminky.urs.cz/item/CS_URS_2023_01/944511811" TargetMode="External" /><Relationship Id="rId9" Type="http://schemas.openxmlformats.org/officeDocument/2006/relationships/hyperlink" Target="https://podminky.urs.cz/item/CS_URS_2023_01/978015391" TargetMode="External" /><Relationship Id="rId10" Type="http://schemas.openxmlformats.org/officeDocument/2006/relationships/hyperlink" Target="https://podminky.urs.cz/item/CS_URS_2023_01/985141212" TargetMode="External" /><Relationship Id="rId11" Type="http://schemas.openxmlformats.org/officeDocument/2006/relationships/hyperlink" Target="https://podminky.urs.cz/item/CS_URS_2023_01/985221101" TargetMode="External" /><Relationship Id="rId12" Type="http://schemas.openxmlformats.org/officeDocument/2006/relationships/hyperlink" Target="https://podminky.urs.cz/item/CS_URS_2023_01/985421190" TargetMode="External" /><Relationship Id="rId13" Type="http://schemas.openxmlformats.org/officeDocument/2006/relationships/hyperlink" Target="https://podminky.urs.cz/item/CS_URS_2023_01/997006511" TargetMode="External" /><Relationship Id="rId14" Type="http://schemas.openxmlformats.org/officeDocument/2006/relationships/hyperlink" Target="https://podminky.urs.cz/item/CS_URS_2023_01/997013002" TargetMode="External" /><Relationship Id="rId15" Type="http://schemas.openxmlformats.org/officeDocument/2006/relationships/hyperlink" Target="https://podminky.urs.cz/item/CS_URS_2023_01/997013213" TargetMode="External" /><Relationship Id="rId16" Type="http://schemas.openxmlformats.org/officeDocument/2006/relationships/hyperlink" Target="https://podminky.urs.cz/item/CS_URS_2023_01/997013501" TargetMode="External" /><Relationship Id="rId17" Type="http://schemas.openxmlformats.org/officeDocument/2006/relationships/hyperlink" Target="https://podminky.urs.cz/item/CS_URS_2023_01/997013509" TargetMode="External" /><Relationship Id="rId18" Type="http://schemas.openxmlformats.org/officeDocument/2006/relationships/hyperlink" Target="https://podminky.urs.cz/item/CS_URS_2023_01/997013631" TargetMode="External" /><Relationship Id="rId19" Type="http://schemas.openxmlformats.org/officeDocument/2006/relationships/hyperlink" Target="https://podminky.urs.cz/item/CS_URS_2023_01/997013811" TargetMode="External" /><Relationship Id="rId20" Type="http://schemas.openxmlformats.org/officeDocument/2006/relationships/hyperlink" Target="https://podminky.urs.cz/item/CS_URS_2023_01/998011002" TargetMode="External" /><Relationship Id="rId21" Type="http://schemas.openxmlformats.org/officeDocument/2006/relationships/hyperlink" Target="https://podminky.urs.cz/item/CS_URS_2023_01/998017002" TargetMode="External" /><Relationship Id="rId22" Type="http://schemas.openxmlformats.org/officeDocument/2006/relationships/hyperlink" Target="https://podminky.urs.cz/item/CS_URS_2023_01/998018002" TargetMode="External" /><Relationship Id="rId23" Type="http://schemas.openxmlformats.org/officeDocument/2006/relationships/hyperlink" Target="https://podminky.urs.cz/item/CS_URS_2023_01/762083122" TargetMode="External" /><Relationship Id="rId24" Type="http://schemas.openxmlformats.org/officeDocument/2006/relationships/hyperlink" Target="https://podminky.urs.cz/item/CS_URS_2023_01/762331922" TargetMode="External" /><Relationship Id="rId25" Type="http://schemas.openxmlformats.org/officeDocument/2006/relationships/hyperlink" Target="https://podminky.urs.cz/item/CS_URS_2023_01/762332932" TargetMode="External" /><Relationship Id="rId26" Type="http://schemas.openxmlformats.org/officeDocument/2006/relationships/hyperlink" Target="https://podminky.urs.cz/item/CS_URS_2023_01/762332933" TargetMode="External" /><Relationship Id="rId27" Type="http://schemas.openxmlformats.org/officeDocument/2006/relationships/hyperlink" Target="https://podminky.urs.cz/item/CS_URS_2023_01/762332934" TargetMode="External" /><Relationship Id="rId28" Type="http://schemas.openxmlformats.org/officeDocument/2006/relationships/hyperlink" Target="https://podminky.urs.cz/item/CS_URS_2023_01/762341821" TargetMode="External" /><Relationship Id="rId29" Type="http://schemas.openxmlformats.org/officeDocument/2006/relationships/hyperlink" Target="https://podminky.urs.cz/item/CS_URS_2023_01/762342214" TargetMode="External" /><Relationship Id="rId30" Type="http://schemas.openxmlformats.org/officeDocument/2006/relationships/hyperlink" Target="https://podminky.urs.cz/item/CS_URS_2023_01/762342812" TargetMode="External" /><Relationship Id="rId31" Type="http://schemas.openxmlformats.org/officeDocument/2006/relationships/hyperlink" Target="https://podminky.urs.cz/item/CS_URS_2023_01/762395000" TargetMode="External" /><Relationship Id="rId32" Type="http://schemas.openxmlformats.org/officeDocument/2006/relationships/hyperlink" Target="https://podminky.urs.cz/item/CS_URS_2023_01/762522944" TargetMode="External" /><Relationship Id="rId33" Type="http://schemas.openxmlformats.org/officeDocument/2006/relationships/hyperlink" Target="https://podminky.urs.cz/item/CS_URS_2023_01/998762102" TargetMode="External" /><Relationship Id="rId34" Type="http://schemas.openxmlformats.org/officeDocument/2006/relationships/hyperlink" Target="https://podminky.urs.cz/item/CS_URS_2023_01/998762181" TargetMode="External" /><Relationship Id="rId35" Type="http://schemas.openxmlformats.org/officeDocument/2006/relationships/hyperlink" Target="https://podminky.urs.cz/item/CS_URS_2023_01/765162023" TargetMode="External" /><Relationship Id="rId36" Type="http://schemas.openxmlformats.org/officeDocument/2006/relationships/hyperlink" Target="https://podminky.urs.cz/item/CS_URS_2023_01/765162801" TargetMode="External" /><Relationship Id="rId37" Type="http://schemas.openxmlformats.org/officeDocument/2006/relationships/hyperlink" Target="https://podminky.urs.cz/item/CS_URS_2023_01/998765102" TargetMode="External" /><Relationship Id="rId38" Type="http://schemas.openxmlformats.org/officeDocument/2006/relationships/hyperlink" Target="https://podminky.urs.cz/item/CS_URS_2023_01/998765181" TargetMode="External" /><Relationship Id="rId39" Type="http://schemas.openxmlformats.org/officeDocument/2006/relationships/hyperlink" Target="https://podminky.urs.cz/item/CS_URS_2023_01/766121210" TargetMode="External" /><Relationship Id="rId40" Type="http://schemas.openxmlformats.org/officeDocument/2006/relationships/hyperlink" Target="https://podminky.urs.cz/item/CS_URS_2023_01/998766102" TargetMode="External" /><Relationship Id="rId41" Type="http://schemas.openxmlformats.org/officeDocument/2006/relationships/hyperlink" Target="https://podminky.urs.cz/item/CS_URS_2023_01/998766181" TargetMode="External" /><Relationship Id="rId42" Type="http://schemas.openxmlformats.org/officeDocument/2006/relationships/hyperlink" Target="https://podminky.urs.cz/item/CS_URS_2023_01/783268103" TargetMode="External" /><Relationship Id="rId43" Type="http://schemas.openxmlformats.org/officeDocument/2006/relationships/hyperlink" Target="https://podminky.urs.cz/item/CS_URS_2023_01/783827127" TargetMode="External" /><Relationship Id="rId44" Type="http://schemas.openxmlformats.org/officeDocument/2006/relationships/hyperlink" Target="https://podminky.urs.cz/item/CS_URS_2023_01/784181121" TargetMode="External" /><Relationship Id="rId45" Type="http://schemas.openxmlformats.org/officeDocument/2006/relationships/hyperlink" Target="https://podminky.urs.cz/item/CS_URS_2023_01/784221101" TargetMode="External" /><Relationship Id="rId46" Type="http://schemas.openxmlformats.org/officeDocument/2006/relationships/hyperlink" Target="https://podminky.urs.cz/item/CS_URS_2023_01/784-R01" TargetMode="External" /><Relationship Id="rId47" Type="http://schemas.openxmlformats.org/officeDocument/2006/relationships/hyperlink" Target="https://podminky.urs.cz/item/CS_URS_2023_01/784-R02" TargetMode="External" /><Relationship Id="rId48"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3_01/133255101" TargetMode="External" /><Relationship Id="rId2" Type="http://schemas.openxmlformats.org/officeDocument/2006/relationships/hyperlink" Target="https://podminky.urs.cz/item/CS_URS_2023_01/151101101" TargetMode="External" /><Relationship Id="rId3" Type="http://schemas.openxmlformats.org/officeDocument/2006/relationships/hyperlink" Target="https://podminky.urs.cz/item/CS_URS_2023_01/151101111" TargetMode="External" /><Relationship Id="rId4" Type="http://schemas.openxmlformats.org/officeDocument/2006/relationships/hyperlink" Target="https://podminky.urs.cz/item/CS_URS_2023_01/162351104"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201221" TargetMode="External" /><Relationship Id="rId7" Type="http://schemas.openxmlformats.org/officeDocument/2006/relationships/hyperlink" Target="https://podminky.urs.cz/item/CS_URS_2023_01/275321411" TargetMode="External" /><Relationship Id="rId8" Type="http://schemas.openxmlformats.org/officeDocument/2006/relationships/hyperlink" Target="https://podminky.urs.cz/item/CS_URS_2023_01/275361821" TargetMode="External" /><Relationship Id="rId9" Type="http://schemas.openxmlformats.org/officeDocument/2006/relationships/hyperlink" Target="https://podminky.urs.cz/item/CS_URS_2023_01/631311123" TargetMode="External" /><Relationship Id="rId10" Type="http://schemas.openxmlformats.org/officeDocument/2006/relationships/hyperlink" Target="https://podminky.urs.cz/item/CS_URS_2023_01/941111112" TargetMode="External" /><Relationship Id="rId11" Type="http://schemas.openxmlformats.org/officeDocument/2006/relationships/hyperlink" Target="https://podminky.urs.cz/item/CS_URS_2023_01/941111212" TargetMode="External" /><Relationship Id="rId12" Type="http://schemas.openxmlformats.org/officeDocument/2006/relationships/hyperlink" Target="https://podminky.urs.cz/item/CS_URS_2023_01/941111812" TargetMode="External" /><Relationship Id="rId13" Type="http://schemas.openxmlformats.org/officeDocument/2006/relationships/hyperlink" Target="https://podminky.urs.cz/item/CS_URS_2023_01/944511111" TargetMode="External" /><Relationship Id="rId14" Type="http://schemas.openxmlformats.org/officeDocument/2006/relationships/hyperlink" Target="https://podminky.urs.cz/item/CS_URS_2023_01/944511211" TargetMode="External" /><Relationship Id="rId15" Type="http://schemas.openxmlformats.org/officeDocument/2006/relationships/hyperlink" Target="https://podminky.urs.cz/item/CS_URS_2023_01/944511811" TargetMode="External" /><Relationship Id="rId16" Type="http://schemas.openxmlformats.org/officeDocument/2006/relationships/hyperlink" Target="https://podminky.urs.cz/item/CS_URS_2023_01/965082941" TargetMode="External" /><Relationship Id="rId17" Type="http://schemas.openxmlformats.org/officeDocument/2006/relationships/hyperlink" Target="https://podminky.urs.cz/item/CS_URS_2023_01/997013312" TargetMode="External" /><Relationship Id="rId18" Type="http://schemas.openxmlformats.org/officeDocument/2006/relationships/hyperlink" Target="https://podminky.urs.cz/item/CS_URS_2023_01/997013321" TargetMode="External" /><Relationship Id="rId19" Type="http://schemas.openxmlformats.org/officeDocument/2006/relationships/hyperlink" Target="https://podminky.urs.cz/item/CS_URS_2023_01/997013501" TargetMode="External" /><Relationship Id="rId20" Type="http://schemas.openxmlformats.org/officeDocument/2006/relationships/hyperlink" Target="https://podminky.urs.cz/item/CS_URS_2023_01/997013509" TargetMode="External" /><Relationship Id="rId21" Type="http://schemas.openxmlformats.org/officeDocument/2006/relationships/hyperlink" Target="https://podminky.urs.cz/item/CS_URS_2023_01/997013609" TargetMode="External" /><Relationship Id="rId22" Type="http://schemas.openxmlformats.org/officeDocument/2006/relationships/hyperlink" Target="https://podminky.urs.cz/item/CS_URS_2023_01/997013811" TargetMode="External" /><Relationship Id="rId23" Type="http://schemas.openxmlformats.org/officeDocument/2006/relationships/hyperlink" Target="https://podminky.urs.cz/item/CS_URS_2023_01/998011002" TargetMode="External" /><Relationship Id="rId24" Type="http://schemas.openxmlformats.org/officeDocument/2006/relationships/hyperlink" Target="https://podminky.urs.cz/item/CS_URS_2023_01/762083122" TargetMode="External" /><Relationship Id="rId25" Type="http://schemas.openxmlformats.org/officeDocument/2006/relationships/hyperlink" Target="https://podminky.urs.cz/item/CS_URS_2023_01/762211811" TargetMode="External" /><Relationship Id="rId26" Type="http://schemas.openxmlformats.org/officeDocument/2006/relationships/hyperlink" Target="https://podminky.urs.cz/item/CS_URS_2023_01/762342214" TargetMode="External" /><Relationship Id="rId27" Type="http://schemas.openxmlformats.org/officeDocument/2006/relationships/hyperlink" Target="https://podminky.urs.cz/item/CS_URS_2023_01/762342812" TargetMode="External" /><Relationship Id="rId28" Type="http://schemas.openxmlformats.org/officeDocument/2006/relationships/hyperlink" Target="https://podminky.urs.cz/item/CS_URS_2023_01/762395000" TargetMode="External" /><Relationship Id="rId29" Type="http://schemas.openxmlformats.org/officeDocument/2006/relationships/hyperlink" Target="https://podminky.urs.cz/item/CS_URS_2023_01/762521812" TargetMode="External" /><Relationship Id="rId30" Type="http://schemas.openxmlformats.org/officeDocument/2006/relationships/hyperlink" Target="https://podminky.urs.cz/item/CS_URS_2023_01/762523104" TargetMode="External" /><Relationship Id="rId31" Type="http://schemas.openxmlformats.org/officeDocument/2006/relationships/hyperlink" Target="https://podminky.urs.cz/item/CS_URS_2023_01/762595001" TargetMode="External" /><Relationship Id="rId32" Type="http://schemas.openxmlformats.org/officeDocument/2006/relationships/hyperlink" Target="https://podminky.urs.cz/item/CS_URS_2023_01/762815811" TargetMode="External" /><Relationship Id="rId33" Type="http://schemas.openxmlformats.org/officeDocument/2006/relationships/hyperlink" Target="https://podminky.urs.cz/item/CS_URS_2023_01/762821912" TargetMode="External" /><Relationship Id="rId34" Type="http://schemas.openxmlformats.org/officeDocument/2006/relationships/hyperlink" Target="https://podminky.urs.cz/item/CS_URS_2023_01/998762102" TargetMode="External" /><Relationship Id="rId35" Type="http://schemas.openxmlformats.org/officeDocument/2006/relationships/hyperlink" Target="https://podminky.urs.cz/item/CS_URS_2023_01/764204109.r" TargetMode="External" /><Relationship Id="rId36" Type="http://schemas.openxmlformats.org/officeDocument/2006/relationships/hyperlink" Target="https://podminky.urs.cz/item/CS_URS_2023_01/998764102" TargetMode="External" /><Relationship Id="rId37" Type="http://schemas.openxmlformats.org/officeDocument/2006/relationships/hyperlink" Target="https://podminky.urs.cz/item/CS_URS_2023_01/765111151" TargetMode="External" /><Relationship Id="rId38" Type="http://schemas.openxmlformats.org/officeDocument/2006/relationships/hyperlink" Target="https://podminky.urs.cz/item/CS_URS_2023_01/765111503" TargetMode="External" /><Relationship Id="rId39" Type="http://schemas.openxmlformats.org/officeDocument/2006/relationships/hyperlink" Target="https://podminky.urs.cz/item/CS_URS_2023_01/765111845" TargetMode="External" /><Relationship Id="rId40" Type="http://schemas.openxmlformats.org/officeDocument/2006/relationships/hyperlink" Target="https://podminky.urs.cz/item/CS_URS_2023_01/765111851" TargetMode="External" /><Relationship Id="rId41" Type="http://schemas.openxmlformats.org/officeDocument/2006/relationships/hyperlink" Target="https://podminky.urs.cz/item/CS_URS_2023_01/765162023" TargetMode="External" /><Relationship Id="rId42" Type="http://schemas.openxmlformats.org/officeDocument/2006/relationships/hyperlink" Target="https://podminky.urs.cz/item/CS_URS_2023_01/765162091" TargetMode="External" /><Relationship Id="rId43" Type="http://schemas.openxmlformats.org/officeDocument/2006/relationships/hyperlink" Target="https://podminky.urs.cz/item/CS_URS_2023_01/R008" TargetMode="External" /><Relationship Id="rId44" Type="http://schemas.openxmlformats.org/officeDocument/2006/relationships/hyperlink" Target="https://podminky.urs.cz/item/CS_URS_2023_01/765162801" TargetMode="External" /><Relationship Id="rId45" Type="http://schemas.openxmlformats.org/officeDocument/2006/relationships/hyperlink" Target="https://podminky.urs.cz/item/CS_URS_2023_01/765162810" TargetMode="External" /><Relationship Id="rId46" Type="http://schemas.openxmlformats.org/officeDocument/2006/relationships/hyperlink" Target="https://podminky.urs.cz/item/CS_URS_2023_01/998765102" TargetMode="External" /><Relationship Id="rId47" Type="http://schemas.openxmlformats.org/officeDocument/2006/relationships/hyperlink" Target="https://podminky.urs.cz/item/CS_URS_2023_01/765192001" TargetMode="External" /><Relationship Id="rId48" Type="http://schemas.openxmlformats.org/officeDocument/2006/relationships/hyperlink" Target="https://podminky.urs.cz/item/CS_URS_2023_01/R011" TargetMode="External" /><Relationship Id="rId49" Type="http://schemas.openxmlformats.org/officeDocument/2006/relationships/hyperlink" Target="https://podminky.urs.cz/item/CS_URS_2023_01/766438112.r" TargetMode="External" /><Relationship Id="rId50" Type="http://schemas.openxmlformats.org/officeDocument/2006/relationships/hyperlink" Target="https://podminky.urs.cz/item/CS_URS_2023_01/998766102" TargetMode="External" /><Relationship Id="rId51" Type="http://schemas.openxmlformats.org/officeDocument/2006/relationships/hyperlink" Target="https://podminky.urs.cz/item/CS_URS_2023_01/767211323" TargetMode="External" /><Relationship Id="rId52" Type="http://schemas.openxmlformats.org/officeDocument/2006/relationships/hyperlink" Target="https://podminky.urs.cz/item/CS_URS_2023_01/767220210" TargetMode="External" /><Relationship Id="rId53" Type="http://schemas.openxmlformats.org/officeDocument/2006/relationships/hyperlink" Target="https://podminky.urs.cz/item/CS_URS_2023_01/767662210" TargetMode="External" /><Relationship Id="rId54" Type="http://schemas.openxmlformats.org/officeDocument/2006/relationships/hyperlink" Target="https://podminky.urs.cz/item/CS_URS_2023_01/R013" TargetMode="External" /><Relationship Id="rId55" Type="http://schemas.openxmlformats.org/officeDocument/2006/relationships/hyperlink" Target="https://podminky.urs.cz/item/CS_URS_2023_01/998767102" TargetMode="External" /><Relationship Id="rId56" Type="http://schemas.openxmlformats.org/officeDocument/2006/relationships/hyperlink" Target="https://podminky.urs.cz/item/CS_URS_2023_01/R006" TargetMode="External" /><Relationship Id="rId57" Type="http://schemas.openxmlformats.org/officeDocument/2006/relationships/hyperlink" Target="https://podminky.urs.cz/item/CS_URS_2023_01/R014" TargetMode="External" /><Relationship Id="rId58" Type="http://schemas.openxmlformats.org/officeDocument/2006/relationships/hyperlink" Target="https://podminky.urs.cz/item/CS_URS_2023_01/R015" TargetMode="External" /><Relationship Id="rId59" Type="http://schemas.openxmlformats.org/officeDocument/2006/relationships/hyperlink" Target="https://podminky.urs.cz/item/CS_URS_2023_01/R016" TargetMode="External" /><Relationship Id="rId60"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3_01/121112003" TargetMode="External" /><Relationship Id="rId2" Type="http://schemas.openxmlformats.org/officeDocument/2006/relationships/hyperlink" Target="https://podminky.urs.cz/item/CS_URS_2023_01/133112811" TargetMode="External" /><Relationship Id="rId3" Type="http://schemas.openxmlformats.org/officeDocument/2006/relationships/hyperlink" Target="https://podminky.urs.cz/item/CS_URS_2023_01/275311611" TargetMode="External" /><Relationship Id="rId4" Type="http://schemas.openxmlformats.org/officeDocument/2006/relationships/hyperlink" Target="https://podminky.urs.cz/item/CS_URS_2023_01/339271660" TargetMode="External" /><Relationship Id="rId5" Type="http://schemas.openxmlformats.org/officeDocument/2006/relationships/hyperlink" Target="https://podminky.urs.cz/item/CS_URS_2023_01/711111002" TargetMode="External" /><Relationship Id="rId6" Type="http://schemas.openxmlformats.org/officeDocument/2006/relationships/hyperlink" Target="https://podminky.urs.cz/item/CS_URS_2023_01/711141559" TargetMode="External" /><Relationship Id="rId7" Type="http://schemas.openxmlformats.org/officeDocument/2006/relationships/hyperlink" Target="https://podminky.urs.cz/item/CS_URS_2023_01/632451021" TargetMode="External" /><Relationship Id="rId8" Type="http://schemas.openxmlformats.org/officeDocument/2006/relationships/hyperlink" Target="https://podminky.urs.cz/item/CS_URS_2023_01/434191423" TargetMode="External" /><Relationship Id="rId9" Type="http://schemas.openxmlformats.org/officeDocument/2006/relationships/hyperlink" Target="https://podminky.urs.cz/item/CS_URS_2023_01/121112003" TargetMode="External" /><Relationship Id="rId10" Type="http://schemas.openxmlformats.org/officeDocument/2006/relationships/hyperlink" Target="https://podminky.urs.cz/item/CS_URS_2023_01/132112131" TargetMode="External" /><Relationship Id="rId11" Type="http://schemas.openxmlformats.org/officeDocument/2006/relationships/hyperlink" Target="https://podminky.urs.cz/item/CS_URS_2023_01/564750104" TargetMode="External" /><Relationship Id="rId12" Type="http://schemas.openxmlformats.org/officeDocument/2006/relationships/hyperlink" Target="https://podminky.urs.cz/item/CS_URS_2023_01/564730001" TargetMode="External" /><Relationship Id="rId13" Type="http://schemas.openxmlformats.org/officeDocument/2006/relationships/hyperlink" Target="https://podminky.urs.cz/item/CS_URS_2023_01/451577877" TargetMode="External" /><Relationship Id="rId14" Type="http://schemas.openxmlformats.org/officeDocument/2006/relationships/hyperlink" Target="https://podminky.urs.cz/item/CS_URS_2023_01/121112003" TargetMode="External" /><Relationship Id="rId15" Type="http://schemas.openxmlformats.org/officeDocument/2006/relationships/hyperlink" Target="https://podminky.urs.cz/item/CS_URS_2023_01/171111103" TargetMode="External" /><Relationship Id="rId16" Type="http://schemas.openxmlformats.org/officeDocument/2006/relationships/hyperlink" Target="https://podminky.urs.cz/item/CS_URS_2023_01/132112131" TargetMode="External" /><Relationship Id="rId17" Type="http://schemas.openxmlformats.org/officeDocument/2006/relationships/hyperlink" Target="https://podminky.urs.cz/item/CS_URS_2023_01/132112131" TargetMode="External" /><Relationship Id="rId18" Type="http://schemas.openxmlformats.org/officeDocument/2006/relationships/hyperlink" Target="https://podminky.urs.cz/item/CS_URS_2023_01/871219113" TargetMode="External" /><Relationship Id="rId19" Type="http://schemas.openxmlformats.org/officeDocument/2006/relationships/hyperlink" Target="https://podminky.urs.cz/item/CS_URS_2023_01/181911102" TargetMode="External" /><Relationship Id="rId20" Type="http://schemas.openxmlformats.org/officeDocument/2006/relationships/hyperlink" Target="https://podminky.urs.cz/item/CS_URS_2023_01/564760101" TargetMode="External" /><Relationship Id="rId21" Type="http://schemas.openxmlformats.org/officeDocument/2006/relationships/hyperlink" Target="https://podminky.urs.cz/item/CS_URS_2023_01/564730001" TargetMode="External" /><Relationship Id="rId22" Type="http://schemas.openxmlformats.org/officeDocument/2006/relationships/hyperlink" Target="https://podminky.urs.cz/item/CS_URS_2023_01/451577877" TargetMode="External" /><Relationship Id="rId23" Type="http://schemas.openxmlformats.org/officeDocument/2006/relationships/hyperlink" Target="https://podminky.urs.cz/item/CS_URS_2023_01/121112003" TargetMode="External" /><Relationship Id="rId24" Type="http://schemas.openxmlformats.org/officeDocument/2006/relationships/hyperlink" Target="https://podminky.urs.cz/item/CS_URS_2023_01/132112131" TargetMode="External" /><Relationship Id="rId25" Type="http://schemas.openxmlformats.org/officeDocument/2006/relationships/hyperlink" Target="https://podminky.urs.cz/item/CS_URS_2023_01/181911102" TargetMode="External" /><Relationship Id="rId26" Type="http://schemas.openxmlformats.org/officeDocument/2006/relationships/hyperlink" Target="https://podminky.urs.cz/item/CS_URS_2023_01/564760101" TargetMode="External" /><Relationship Id="rId27" Type="http://schemas.openxmlformats.org/officeDocument/2006/relationships/hyperlink" Target="https://podminky.urs.cz/item/CS_URS_2023_01/564730001" TargetMode="External" /><Relationship Id="rId28" Type="http://schemas.openxmlformats.org/officeDocument/2006/relationships/hyperlink" Target="https://podminky.urs.cz/item/CS_URS_2023_01/451577877" TargetMode="External" /><Relationship Id="rId29" Type="http://schemas.openxmlformats.org/officeDocument/2006/relationships/hyperlink" Target="https://podminky.urs.cz/item/CS_URS_2023_01/133112811" TargetMode="External" /><Relationship Id="rId30" Type="http://schemas.openxmlformats.org/officeDocument/2006/relationships/hyperlink" Target="https://podminky.urs.cz/item/CS_URS_2023_01/181911102" TargetMode="External" /><Relationship Id="rId31" Type="http://schemas.openxmlformats.org/officeDocument/2006/relationships/hyperlink" Target="https://podminky.urs.cz/item/CS_URS_2023_01/213311113" TargetMode="External" /><Relationship Id="rId32" Type="http://schemas.openxmlformats.org/officeDocument/2006/relationships/hyperlink" Target="https://podminky.urs.cz/item/CS_URS_2023_01/278361111" TargetMode="External" /><Relationship Id="rId33" Type="http://schemas.openxmlformats.org/officeDocument/2006/relationships/hyperlink" Target="https://podminky.urs.cz/item/CS_URS_2023_01/632450124" TargetMode="External" /><Relationship Id="rId34" Type="http://schemas.openxmlformats.org/officeDocument/2006/relationships/hyperlink" Target="https://podminky.urs.cz/item/CS_URS_2023_01/274261111" TargetMode="External" /><Relationship Id="rId35" Type="http://schemas.openxmlformats.org/officeDocument/2006/relationships/hyperlink" Target="https://podminky.urs.cz/item/CS_URS_2023_01/998223011" TargetMode="External" /><Relationship Id="rId36" Type="http://schemas.openxmlformats.org/officeDocument/2006/relationships/hyperlink" Target="https://podminky.urs.cz/item/CS_URS_2023_01/998223091" TargetMode="External" /><Relationship Id="rId37"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32</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36</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60"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307A</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Revitalizace Starého děkanství, Nymburk</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ETAPIZACE</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2. 5. 2022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FAPAL s.r.o.</v>
      </c>
      <c r="AN49" s="66"/>
      <c r="AO49" s="66"/>
      <c r="AP49" s="66"/>
      <c r="AQ49" s="42"/>
      <c r="AR49" s="46"/>
      <c r="AS49" s="76" t="s">
        <v>54</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Veronika Šoulová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6"/>
      <c r="AS52" s="94" t="s">
        <v>60</v>
      </c>
      <c r="AT52" s="95" t="s">
        <v>61</v>
      </c>
      <c r="AU52" s="95" t="s">
        <v>62</v>
      </c>
      <c r="AV52" s="95" t="s">
        <v>63</v>
      </c>
      <c r="AW52" s="95" t="s">
        <v>64</v>
      </c>
      <c r="AX52" s="95" t="s">
        <v>65</v>
      </c>
      <c r="AY52" s="95" t="s">
        <v>66</v>
      </c>
      <c r="AZ52" s="95" t="s">
        <v>67</v>
      </c>
      <c r="BA52" s="95" t="s">
        <v>68</v>
      </c>
      <c r="BB52" s="95" t="s">
        <v>69</v>
      </c>
      <c r="BC52" s="95" t="s">
        <v>70</v>
      </c>
      <c r="BD52" s="96"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ROUND(AG55+AG59+AG77,2)</f>
        <v>0</v>
      </c>
      <c r="AH54" s="103"/>
      <c r="AI54" s="103"/>
      <c r="AJ54" s="103"/>
      <c r="AK54" s="103"/>
      <c r="AL54" s="103"/>
      <c r="AM54" s="103"/>
      <c r="AN54" s="104">
        <f>SUM(AG54,AT54)</f>
        <v>0</v>
      </c>
      <c r="AO54" s="104"/>
      <c r="AP54" s="104"/>
      <c r="AQ54" s="105" t="s">
        <v>19</v>
      </c>
      <c r="AR54" s="106"/>
      <c r="AS54" s="107">
        <f>ROUND(AS55+AS59+AS77,2)</f>
        <v>0</v>
      </c>
      <c r="AT54" s="108">
        <f>ROUND(SUM(AV54:AW54),2)</f>
        <v>0</v>
      </c>
      <c r="AU54" s="109">
        <f>ROUND(AU55+AU59+AU77,5)</f>
        <v>0</v>
      </c>
      <c r="AV54" s="108">
        <f>ROUND(AZ54*L29,2)</f>
        <v>0</v>
      </c>
      <c r="AW54" s="108">
        <f>ROUND(BA54*L30,2)</f>
        <v>0</v>
      </c>
      <c r="AX54" s="108">
        <f>ROUND(BB54*L29,2)</f>
        <v>0</v>
      </c>
      <c r="AY54" s="108">
        <f>ROUND(BC54*L30,2)</f>
        <v>0</v>
      </c>
      <c r="AZ54" s="108">
        <f>ROUND(AZ55+AZ59+AZ77,2)</f>
        <v>0</v>
      </c>
      <c r="BA54" s="108">
        <f>ROUND(BA55+BA59+BA77,2)</f>
        <v>0</v>
      </c>
      <c r="BB54" s="108">
        <f>ROUND(BB55+BB59+BB77,2)</f>
        <v>0</v>
      </c>
      <c r="BC54" s="108">
        <f>ROUND(BC55+BC59+BC77,2)</f>
        <v>0</v>
      </c>
      <c r="BD54" s="110">
        <f>ROUND(BD55+BD59+BD77,2)</f>
        <v>0</v>
      </c>
      <c r="BE54" s="6"/>
      <c r="BS54" s="111" t="s">
        <v>73</v>
      </c>
      <c r="BT54" s="111" t="s">
        <v>74</v>
      </c>
      <c r="BU54" s="112" t="s">
        <v>75</v>
      </c>
      <c r="BV54" s="111" t="s">
        <v>76</v>
      </c>
      <c r="BW54" s="111" t="s">
        <v>5</v>
      </c>
      <c r="BX54" s="111" t="s">
        <v>77</v>
      </c>
      <c r="CL54" s="111" t="s">
        <v>19</v>
      </c>
    </row>
    <row r="55" s="7" customFormat="1" ht="16.5" customHeight="1">
      <c r="A55" s="7"/>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ROUND(AG56+AG58,2)</f>
        <v>0</v>
      </c>
      <c r="AH55" s="116"/>
      <c r="AI55" s="116"/>
      <c r="AJ55" s="116"/>
      <c r="AK55" s="116"/>
      <c r="AL55" s="116"/>
      <c r="AM55" s="116"/>
      <c r="AN55" s="118">
        <f>SUM(AG55,AT55)</f>
        <v>0</v>
      </c>
      <c r="AO55" s="116"/>
      <c r="AP55" s="116"/>
      <c r="AQ55" s="119" t="s">
        <v>80</v>
      </c>
      <c r="AR55" s="120"/>
      <c r="AS55" s="121">
        <f>ROUND(AS56+AS58,2)</f>
        <v>0</v>
      </c>
      <c r="AT55" s="122">
        <f>ROUND(SUM(AV55:AW55),2)</f>
        <v>0</v>
      </c>
      <c r="AU55" s="123">
        <f>ROUND(AU56+AU58,5)</f>
        <v>0</v>
      </c>
      <c r="AV55" s="122">
        <f>ROUND(AZ55*L29,2)</f>
        <v>0</v>
      </c>
      <c r="AW55" s="122">
        <f>ROUND(BA55*L30,2)</f>
        <v>0</v>
      </c>
      <c r="AX55" s="122">
        <f>ROUND(BB55*L29,2)</f>
        <v>0</v>
      </c>
      <c r="AY55" s="122">
        <f>ROUND(BC55*L30,2)</f>
        <v>0</v>
      </c>
      <c r="AZ55" s="122">
        <f>ROUND(AZ56+AZ58,2)</f>
        <v>0</v>
      </c>
      <c r="BA55" s="122">
        <f>ROUND(BA56+BA58,2)</f>
        <v>0</v>
      </c>
      <c r="BB55" s="122">
        <f>ROUND(BB56+BB58,2)</f>
        <v>0</v>
      </c>
      <c r="BC55" s="122">
        <f>ROUND(BC56+BC58,2)</f>
        <v>0</v>
      </c>
      <c r="BD55" s="124">
        <f>ROUND(BD56+BD58,2)</f>
        <v>0</v>
      </c>
      <c r="BE55" s="7"/>
      <c r="BS55" s="125" t="s">
        <v>73</v>
      </c>
      <c r="BT55" s="125" t="s">
        <v>81</v>
      </c>
      <c r="BU55" s="125" t="s">
        <v>75</v>
      </c>
      <c r="BV55" s="125" t="s">
        <v>76</v>
      </c>
      <c r="BW55" s="125" t="s">
        <v>82</v>
      </c>
      <c r="BX55" s="125" t="s">
        <v>5</v>
      </c>
      <c r="CL55" s="125" t="s">
        <v>19</v>
      </c>
      <c r="CM55" s="125" t="s">
        <v>83</v>
      </c>
    </row>
    <row r="56" s="4" customFormat="1" ht="16.5" customHeight="1">
      <c r="A56" s="4"/>
      <c r="B56" s="65"/>
      <c r="C56" s="126"/>
      <c r="D56" s="126"/>
      <c r="E56" s="127" t="s">
        <v>84</v>
      </c>
      <c r="F56" s="127"/>
      <c r="G56" s="127"/>
      <c r="H56" s="127"/>
      <c r="I56" s="127"/>
      <c r="J56" s="126"/>
      <c r="K56" s="127" t="s">
        <v>85</v>
      </c>
      <c r="L56" s="127"/>
      <c r="M56" s="127"/>
      <c r="N56" s="127"/>
      <c r="O56" s="127"/>
      <c r="P56" s="127"/>
      <c r="Q56" s="127"/>
      <c r="R56" s="127"/>
      <c r="S56" s="127"/>
      <c r="T56" s="127"/>
      <c r="U56" s="127"/>
      <c r="V56" s="127"/>
      <c r="W56" s="127"/>
      <c r="X56" s="127"/>
      <c r="Y56" s="127"/>
      <c r="Z56" s="127"/>
      <c r="AA56" s="127"/>
      <c r="AB56" s="127"/>
      <c r="AC56" s="127"/>
      <c r="AD56" s="127"/>
      <c r="AE56" s="127"/>
      <c r="AF56" s="127"/>
      <c r="AG56" s="128">
        <f>ROUND(AG57,2)</f>
        <v>0</v>
      </c>
      <c r="AH56" s="126"/>
      <c r="AI56" s="126"/>
      <c r="AJ56" s="126"/>
      <c r="AK56" s="126"/>
      <c r="AL56" s="126"/>
      <c r="AM56" s="126"/>
      <c r="AN56" s="129">
        <f>SUM(AG56,AT56)</f>
        <v>0</v>
      </c>
      <c r="AO56" s="126"/>
      <c r="AP56" s="126"/>
      <c r="AQ56" s="130" t="s">
        <v>86</v>
      </c>
      <c r="AR56" s="67"/>
      <c r="AS56" s="131">
        <f>ROUND(AS57,2)</f>
        <v>0</v>
      </c>
      <c r="AT56" s="132">
        <f>ROUND(SUM(AV56:AW56),2)</f>
        <v>0</v>
      </c>
      <c r="AU56" s="133">
        <f>ROUND(AU57,5)</f>
        <v>0</v>
      </c>
      <c r="AV56" s="132">
        <f>ROUND(AZ56*L29,2)</f>
        <v>0</v>
      </c>
      <c r="AW56" s="132">
        <f>ROUND(BA56*L30,2)</f>
        <v>0</v>
      </c>
      <c r="AX56" s="132">
        <f>ROUND(BB56*L29,2)</f>
        <v>0</v>
      </c>
      <c r="AY56" s="132">
        <f>ROUND(BC56*L30,2)</f>
        <v>0</v>
      </c>
      <c r="AZ56" s="132">
        <f>ROUND(AZ57,2)</f>
        <v>0</v>
      </c>
      <c r="BA56" s="132">
        <f>ROUND(BA57,2)</f>
        <v>0</v>
      </c>
      <c r="BB56" s="132">
        <f>ROUND(BB57,2)</f>
        <v>0</v>
      </c>
      <c r="BC56" s="132">
        <f>ROUND(BC57,2)</f>
        <v>0</v>
      </c>
      <c r="BD56" s="134">
        <f>ROUND(BD57,2)</f>
        <v>0</v>
      </c>
      <c r="BE56" s="4"/>
      <c r="BS56" s="135" t="s">
        <v>73</v>
      </c>
      <c r="BT56" s="135" t="s">
        <v>83</v>
      </c>
      <c r="BU56" s="135" t="s">
        <v>75</v>
      </c>
      <c r="BV56" s="135" t="s">
        <v>76</v>
      </c>
      <c r="BW56" s="135" t="s">
        <v>87</v>
      </c>
      <c r="BX56" s="135" t="s">
        <v>82</v>
      </c>
      <c r="CL56" s="135" t="s">
        <v>19</v>
      </c>
    </row>
    <row r="57" s="4" customFormat="1" ht="23.25" customHeight="1">
      <c r="A57" s="136" t="s">
        <v>88</v>
      </c>
      <c r="B57" s="65"/>
      <c r="C57" s="126"/>
      <c r="D57" s="126"/>
      <c r="E57" s="126"/>
      <c r="F57" s="127" t="s">
        <v>89</v>
      </c>
      <c r="G57" s="127"/>
      <c r="H57" s="127"/>
      <c r="I57" s="127"/>
      <c r="J57" s="127"/>
      <c r="K57" s="126"/>
      <c r="L57" s="127" t="s">
        <v>90</v>
      </c>
      <c r="M57" s="127"/>
      <c r="N57" s="127"/>
      <c r="O57" s="127"/>
      <c r="P57" s="127"/>
      <c r="Q57" s="127"/>
      <c r="R57" s="127"/>
      <c r="S57" s="127"/>
      <c r="T57" s="127"/>
      <c r="U57" s="127"/>
      <c r="V57" s="127"/>
      <c r="W57" s="127"/>
      <c r="X57" s="127"/>
      <c r="Y57" s="127"/>
      <c r="Z57" s="127"/>
      <c r="AA57" s="127"/>
      <c r="AB57" s="127"/>
      <c r="AC57" s="127"/>
      <c r="AD57" s="127"/>
      <c r="AE57" s="127"/>
      <c r="AF57" s="127"/>
      <c r="AG57" s="129">
        <f>'01.1,01.2 - Architektonic...'!J34</f>
        <v>0</v>
      </c>
      <c r="AH57" s="126"/>
      <c r="AI57" s="126"/>
      <c r="AJ57" s="126"/>
      <c r="AK57" s="126"/>
      <c r="AL57" s="126"/>
      <c r="AM57" s="126"/>
      <c r="AN57" s="129">
        <f>SUM(AG57,AT57)</f>
        <v>0</v>
      </c>
      <c r="AO57" s="126"/>
      <c r="AP57" s="126"/>
      <c r="AQ57" s="130" t="s">
        <v>86</v>
      </c>
      <c r="AR57" s="67"/>
      <c r="AS57" s="131">
        <v>0</v>
      </c>
      <c r="AT57" s="132">
        <f>ROUND(SUM(AV57:AW57),2)</f>
        <v>0</v>
      </c>
      <c r="AU57" s="133">
        <f>'01.1,01.2 - Architektonic...'!P109</f>
        <v>0</v>
      </c>
      <c r="AV57" s="132">
        <f>'01.1,01.2 - Architektonic...'!J37</f>
        <v>0</v>
      </c>
      <c r="AW57" s="132">
        <f>'01.1,01.2 - Architektonic...'!J38</f>
        <v>0</v>
      </c>
      <c r="AX57" s="132">
        <f>'01.1,01.2 - Architektonic...'!J39</f>
        <v>0</v>
      </c>
      <c r="AY57" s="132">
        <f>'01.1,01.2 - Architektonic...'!J40</f>
        <v>0</v>
      </c>
      <c r="AZ57" s="132">
        <f>'01.1,01.2 - Architektonic...'!F37</f>
        <v>0</v>
      </c>
      <c r="BA57" s="132">
        <f>'01.1,01.2 - Architektonic...'!F38</f>
        <v>0</v>
      </c>
      <c r="BB57" s="132">
        <f>'01.1,01.2 - Architektonic...'!F39</f>
        <v>0</v>
      </c>
      <c r="BC57" s="132">
        <f>'01.1,01.2 - Architektonic...'!F40</f>
        <v>0</v>
      </c>
      <c r="BD57" s="134">
        <f>'01.1,01.2 - Architektonic...'!F41</f>
        <v>0</v>
      </c>
      <c r="BE57" s="4"/>
      <c r="BT57" s="135" t="s">
        <v>91</v>
      </c>
      <c r="BV57" s="135" t="s">
        <v>76</v>
      </c>
      <c r="BW57" s="135" t="s">
        <v>92</v>
      </c>
      <c r="BX57" s="135" t="s">
        <v>87</v>
      </c>
      <c r="CL57" s="135" t="s">
        <v>19</v>
      </c>
    </row>
    <row r="58" s="4" customFormat="1" ht="16.5" customHeight="1">
      <c r="A58" s="136" t="s">
        <v>88</v>
      </c>
      <c r="B58" s="65"/>
      <c r="C58" s="126"/>
      <c r="D58" s="126"/>
      <c r="E58" s="127" t="s">
        <v>93</v>
      </c>
      <c r="F58" s="127"/>
      <c r="G58" s="127"/>
      <c r="H58" s="127"/>
      <c r="I58" s="127"/>
      <c r="J58" s="126"/>
      <c r="K58" s="127" t="s">
        <v>94</v>
      </c>
      <c r="L58" s="127"/>
      <c r="M58" s="127"/>
      <c r="N58" s="127"/>
      <c r="O58" s="127"/>
      <c r="P58" s="127"/>
      <c r="Q58" s="127"/>
      <c r="R58" s="127"/>
      <c r="S58" s="127"/>
      <c r="T58" s="127"/>
      <c r="U58" s="127"/>
      <c r="V58" s="127"/>
      <c r="W58" s="127"/>
      <c r="X58" s="127"/>
      <c r="Y58" s="127"/>
      <c r="Z58" s="127"/>
      <c r="AA58" s="127"/>
      <c r="AB58" s="127"/>
      <c r="AC58" s="127"/>
      <c r="AD58" s="127"/>
      <c r="AE58" s="127"/>
      <c r="AF58" s="127"/>
      <c r="AG58" s="129">
        <f>'VRN - Vedlejší rozpočtové...'!J32</f>
        <v>0</v>
      </c>
      <c r="AH58" s="126"/>
      <c r="AI58" s="126"/>
      <c r="AJ58" s="126"/>
      <c r="AK58" s="126"/>
      <c r="AL58" s="126"/>
      <c r="AM58" s="126"/>
      <c r="AN58" s="129">
        <f>SUM(AG58,AT58)</f>
        <v>0</v>
      </c>
      <c r="AO58" s="126"/>
      <c r="AP58" s="126"/>
      <c r="AQ58" s="130" t="s">
        <v>86</v>
      </c>
      <c r="AR58" s="67"/>
      <c r="AS58" s="131">
        <v>0</v>
      </c>
      <c r="AT58" s="132">
        <f>ROUND(SUM(AV58:AW58),2)</f>
        <v>0</v>
      </c>
      <c r="AU58" s="133">
        <f>'VRN - Vedlejší rozpočtové...'!P90</f>
        <v>0</v>
      </c>
      <c r="AV58" s="132">
        <f>'VRN - Vedlejší rozpočtové...'!J35</f>
        <v>0</v>
      </c>
      <c r="AW58" s="132">
        <f>'VRN - Vedlejší rozpočtové...'!J36</f>
        <v>0</v>
      </c>
      <c r="AX58" s="132">
        <f>'VRN - Vedlejší rozpočtové...'!J37</f>
        <v>0</v>
      </c>
      <c r="AY58" s="132">
        <f>'VRN - Vedlejší rozpočtové...'!J38</f>
        <v>0</v>
      </c>
      <c r="AZ58" s="132">
        <f>'VRN - Vedlejší rozpočtové...'!F35</f>
        <v>0</v>
      </c>
      <c r="BA58" s="132">
        <f>'VRN - Vedlejší rozpočtové...'!F36</f>
        <v>0</v>
      </c>
      <c r="BB58" s="132">
        <f>'VRN - Vedlejší rozpočtové...'!F37</f>
        <v>0</v>
      </c>
      <c r="BC58" s="132">
        <f>'VRN - Vedlejší rozpočtové...'!F38</f>
        <v>0</v>
      </c>
      <c r="BD58" s="134">
        <f>'VRN - Vedlejší rozpočtové...'!F39</f>
        <v>0</v>
      </c>
      <c r="BE58" s="4"/>
      <c r="BT58" s="135" t="s">
        <v>83</v>
      </c>
      <c r="BV58" s="135" t="s">
        <v>76</v>
      </c>
      <c r="BW58" s="135" t="s">
        <v>95</v>
      </c>
      <c r="BX58" s="135" t="s">
        <v>82</v>
      </c>
      <c r="CL58" s="135" t="s">
        <v>19</v>
      </c>
    </row>
    <row r="59" s="7" customFormat="1" ht="16.5" customHeight="1">
      <c r="A59" s="7"/>
      <c r="B59" s="113"/>
      <c r="C59" s="114"/>
      <c r="D59" s="115" t="s">
        <v>96</v>
      </c>
      <c r="E59" s="115"/>
      <c r="F59" s="115"/>
      <c r="G59" s="115"/>
      <c r="H59" s="115"/>
      <c r="I59" s="116"/>
      <c r="J59" s="115" t="s">
        <v>97</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ROUND(AG60+AG68+AG73+AG75+AG76,2)</f>
        <v>0</v>
      </c>
      <c r="AH59" s="116"/>
      <c r="AI59" s="116"/>
      <c r="AJ59" s="116"/>
      <c r="AK59" s="116"/>
      <c r="AL59" s="116"/>
      <c r="AM59" s="116"/>
      <c r="AN59" s="118">
        <f>SUM(AG59,AT59)</f>
        <v>0</v>
      </c>
      <c r="AO59" s="116"/>
      <c r="AP59" s="116"/>
      <c r="AQ59" s="119" t="s">
        <v>80</v>
      </c>
      <c r="AR59" s="120"/>
      <c r="AS59" s="121">
        <f>ROUND(AS60+AS68+AS73+AS75+AS76,2)</f>
        <v>0</v>
      </c>
      <c r="AT59" s="122">
        <f>ROUND(SUM(AV59:AW59),2)</f>
        <v>0</v>
      </c>
      <c r="AU59" s="123">
        <f>ROUND(AU60+AU68+AU73+AU75+AU76,5)</f>
        <v>0</v>
      </c>
      <c r="AV59" s="122">
        <f>ROUND(AZ59*L29,2)</f>
        <v>0</v>
      </c>
      <c r="AW59" s="122">
        <f>ROUND(BA59*L30,2)</f>
        <v>0</v>
      </c>
      <c r="AX59" s="122">
        <f>ROUND(BB59*L29,2)</f>
        <v>0</v>
      </c>
      <c r="AY59" s="122">
        <f>ROUND(BC59*L30,2)</f>
        <v>0</v>
      </c>
      <c r="AZ59" s="122">
        <f>ROUND(AZ60+AZ68+AZ73+AZ75+AZ76,2)</f>
        <v>0</v>
      </c>
      <c r="BA59" s="122">
        <f>ROUND(BA60+BA68+BA73+BA75+BA76,2)</f>
        <v>0</v>
      </c>
      <c r="BB59" s="122">
        <f>ROUND(BB60+BB68+BB73+BB75+BB76,2)</f>
        <v>0</v>
      </c>
      <c r="BC59" s="122">
        <f>ROUND(BC60+BC68+BC73+BC75+BC76,2)</f>
        <v>0</v>
      </c>
      <c r="BD59" s="124">
        <f>ROUND(BD60+BD68+BD73+BD75+BD76,2)</f>
        <v>0</v>
      </c>
      <c r="BE59" s="7"/>
      <c r="BS59" s="125" t="s">
        <v>73</v>
      </c>
      <c r="BT59" s="125" t="s">
        <v>81</v>
      </c>
      <c r="BU59" s="125" t="s">
        <v>75</v>
      </c>
      <c r="BV59" s="125" t="s">
        <v>76</v>
      </c>
      <c r="BW59" s="125" t="s">
        <v>98</v>
      </c>
      <c r="BX59" s="125" t="s">
        <v>5</v>
      </c>
      <c r="CL59" s="125" t="s">
        <v>19</v>
      </c>
      <c r="CM59" s="125" t="s">
        <v>83</v>
      </c>
    </row>
    <row r="60" s="4" customFormat="1" ht="16.5" customHeight="1">
      <c r="A60" s="4"/>
      <c r="B60" s="65"/>
      <c r="C60" s="126"/>
      <c r="D60" s="126"/>
      <c r="E60" s="127" t="s">
        <v>84</v>
      </c>
      <c r="F60" s="127"/>
      <c r="G60" s="127"/>
      <c r="H60" s="127"/>
      <c r="I60" s="127"/>
      <c r="J60" s="126"/>
      <c r="K60" s="127" t="s">
        <v>85</v>
      </c>
      <c r="L60" s="127"/>
      <c r="M60" s="127"/>
      <c r="N60" s="127"/>
      <c r="O60" s="127"/>
      <c r="P60" s="127"/>
      <c r="Q60" s="127"/>
      <c r="R60" s="127"/>
      <c r="S60" s="127"/>
      <c r="T60" s="127"/>
      <c r="U60" s="127"/>
      <c r="V60" s="127"/>
      <c r="W60" s="127"/>
      <c r="X60" s="127"/>
      <c r="Y60" s="127"/>
      <c r="Z60" s="127"/>
      <c r="AA60" s="127"/>
      <c r="AB60" s="127"/>
      <c r="AC60" s="127"/>
      <c r="AD60" s="127"/>
      <c r="AE60" s="127"/>
      <c r="AF60" s="127"/>
      <c r="AG60" s="128">
        <f>ROUND(SUM(AG61:AG67),2)</f>
        <v>0</v>
      </c>
      <c r="AH60" s="126"/>
      <c r="AI60" s="126"/>
      <c r="AJ60" s="126"/>
      <c r="AK60" s="126"/>
      <c r="AL60" s="126"/>
      <c r="AM60" s="126"/>
      <c r="AN60" s="129">
        <f>SUM(AG60,AT60)</f>
        <v>0</v>
      </c>
      <c r="AO60" s="126"/>
      <c r="AP60" s="126"/>
      <c r="AQ60" s="130" t="s">
        <v>86</v>
      </c>
      <c r="AR60" s="67"/>
      <c r="AS60" s="131">
        <f>ROUND(SUM(AS61:AS67),2)</f>
        <v>0</v>
      </c>
      <c r="AT60" s="132">
        <f>ROUND(SUM(AV60:AW60),2)</f>
        <v>0</v>
      </c>
      <c r="AU60" s="133">
        <f>ROUND(SUM(AU61:AU67),5)</f>
        <v>0</v>
      </c>
      <c r="AV60" s="132">
        <f>ROUND(AZ60*L29,2)</f>
        <v>0</v>
      </c>
      <c r="AW60" s="132">
        <f>ROUND(BA60*L30,2)</f>
        <v>0</v>
      </c>
      <c r="AX60" s="132">
        <f>ROUND(BB60*L29,2)</f>
        <v>0</v>
      </c>
      <c r="AY60" s="132">
        <f>ROUND(BC60*L30,2)</f>
        <v>0</v>
      </c>
      <c r="AZ60" s="132">
        <f>ROUND(SUM(AZ61:AZ67),2)</f>
        <v>0</v>
      </c>
      <c r="BA60" s="132">
        <f>ROUND(SUM(BA61:BA67),2)</f>
        <v>0</v>
      </c>
      <c r="BB60" s="132">
        <f>ROUND(SUM(BB61:BB67),2)</f>
        <v>0</v>
      </c>
      <c r="BC60" s="132">
        <f>ROUND(SUM(BC61:BC67),2)</f>
        <v>0</v>
      </c>
      <c r="BD60" s="134">
        <f>ROUND(SUM(BD61:BD67),2)</f>
        <v>0</v>
      </c>
      <c r="BE60" s="4"/>
      <c r="BS60" s="135" t="s">
        <v>73</v>
      </c>
      <c r="BT60" s="135" t="s">
        <v>83</v>
      </c>
      <c r="BU60" s="135" t="s">
        <v>75</v>
      </c>
      <c r="BV60" s="135" t="s">
        <v>76</v>
      </c>
      <c r="BW60" s="135" t="s">
        <v>99</v>
      </c>
      <c r="BX60" s="135" t="s">
        <v>98</v>
      </c>
      <c r="CL60" s="135" t="s">
        <v>19</v>
      </c>
    </row>
    <row r="61" s="4" customFormat="1" ht="23.25" customHeight="1">
      <c r="A61" s="136" t="s">
        <v>88</v>
      </c>
      <c r="B61" s="65"/>
      <c r="C61" s="126"/>
      <c r="D61" s="126"/>
      <c r="E61" s="126"/>
      <c r="F61" s="127" t="s">
        <v>89</v>
      </c>
      <c r="G61" s="127"/>
      <c r="H61" s="127"/>
      <c r="I61" s="127"/>
      <c r="J61" s="127"/>
      <c r="K61" s="126"/>
      <c r="L61" s="127" t="s">
        <v>90</v>
      </c>
      <c r="M61" s="127"/>
      <c r="N61" s="127"/>
      <c r="O61" s="127"/>
      <c r="P61" s="127"/>
      <c r="Q61" s="127"/>
      <c r="R61" s="127"/>
      <c r="S61" s="127"/>
      <c r="T61" s="127"/>
      <c r="U61" s="127"/>
      <c r="V61" s="127"/>
      <c r="W61" s="127"/>
      <c r="X61" s="127"/>
      <c r="Y61" s="127"/>
      <c r="Z61" s="127"/>
      <c r="AA61" s="127"/>
      <c r="AB61" s="127"/>
      <c r="AC61" s="127"/>
      <c r="AD61" s="127"/>
      <c r="AE61" s="127"/>
      <c r="AF61" s="127"/>
      <c r="AG61" s="129">
        <f>'01.1,01.2 - Architektonic..._01'!J34</f>
        <v>0</v>
      </c>
      <c r="AH61" s="126"/>
      <c r="AI61" s="126"/>
      <c r="AJ61" s="126"/>
      <c r="AK61" s="126"/>
      <c r="AL61" s="126"/>
      <c r="AM61" s="126"/>
      <c r="AN61" s="129">
        <f>SUM(AG61,AT61)</f>
        <v>0</v>
      </c>
      <c r="AO61" s="126"/>
      <c r="AP61" s="126"/>
      <c r="AQ61" s="130" t="s">
        <v>86</v>
      </c>
      <c r="AR61" s="67"/>
      <c r="AS61" s="131">
        <v>0</v>
      </c>
      <c r="AT61" s="132">
        <f>ROUND(SUM(AV61:AW61),2)</f>
        <v>0</v>
      </c>
      <c r="AU61" s="133">
        <f>'01.1,01.2 - Architektonic..._01'!P107</f>
        <v>0</v>
      </c>
      <c r="AV61" s="132">
        <f>'01.1,01.2 - Architektonic..._01'!J37</f>
        <v>0</v>
      </c>
      <c r="AW61" s="132">
        <f>'01.1,01.2 - Architektonic..._01'!J38</f>
        <v>0</v>
      </c>
      <c r="AX61" s="132">
        <f>'01.1,01.2 - Architektonic..._01'!J39</f>
        <v>0</v>
      </c>
      <c r="AY61" s="132">
        <f>'01.1,01.2 - Architektonic..._01'!J40</f>
        <v>0</v>
      </c>
      <c r="AZ61" s="132">
        <f>'01.1,01.2 - Architektonic..._01'!F37</f>
        <v>0</v>
      </c>
      <c r="BA61" s="132">
        <f>'01.1,01.2 - Architektonic..._01'!F38</f>
        <v>0</v>
      </c>
      <c r="BB61" s="132">
        <f>'01.1,01.2 - Architektonic..._01'!F39</f>
        <v>0</v>
      </c>
      <c r="BC61" s="132">
        <f>'01.1,01.2 - Architektonic..._01'!F40</f>
        <v>0</v>
      </c>
      <c r="BD61" s="134">
        <f>'01.1,01.2 - Architektonic..._01'!F41</f>
        <v>0</v>
      </c>
      <c r="BE61" s="4"/>
      <c r="BT61" s="135" t="s">
        <v>91</v>
      </c>
      <c r="BV61" s="135" t="s">
        <v>76</v>
      </c>
      <c r="BW61" s="135" t="s">
        <v>100</v>
      </c>
      <c r="BX61" s="135" t="s">
        <v>99</v>
      </c>
      <c r="CL61" s="135" t="s">
        <v>19</v>
      </c>
    </row>
    <row r="62" s="4" customFormat="1" ht="16.5" customHeight="1">
      <c r="A62" s="136" t="s">
        <v>88</v>
      </c>
      <c r="B62" s="65"/>
      <c r="C62" s="126"/>
      <c r="D62" s="126"/>
      <c r="E62" s="126"/>
      <c r="F62" s="127" t="s">
        <v>101</v>
      </c>
      <c r="G62" s="127"/>
      <c r="H62" s="127"/>
      <c r="I62" s="127"/>
      <c r="J62" s="127"/>
      <c r="K62" s="126"/>
      <c r="L62" s="127" t="s">
        <v>102</v>
      </c>
      <c r="M62" s="127"/>
      <c r="N62" s="127"/>
      <c r="O62" s="127"/>
      <c r="P62" s="127"/>
      <c r="Q62" s="127"/>
      <c r="R62" s="127"/>
      <c r="S62" s="127"/>
      <c r="T62" s="127"/>
      <c r="U62" s="127"/>
      <c r="V62" s="127"/>
      <c r="W62" s="127"/>
      <c r="X62" s="127"/>
      <c r="Y62" s="127"/>
      <c r="Z62" s="127"/>
      <c r="AA62" s="127"/>
      <c r="AB62" s="127"/>
      <c r="AC62" s="127"/>
      <c r="AD62" s="127"/>
      <c r="AE62" s="127"/>
      <c r="AF62" s="127"/>
      <c r="AG62" s="129">
        <f>'01.4 - Domovní plynovod v...'!J34</f>
        <v>0</v>
      </c>
      <c r="AH62" s="126"/>
      <c r="AI62" s="126"/>
      <c r="AJ62" s="126"/>
      <c r="AK62" s="126"/>
      <c r="AL62" s="126"/>
      <c r="AM62" s="126"/>
      <c r="AN62" s="129">
        <f>SUM(AG62,AT62)</f>
        <v>0</v>
      </c>
      <c r="AO62" s="126"/>
      <c r="AP62" s="126"/>
      <c r="AQ62" s="130" t="s">
        <v>86</v>
      </c>
      <c r="AR62" s="67"/>
      <c r="AS62" s="131">
        <v>0</v>
      </c>
      <c r="AT62" s="132">
        <f>ROUND(SUM(AV62:AW62),2)</f>
        <v>0</v>
      </c>
      <c r="AU62" s="133">
        <f>'01.4 - Domovní plynovod v...'!P93</f>
        <v>0</v>
      </c>
      <c r="AV62" s="132">
        <f>'01.4 - Domovní plynovod v...'!J37</f>
        <v>0</v>
      </c>
      <c r="AW62" s="132">
        <f>'01.4 - Domovní plynovod v...'!J38</f>
        <v>0</v>
      </c>
      <c r="AX62" s="132">
        <f>'01.4 - Domovní plynovod v...'!J39</f>
        <v>0</v>
      </c>
      <c r="AY62" s="132">
        <f>'01.4 - Domovní plynovod v...'!J40</f>
        <v>0</v>
      </c>
      <c r="AZ62" s="132">
        <f>'01.4 - Domovní plynovod v...'!F37</f>
        <v>0</v>
      </c>
      <c r="BA62" s="132">
        <f>'01.4 - Domovní plynovod v...'!F38</f>
        <v>0</v>
      </c>
      <c r="BB62" s="132">
        <f>'01.4 - Domovní plynovod v...'!F39</f>
        <v>0</v>
      </c>
      <c r="BC62" s="132">
        <f>'01.4 - Domovní plynovod v...'!F40</f>
        <v>0</v>
      </c>
      <c r="BD62" s="134">
        <f>'01.4 - Domovní plynovod v...'!F41</f>
        <v>0</v>
      </c>
      <c r="BE62" s="4"/>
      <c r="BT62" s="135" t="s">
        <v>91</v>
      </c>
      <c r="BV62" s="135" t="s">
        <v>76</v>
      </c>
      <c r="BW62" s="135" t="s">
        <v>103</v>
      </c>
      <c r="BX62" s="135" t="s">
        <v>99</v>
      </c>
      <c r="CL62" s="135" t="s">
        <v>19</v>
      </c>
    </row>
    <row r="63" s="4" customFormat="1" ht="16.5" customHeight="1">
      <c r="A63" s="136" t="s">
        <v>88</v>
      </c>
      <c r="B63" s="65"/>
      <c r="C63" s="126"/>
      <c r="D63" s="126"/>
      <c r="E63" s="126"/>
      <c r="F63" s="127" t="s">
        <v>104</v>
      </c>
      <c r="G63" s="127"/>
      <c r="H63" s="127"/>
      <c r="I63" s="127"/>
      <c r="J63" s="127"/>
      <c r="K63" s="126"/>
      <c r="L63" s="127" t="s">
        <v>105</v>
      </c>
      <c r="M63" s="127"/>
      <c r="N63" s="127"/>
      <c r="O63" s="127"/>
      <c r="P63" s="127"/>
      <c r="Q63" s="127"/>
      <c r="R63" s="127"/>
      <c r="S63" s="127"/>
      <c r="T63" s="127"/>
      <c r="U63" s="127"/>
      <c r="V63" s="127"/>
      <c r="W63" s="127"/>
      <c r="X63" s="127"/>
      <c r="Y63" s="127"/>
      <c r="Z63" s="127"/>
      <c r="AA63" s="127"/>
      <c r="AB63" s="127"/>
      <c r="AC63" s="127"/>
      <c r="AD63" s="127"/>
      <c r="AE63" s="127"/>
      <c r="AF63" s="127"/>
      <c r="AG63" s="129">
        <f>'01.5 - Zdravotně technick...'!J34</f>
        <v>0</v>
      </c>
      <c r="AH63" s="126"/>
      <c r="AI63" s="126"/>
      <c r="AJ63" s="126"/>
      <c r="AK63" s="126"/>
      <c r="AL63" s="126"/>
      <c r="AM63" s="126"/>
      <c r="AN63" s="129">
        <f>SUM(AG63,AT63)</f>
        <v>0</v>
      </c>
      <c r="AO63" s="126"/>
      <c r="AP63" s="126"/>
      <c r="AQ63" s="130" t="s">
        <v>86</v>
      </c>
      <c r="AR63" s="67"/>
      <c r="AS63" s="131">
        <v>0</v>
      </c>
      <c r="AT63" s="132">
        <f>ROUND(SUM(AV63:AW63),2)</f>
        <v>0</v>
      </c>
      <c r="AU63" s="133">
        <f>'01.5 - Zdravotně technick...'!P103</f>
        <v>0</v>
      </c>
      <c r="AV63" s="132">
        <f>'01.5 - Zdravotně technick...'!J37</f>
        <v>0</v>
      </c>
      <c r="AW63" s="132">
        <f>'01.5 - Zdravotně technick...'!J38</f>
        <v>0</v>
      </c>
      <c r="AX63" s="132">
        <f>'01.5 - Zdravotně technick...'!J39</f>
        <v>0</v>
      </c>
      <c r="AY63" s="132">
        <f>'01.5 - Zdravotně technick...'!J40</f>
        <v>0</v>
      </c>
      <c r="AZ63" s="132">
        <f>'01.5 - Zdravotně technick...'!F37</f>
        <v>0</v>
      </c>
      <c r="BA63" s="132">
        <f>'01.5 - Zdravotně technick...'!F38</f>
        <v>0</v>
      </c>
      <c r="BB63" s="132">
        <f>'01.5 - Zdravotně technick...'!F39</f>
        <v>0</v>
      </c>
      <c r="BC63" s="132">
        <f>'01.5 - Zdravotně technick...'!F40</f>
        <v>0</v>
      </c>
      <c r="BD63" s="134">
        <f>'01.5 - Zdravotně technick...'!F41</f>
        <v>0</v>
      </c>
      <c r="BE63" s="4"/>
      <c r="BT63" s="135" t="s">
        <v>91</v>
      </c>
      <c r="BV63" s="135" t="s">
        <v>76</v>
      </c>
      <c r="BW63" s="135" t="s">
        <v>106</v>
      </c>
      <c r="BX63" s="135" t="s">
        <v>99</v>
      </c>
      <c r="CL63" s="135" t="s">
        <v>19</v>
      </c>
    </row>
    <row r="64" s="4" customFormat="1" ht="16.5" customHeight="1">
      <c r="A64" s="136" t="s">
        <v>88</v>
      </c>
      <c r="B64" s="65"/>
      <c r="C64" s="126"/>
      <c r="D64" s="126"/>
      <c r="E64" s="126"/>
      <c r="F64" s="127" t="s">
        <v>107</v>
      </c>
      <c r="G64" s="127"/>
      <c r="H64" s="127"/>
      <c r="I64" s="127"/>
      <c r="J64" s="127"/>
      <c r="K64" s="126"/>
      <c r="L64" s="127" t="s">
        <v>108</v>
      </c>
      <c r="M64" s="127"/>
      <c r="N64" s="127"/>
      <c r="O64" s="127"/>
      <c r="P64" s="127"/>
      <c r="Q64" s="127"/>
      <c r="R64" s="127"/>
      <c r="S64" s="127"/>
      <c r="T64" s="127"/>
      <c r="U64" s="127"/>
      <c r="V64" s="127"/>
      <c r="W64" s="127"/>
      <c r="X64" s="127"/>
      <c r="Y64" s="127"/>
      <c r="Z64" s="127"/>
      <c r="AA64" s="127"/>
      <c r="AB64" s="127"/>
      <c r="AC64" s="127"/>
      <c r="AD64" s="127"/>
      <c r="AE64" s="127"/>
      <c r="AF64" s="127"/>
      <c r="AG64" s="129">
        <f>'01.6 - Vytápění'!J34</f>
        <v>0</v>
      </c>
      <c r="AH64" s="126"/>
      <c r="AI64" s="126"/>
      <c r="AJ64" s="126"/>
      <c r="AK64" s="126"/>
      <c r="AL64" s="126"/>
      <c r="AM64" s="126"/>
      <c r="AN64" s="129">
        <f>SUM(AG64,AT64)</f>
        <v>0</v>
      </c>
      <c r="AO64" s="126"/>
      <c r="AP64" s="126"/>
      <c r="AQ64" s="130" t="s">
        <v>86</v>
      </c>
      <c r="AR64" s="67"/>
      <c r="AS64" s="131">
        <v>0</v>
      </c>
      <c r="AT64" s="132">
        <f>ROUND(SUM(AV64:AW64),2)</f>
        <v>0</v>
      </c>
      <c r="AU64" s="133">
        <f>'01.6 - Vytápění'!P97</f>
        <v>0</v>
      </c>
      <c r="AV64" s="132">
        <f>'01.6 - Vytápění'!J37</f>
        <v>0</v>
      </c>
      <c r="AW64" s="132">
        <f>'01.6 - Vytápění'!J38</f>
        <v>0</v>
      </c>
      <c r="AX64" s="132">
        <f>'01.6 - Vytápění'!J39</f>
        <v>0</v>
      </c>
      <c r="AY64" s="132">
        <f>'01.6 - Vytápění'!J40</f>
        <v>0</v>
      </c>
      <c r="AZ64" s="132">
        <f>'01.6 - Vytápění'!F37</f>
        <v>0</v>
      </c>
      <c r="BA64" s="132">
        <f>'01.6 - Vytápění'!F38</f>
        <v>0</v>
      </c>
      <c r="BB64" s="132">
        <f>'01.6 - Vytápění'!F39</f>
        <v>0</v>
      </c>
      <c r="BC64" s="132">
        <f>'01.6 - Vytápění'!F40</f>
        <v>0</v>
      </c>
      <c r="BD64" s="134">
        <f>'01.6 - Vytápění'!F41</f>
        <v>0</v>
      </c>
      <c r="BE64" s="4"/>
      <c r="BT64" s="135" t="s">
        <v>91</v>
      </c>
      <c r="BV64" s="135" t="s">
        <v>76</v>
      </c>
      <c r="BW64" s="135" t="s">
        <v>109</v>
      </c>
      <c r="BX64" s="135" t="s">
        <v>99</v>
      </c>
      <c r="CL64" s="135" t="s">
        <v>19</v>
      </c>
    </row>
    <row r="65" s="4" customFormat="1" ht="16.5" customHeight="1">
      <c r="A65" s="136" t="s">
        <v>88</v>
      </c>
      <c r="B65" s="65"/>
      <c r="C65" s="126"/>
      <c r="D65" s="126"/>
      <c r="E65" s="126"/>
      <c r="F65" s="127" t="s">
        <v>110</v>
      </c>
      <c r="G65" s="127"/>
      <c r="H65" s="127"/>
      <c r="I65" s="127"/>
      <c r="J65" s="127"/>
      <c r="K65" s="126"/>
      <c r="L65" s="127" t="s">
        <v>111</v>
      </c>
      <c r="M65" s="127"/>
      <c r="N65" s="127"/>
      <c r="O65" s="127"/>
      <c r="P65" s="127"/>
      <c r="Q65" s="127"/>
      <c r="R65" s="127"/>
      <c r="S65" s="127"/>
      <c r="T65" s="127"/>
      <c r="U65" s="127"/>
      <c r="V65" s="127"/>
      <c r="W65" s="127"/>
      <c r="X65" s="127"/>
      <c r="Y65" s="127"/>
      <c r="Z65" s="127"/>
      <c r="AA65" s="127"/>
      <c r="AB65" s="127"/>
      <c r="AC65" s="127"/>
      <c r="AD65" s="127"/>
      <c r="AE65" s="127"/>
      <c r="AF65" s="127"/>
      <c r="AG65" s="129">
        <f>'01.7 - Zařízení silnoprou...'!J34</f>
        <v>0</v>
      </c>
      <c r="AH65" s="126"/>
      <c r="AI65" s="126"/>
      <c r="AJ65" s="126"/>
      <c r="AK65" s="126"/>
      <c r="AL65" s="126"/>
      <c r="AM65" s="126"/>
      <c r="AN65" s="129">
        <f>SUM(AG65,AT65)</f>
        <v>0</v>
      </c>
      <c r="AO65" s="126"/>
      <c r="AP65" s="126"/>
      <c r="AQ65" s="130" t="s">
        <v>86</v>
      </c>
      <c r="AR65" s="67"/>
      <c r="AS65" s="131">
        <v>0</v>
      </c>
      <c r="AT65" s="132">
        <f>ROUND(SUM(AV65:AW65),2)</f>
        <v>0</v>
      </c>
      <c r="AU65" s="133">
        <f>'01.7 - Zařízení silnoprou...'!P97</f>
        <v>0</v>
      </c>
      <c r="AV65" s="132">
        <f>'01.7 - Zařízení silnoprou...'!J37</f>
        <v>0</v>
      </c>
      <c r="AW65" s="132">
        <f>'01.7 - Zařízení silnoprou...'!J38</f>
        <v>0</v>
      </c>
      <c r="AX65" s="132">
        <f>'01.7 - Zařízení silnoprou...'!J39</f>
        <v>0</v>
      </c>
      <c r="AY65" s="132">
        <f>'01.7 - Zařízení silnoprou...'!J40</f>
        <v>0</v>
      </c>
      <c r="AZ65" s="132">
        <f>'01.7 - Zařízení silnoprou...'!F37</f>
        <v>0</v>
      </c>
      <c r="BA65" s="132">
        <f>'01.7 - Zařízení silnoprou...'!F38</f>
        <v>0</v>
      </c>
      <c r="BB65" s="132">
        <f>'01.7 - Zařízení silnoprou...'!F39</f>
        <v>0</v>
      </c>
      <c r="BC65" s="132">
        <f>'01.7 - Zařízení silnoprou...'!F40</f>
        <v>0</v>
      </c>
      <c r="BD65" s="134">
        <f>'01.7 - Zařízení silnoprou...'!F41</f>
        <v>0</v>
      </c>
      <c r="BE65" s="4"/>
      <c r="BT65" s="135" t="s">
        <v>91</v>
      </c>
      <c r="BV65" s="135" t="s">
        <v>76</v>
      </c>
      <c r="BW65" s="135" t="s">
        <v>112</v>
      </c>
      <c r="BX65" s="135" t="s">
        <v>99</v>
      </c>
      <c r="CL65" s="135" t="s">
        <v>19</v>
      </c>
    </row>
    <row r="66" s="4" customFormat="1" ht="16.5" customHeight="1">
      <c r="A66" s="136" t="s">
        <v>88</v>
      </c>
      <c r="B66" s="65"/>
      <c r="C66" s="126"/>
      <c r="D66" s="126"/>
      <c r="E66" s="126"/>
      <c r="F66" s="127" t="s">
        <v>113</v>
      </c>
      <c r="G66" s="127"/>
      <c r="H66" s="127"/>
      <c r="I66" s="127"/>
      <c r="J66" s="127"/>
      <c r="K66" s="126"/>
      <c r="L66" s="127" t="s">
        <v>114</v>
      </c>
      <c r="M66" s="127"/>
      <c r="N66" s="127"/>
      <c r="O66" s="127"/>
      <c r="P66" s="127"/>
      <c r="Q66" s="127"/>
      <c r="R66" s="127"/>
      <c r="S66" s="127"/>
      <c r="T66" s="127"/>
      <c r="U66" s="127"/>
      <c r="V66" s="127"/>
      <c r="W66" s="127"/>
      <c r="X66" s="127"/>
      <c r="Y66" s="127"/>
      <c r="Z66" s="127"/>
      <c r="AA66" s="127"/>
      <c r="AB66" s="127"/>
      <c r="AC66" s="127"/>
      <c r="AD66" s="127"/>
      <c r="AE66" s="127"/>
      <c r="AF66" s="127"/>
      <c r="AG66" s="129">
        <f>'01.8 - Zařízení slaboprou...'!J34</f>
        <v>0</v>
      </c>
      <c r="AH66" s="126"/>
      <c r="AI66" s="126"/>
      <c r="AJ66" s="126"/>
      <c r="AK66" s="126"/>
      <c r="AL66" s="126"/>
      <c r="AM66" s="126"/>
      <c r="AN66" s="129">
        <f>SUM(AG66,AT66)</f>
        <v>0</v>
      </c>
      <c r="AO66" s="126"/>
      <c r="AP66" s="126"/>
      <c r="AQ66" s="130" t="s">
        <v>86</v>
      </c>
      <c r="AR66" s="67"/>
      <c r="AS66" s="131">
        <v>0</v>
      </c>
      <c r="AT66" s="132">
        <f>ROUND(SUM(AV66:AW66),2)</f>
        <v>0</v>
      </c>
      <c r="AU66" s="133">
        <f>'01.8 - Zařízení slaboprou...'!P95</f>
        <v>0</v>
      </c>
      <c r="AV66" s="132">
        <f>'01.8 - Zařízení slaboprou...'!J37</f>
        <v>0</v>
      </c>
      <c r="AW66" s="132">
        <f>'01.8 - Zařízení slaboprou...'!J38</f>
        <v>0</v>
      </c>
      <c r="AX66" s="132">
        <f>'01.8 - Zařízení slaboprou...'!J39</f>
        <v>0</v>
      </c>
      <c r="AY66" s="132">
        <f>'01.8 - Zařízení slaboprou...'!J40</f>
        <v>0</v>
      </c>
      <c r="AZ66" s="132">
        <f>'01.8 - Zařízení slaboprou...'!F37</f>
        <v>0</v>
      </c>
      <c r="BA66" s="132">
        <f>'01.8 - Zařízení slaboprou...'!F38</f>
        <v>0</v>
      </c>
      <c r="BB66" s="132">
        <f>'01.8 - Zařízení slaboprou...'!F39</f>
        <v>0</v>
      </c>
      <c r="BC66" s="132">
        <f>'01.8 - Zařízení slaboprou...'!F40</f>
        <v>0</v>
      </c>
      <c r="BD66" s="134">
        <f>'01.8 - Zařízení slaboprou...'!F41</f>
        <v>0</v>
      </c>
      <c r="BE66" s="4"/>
      <c r="BT66" s="135" t="s">
        <v>91</v>
      </c>
      <c r="BV66" s="135" t="s">
        <v>76</v>
      </c>
      <c r="BW66" s="135" t="s">
        <v>115</v>
      </c>
      <c r="BX66" s="135" t="s">
        <v>99</v>
      </c>
      <c r="CL66" s="135" t="s">
        <v>19</v>
      </c>
    </row>
    <row r="67" s="4" customFormat="1" ht="16.5" customHeight="1">
      <c r="A67" s="136" t="s">
        <v>88</v>
      </c>
      <c r="B67" s="65"/>
      <c r="C67" s="126"/>
      <c r="D67" s="126"/>
      <c r="E67" s="126"/>
      <c r="F67" s="127" t="s">
        <v>116</v>
      </c>
      <c r="G67" s="127"/>
      <c r="H67" s="127"/>
      <c r="I67" s="127"/>
      <c r="J67" s="127"/>
      <c r="K67" s="126"/>
      <c r="L67" s="127" t="s">
        <v>117</v>
      </c>
      <c r="M67" s="127"/>
      <c r="N67" s="127"/>
      <c r="O67" s="127"/>
      <c r="P67" s="127"/>
      <c r="Q67" s="127"/>
      <c r="R67" s="127"/>
      <c r="S67" s="127"/>
      <c r="T67" s="127"/>
      <c r="U67" s="127"/>
      <c r="V67" s="127"/>
      <c r="W67" s="127"/>
      <c r="X67" s="127"/>
      <c r="Y67" s="127"/>
      <c r="Z67" s="127"/>
      <c r="AA67" s="127"/>
      <c r="AB67" s="127"/>
      <c r="AC67" s="127"/>
      <c r="AD67" s="127"/>
      <c r="AE67" s="127"/>
      <c r="AF67" s="127"/>
      <c r="AG67" s="129">
        <f>'01.9 - Vzduchotechnika'!J34</f>
        <v>0</v>
      </c>
      <c r="AH67" s="126"/>
      <c r="AI67" s="126"/>
      <c r="AJ67" s="126"/>
      <c r="AK67" s="126"/>
      <c r="AL67" s="126"/>
      <c r="AM67" s="126"/>
      <c r="AN67" s="129">
        <f>SUM(AG67,AT67)</f>
        <v>0</v>
      </c>
      <c r="AO67" s="126"/>
      <c r="AP67" s="126"/>
      <c r="AQ67" s="130" t="s">
        <v>86</v>
      </c>
      <c r="AR67" s="67"/>
      <c r="AS67" s="131">
        <v>0</v>
      </c>
      <c r="AT67" s="132">
        <f>ROUND(SUM(AV67:AW67),2)</f>
        <v>0</v>
      </c>
      <c r="AU67" s="133">
        <f>'01.9 - Vzduchotechnika'!P97</f>
        <v>0</v>
      </c>
      <c r="AV67" s="132">
        <f>'01.9 - Vzduchotechnika'!J37</f>
        <v>0</v>
      </c>
      <c r="AW67" s="132">
        <f>'01.9 - Vzduchotechnika'!J38</f>
        <v>0</v>
      </c>
      <c r="AX67" s="132">
        <f>'01.9 - Vzduchotechnika'!J39</f>
        <v>0</v>
      </c>
      <c r="AY67" s="132">
        <f>'01.9 - Vzduchotechnika'!J40</f>
        <v>0</v>
      </c>
      <c r="AZ67" s="132">
        <f>'01.9 - Vzduchotechnika'!F37</f>
        <v>0</v>
      </c>
      <c r="BA67" s="132">
        <f>'01.9 - Vzduchotechnika'!F38</f>
        <v>0</v>
      </c>
      <c r="BB67" s="132">
        <f>'01.9 - Vzduchotechnika'!F39</f>
        <v>0</v>
      </c>
      <c r="BC67" s="132">
        <f>'01.9 - Vzduchotechnika'!F40</f>
        <v>0</v>
      </c>
      <c r="BD67" s="134">
        <f>'01.9 - Vzduchotechnika'!F41</f>
        <v>0</v>
      </c>
      <c r="BE67" s="4"/>
      <c r="BT67" s="135" t="s">
        <v>91</v>
      </c>
      <c r="BV67" s="135" t="s">
        <v>76</v>
      </c>
      <c r="BW67" s="135" t="s">
        <v>118</v>
      </c>
      <c r="BX67" s="135" t="s">
        <v>99</v>
      </c>
      <c r="CL67" s="135" t="s">
        <v>19</v>
      </c>
    </row>
    <row r="68" s="4" customFormat="1" ht="35.25" customHeight="1">
      <c r="A68" s="4"/>
      <c r="B68" s="65"/>
      <c r="C68" s="126"/>
      <c r="D68" s="126"/>
      <c r="E68" s="127" t="s">
        <v>119</v>
      </c>
      <c r="F68" s="127"/>
      <c r="G68" s="127"/>
      <c r="H68" s="127"/>
      <c r="I68" s="127"/>
      <c r="J68" s="126"/>
      <c r="K68" s="127" t="s">
        <v>120</v>
      </c>
      <c r="L68" s="127"/>
      <c r="M68" s="127"/>
      <c r="N68" s="127"/>
      <c r="O68" s="127"/>
      <c r="P68" s="127"/>
      <c r="Q68" s="127"/>
      <c r="R68" s="127"/>
      <c r="S68" s="127"/>
      <c r="T68" s="127"/>
      <c r="U68" s="127"/>
      <c r="V68" s="127"/>
      <c r="W68" s="127"/>
      <c r="X68" s="127"/>
      <c r="Y68" s="127"/>
      <c r="Z68" s="127"/>
      <c r="AA68" s="127"/>
      <c r="AB68" s="127"/>
      <c r="AC68" s="127"/>
      <c r="AD68" s="127"/>
      <c r="AE68" s="127"/>
      <c r="AF68" s="127"/>
      <c r="AG68" s="128">
        <f>ROUND(SUM(AG69:AG72),2)</f>
        <v>0</v>
      </c>
      <c r="AH68" s="126"/>
      <c r="AI68" s="126"/>
      <c r="AJ68" s="126"/>
      <c r="AK68" s="126"/>
      <c r="AL68" s="126"/>
      <c r="AM68" s="126"/>
      <c r="AN68" s="129">
        <f>SUM(AG68,AT68)</f>
        <v>0</v>
      </c>
      <c r="AO68" s="126"/>
      <c r="AP68" s="126"/>
      <c r="AQ68" s="130" t="s">
        <v>86</v>
      </c>
      <c r="AR68" s="67"/>
      <c r="AS68" s="131">
        <f>ROUND(SUM(AS69:AS72),2)</f>
        <v>0</v>
      </c>
      <c r="AT68" s="132">
        <f>ROUND(SUM(AV68:AW68),2)</f>
        <v>0</v>
      </c>
      <c r="AU68" s="133">
        <f>ROUND(SUM(AU69:AU72),5)</f>
        <v>0</v>
      </c>
      <c r="AV68" s="132">
        <f>ROUND(AZ68*L29,2)</f>
        <v>0</v>
      </c>
      <c r="AW68" s="132">
        <f>ROUND(BA68*L30,2)</f>
        <v>0</v>
      </c>
      <c r="AX68" s="132">
        <f>ROUND(BB68*L29,2)</f>
        <v>0</v>
      </c>
      <c r="AY68" s="132">
        <f>ROUND(BC68*L30,2)</f>
        <v>0</v>
      </c>
      <c r="AZ68" s="132">
        <f>ROUND(SUM(AZ69:AZ72),2)</f>
        <v>0</v>
      </c>
      <c r="BA68" s="132">
        <f>ROUND(SUM(BA69:BA72),2)</f>
        <v>0</v>
      </c>
      <c r="BB68" s="132">
        <f>ROUND(SUM(BB69:BB72),2)</f>
        <v>0</v>
      </c>
      <c r="BC68" s="132">
        <f>ROUND(SUM(BC69:BC72),2)</f>
        <v>0</v>
      </c>
      <c r="BD68" s="134">
        <f>ROUND(SUM(BD69:BD72),2)</f>
        <v>0</v>
      </c>
      <c r="BE68" s="4"/>
      <c r="BS68" s="135" t="s">
        <v>73</v>
      </c>
      <c r="BT68" s="135" t="s">
        <v>83</v>
      </c>
      <c r="BU68" s="135" t="s">
        <v>75</v>
      </c>
      <c r="BV68" s="135" t="s">
        <v>76</v>
      </c>
      <c r="BW68" s="135" t="s">
        <v>121</v>
      </c>
      <c r="BX68" s="135" t="s">
        <v>98</v>
      </c>
      <c r="CL68" s="135" t="s">
        <v>19</v>
      </c>
    </row>
    <row r="69" s="4" customFormat="1" ht="16.5" customHeight="1">
      <c r="A69" s="136" t="s">
        <v>88</v>
      </c>
      <c r="B69" s="65"/>
      <c r="C69" s="126"/>
      <c r="D69" s="126"/>
      <c r="E69" s="126"/>
      <c r="F69" s="127" t="s">
        <v>122</v>
      </c>
      <c r="G69" s="127"/>
      <c r="H69" s="127"/>
      <c r="I69" s="127"/>
      <c r="J69" s="127"/>
      <c r="K69" s="126"/>
      <c r="L69" s="127" t="s">
        <v>123</v>
      </c>
      <c r="M69" s="127"/>
      <c r="N69" s="127"/>
      <c r="O69" s="127"/>
      <c r="P69" s="127"/>
      <c r="Q69" s="127"/>
      <c r="R69" s="127"/>
      <c r="S69" s="127"/>
      <c r="T69" s="127"/>
      <c r="U69" s="127"/>
      <c r="V69" s="127"/>
      <c r="W69" s="127"/>
      <c r="X69" s="127"/>
      <c r="Y69" s="127"/>
      <c r="Z69" s="127"/>
      <c r="AA69" s="127"/>
      <c r="AB69" s="127"/>
      <c r="AC69" s="127"/>
      <c r="AD69" s="127"/>
      <c r="AE69" s="127"/>
      <c r="AF69" s="127"/>
      <c r="AG69" s="129">
        <f>'03.1 - Návrh úprav parteru'!J34</f>
        <v>0</v>
      </c>
      <c r="AH69" s="126"/>
      <c r="AI69" s="126"/>
      <c r="AJ69" s="126"/>
      <c r="AK69" s="126"/>
      <c r="AL69" s="126"/>
      <c r="AM69" s="126"/>
      <c r="AN69" s="129">
        <f>SUM(AG69,AT69)</f>
        <v>0</v>
      </c>
      <c r="AO69" s="126"/>
      <c r="AP69" s="126"/>
      <c r="AQ69" s="130" t="s">
        <v>86</v>
      </c>
      <c r="AR69" s="67"/>
      <c r="AS69" s="131">
        <v>0</v>
      </c>
      <c r="AT69" s="132">
        <f>ROUND(SUM(AV69:AW69),2)</f>
        <v>0</v>
      </c>
      <c r="AU69" s="133">
        <f>'03.1 - Návrh úprav parteru'!P94</f>
        <v>0</v>
      </c>
      <c r="AV69" s="132">
        <f>'03.1 - Návrh úprav parteru'!J37</f>
        <v>0</v>
      </c>
      <c r="AW69" s="132">
        <f>'03.1 - Návrh úprav parteru'!J38</f>
        <v>0</v>
      </c>
      <c r="AX69" s="132">
        <f>'03.1 - Návrh úprav parteru'!J39</f>
        <v>0</v>
      </c>
      <c r="AY69" s="132">
        <f>'03.1 - Návrh úprav parteru'!J40</f>
        <v>0</v>
      </c>
      <c r="AZ69" s="132">
        <f>'03.1 - Návrh úprav parteru'!F37</f>
        <v>0</v>
      </c>
      <c r="BA69" s="132">
        <f>'03.1 - Návrh úprav parteru'!F38</f>
        <v>0</v>
      </c>
      <c r="BB69" s="132">
        <f>'03.1 - Návrh úprav parteru'!F39</f>
        <v>0</v>
      </c>
      <c r="BC69" s="132">
        <f>'03.1 - Návrh úprav parteru'!F40</f>
        <v>0</v>
      </c>
      <c r="BD69" s="134">
        <f>'03.1 - Návrh úprav parteru'!F41</f>
        <v>0</v>
      </c>
      <c r="BE69" s="4"/>
      <c r="BT69" s="135" t="s">
        <v>91</v>
      </c>
      <c r="BV69" s="135" t="s">
        <v>76</v>
      </c>
      <c r="BW69" s="135" t="s">
        <v>124</v>
      </c>
      <c r="BX69" s="135" t="s">
        <v>121</v>
      </c>
      <c r="CL69" s="135" t="s">
        <v>19</v>
      </c>
    </row>
    <row r="70" s="4" customFormat="1" ht="16.5" customHeight="1">
      <c r="A70" s="136" t="s">
        <v>88</v>
      </c>
      <c r="B70" s="65"/>
      <c r="C70" s="126"/>
      <c r="D70" s="126"/>
      <c r="E70" s="126"/>
      <c r="F70" s="127" t="s">
        <v>125</v>
      </c>
      <c r="G70" s="127"/>
      <c r="H70" s="127"/>
      <c r="I70" s="127"/>
      <c r="J70" s="127"/>
      <c r="K70" s="126"/>
      <c r="L70" s="127" t="s">
        <v>126</v>
      </c>
      <c r="M70" s="127"/>
      <c r="N70" s="127"/>
      <c r="O70" s="127"/>
      <c r="P70" s="127"/>
      <c r="Q70" s="127"/>
      <c r="R70" s="127"/>
      <c r="S70" s="127"/>
      <c r="T70" s="127"/>
      <c r="U70" s="127"/>
      <c r="V70" s="127"/>
      <c r="W70" s="127"/>
      <c r="X70" s="127"/>
      <c r="Y70" s="127"/>
      <c r="Z70" s="127"/>
      <c r="AA70" s="127"/>
      <c r="AB70" s="127"/>
      <c r="AC70" s="127"/>
      <c r="AD70" s="127"/>
      <c r="AE70" s="127"/>
      <c r="AF70" s="127"/>
      <c r="AG70" s="129">
        <f>'04.1 -  Areálové rozvody ...'!J34</f>
        <v>0</v>
      </c>
      <c r="AH70" s="126"/>
      <c r="AI70" s="126"/>
      <c r="AJ70" s="126"/>
      <c r="AK70" s="126"/>
      <c r="AL70" s="126"/>
      <c r="AM70" s="126"/>
      <c r="AN70" s="129">
        <f>SUM(AG70,AT70)</f>
        <v>0</v>
      </c>
      <c r="AO70" s="126"/>
      <c r="AP70" s="126"/>
      <c r="AQ70" s="130" t="s">
        <v>86</v>
      </c>
      <c r="AR70" s="67"/>
      <c r="AS70" s="131">
        <v>0</v>
      </c>
      <c r="AT70" s="132">
        <f>ROUND(SUM(AV70:AW70),2)</f>
        <v>0</v>
      </c>
      <c r="AU70" s="133">
        <f>'04.1 -  Areálové rozvody ...'!P104</f>
        <v>0</v>
      </c>
      <c r="AV70" s="132">
        <f>'04.1 -  Areálové rozvody ...'!J37</f>
        <v>0</v>
      </c>
      <c r="AW70" s="132">
        <f>'04.1 -  Areálové rozvody ...'!J38</f>
        <v>0</v>
      </c>
      <c r="AX70" s="132">
        <f>'04.1 -  Areálové rozvody ...'!J39</f>
        <v>0</v>
      </c>
      <c r="AY70" s="132">
        <f>'04.1 -  Areálové rozvody ...'!J40</f>
        <v>0</v>
      </c>
      <c r="AZ70" s="132">
        <f>'04.1 -  Areálové rozvody ...'!F37</f>
        <v>0</v>
      </c>
      <c r="BA70" s="132">
        <f>'04.1 -  Areálové rozvody ...'!F38</f>
        <v>0</v>
      </c>
      <c r="BB70" s="132">
        <f>'04.1 -  Areálové rozvody ...'!F39</f>
        <v>0</v>
      </c>
      <c r="BC70" s="132">
        <f>'04.1 -  Areálové rozvody ...'!F40</f>
        <v>0</v>
      </c>
      <c r="BD70" s="134">
        <f>'04.1 -  Areálové rozvody ...'!F41</f>
        <v>0</v>
      </c>
      <c r="BE70" s="4"/>
      <c r="BT70" s="135" t="s">
        <v>91</v>
      </c>
      <c r="BV70" s="135" t="s">
        <v>76</v>
      </c>
      <c r="BW70" s="135" t="s">
        <v>127</v>
      </c>
      <c r="BX70" s="135" t="s">
        <v>121</v>
      </c>
      <c r="CL70" s="135" t="s">
        <v>19</v>
      </c>
    </row>
    <row r="71" s="4" customFormat="1" ht="16.5" customHeight="1">
      <c r="A71" s="136" t="s">
        <v>88</v>
      </c>
      <c r="B71" s="65"/>
      <c r="C71" s="126"/>
      <c r="D71" s="126"/>
      <c r="E71" s="126"/>
      <c r="F71" s="127" t="s">
        <v>128</v>
      </c>
      <c r="G71" s="127"/>
      <c r="H71" s="127"/>
      <c r="I71" s="127"/>
      <c r="J71" s="127"/>
      <c r="K71" s="126"/>
      <c r="L71" s="127" t="s">
        <v>129</v>
      </c>
      <c r="M71" s="127"/>
      <c r="N71" s="127"/>
      <c r="O71" s="127"/>
      <c r="P71" s="127"/>
      <c r="Q71" s="127"/>
      <c r="R71" s="127"/>
      <c r="S71" s="127"/>
      <c r="T71" s="127"/>
      <c r="U71" s="127"/>
      <c r="V71" s="127"/>
      <c r="W71" s="127"/>
      <c r="X71" s="127"/>
      <c r="Y71" s="127"/>
      <c r="Z71" s="127"/>
      <c r="AA71" s="127"/>
      <c r="AB71" s="127"/>
      <c r="AC71" s="127"/>
      <c r="AD71" s="127"/>
      <c r="AE71" s="127"/>
      <c r="AF71" s="127"/>
      <c r="AG71" s="129">
        <f>'04.2 - Domovní plynovod'!J34</f>
        <v>0</v>
      </c>
      <c r="AH71" s="126"/>
      <c r="AI71" s="126"/>
      <c r="AJ71" s="126"/>
      <c r="AK71" s="126"/>
      <c r="AL71" s="126"/>
      <c r="AM71" s="126"/>
      <c r="AN71" s="129">
        <f>SUM(AG71,AT71)</f>
        <v>0</v>
      </c>
      <c r="AO71" s="126"/>
      <c r="AP71" s="126"/>
      <c r="AQ71" s="130" t="s">
        <v>86</v>
      </c>
      <c r="AR71" s="67"/>
      <c r="AS71" s="131">
        <v>0</v>
      </c>
      <c r="AT71" s="132">
        <f>ROUND(SUM(AV71:AW71),2)</f>
        <v>0</v>
      </c>
      <c r="AU71" s="133">
        <f>'04.2 - Domovní plynovod'!P98</f>
        <v>0</v>
      </c>
      <c r="AV71" s="132">
        <f>'04.2 - Domovní plynovod'!J37</f>
        <v>0</v>
      </c>
      <c r="AW71" s="132">
        <f>'04.2 - Domovní plynovod'!J38</f>
        <v>0</v>
      </c>
      <c r="AX71" s="132">
        <f>'04.2 - Domovní plynovod'!J39</f>
        <v>0</v>
      </c>
      <c r="AY71" s="132">
        <f>'04.2 - Domovní plynovod'!J40</f>
        <v>0</v>
      </c>
      <c r="AZ71" s="132">
        <f>'04.2 - Domovní plynovod'!F37</f>
        <v>0</v>
      </c>
      <c r="BA71" s="132">
        <f>'04.2 - Domovní plynovod'!F38</f>
        <v>0</v>
      </c>
      <c r="BB71" s="132">
        <f>'04.2 - Domovní plynovod'!F39</f>
        <v>0</v>
      </c>
      <c r="BC71" s="132">
        <f>'04.2 - Domovní plynovod'!F40</f>
        <v>0</v>
      </c>
      <c r="BD71" s="134">
        <f>'04.2 - Domovní plynovod'!F41</f>
        <v>0</v>
      </c>
      <c r="BE71" s="4"/>
      <c r="BT71" s="135" t="s">
        <v>91</v>
      </c>
      <c r="BV71" s="135" t="s">
        <v>76</v>
      </c>
      <c r="BW71" s="135" t="s">
        <v>130</v>
      </c>
      <c r="BX71" s="135" t="s">
        <v>121</v>
      </c>
      <c r="CL71" s="135" t="s">
        <v>19</v>
      </c>
    </row>
    <row r="72" s="4" customFormat="1" ht="16.5" customHeight="1">
      <c r="A72" s="136" t="s">
        <v>88</v>
      </c>
      <c r="B72" s="65"/>
      <c r="C72" s="126"/>
      <c r="D72" s="126"/>
      <c r="E72" s="126"/>
      <c r="F72" s="127" t="s">
        <v>131</v>
      </c>
      <c r="G72" s="127"/>
      <c r="H72" s="127"/>
      <c r="I72" s="127"/>
      <c r="J72" s="127"/>
      <c r="K72" s="126"/>
      <c r="L72" s="127" t="s">
        <v>132</v>
      </c>
      <c r="M72" s="127"/>
      <c r="N72" s="127"/>
      <c r="O72" s="127"/>
      <c r="P72" s="127"/>
      <c r="Q72" s="127"/>
      <c r="R72" s="127"/>
      <c r="S72" s="127"/>
      <c r="T72" s="127"/>
      <c r="U72" s="127"/>
      <c r="V72" s="127"/>
      <c r="W72" s="127"/>
      <c r="X72" s="127"/>
      <c r="Y72" s="127"/>
      <c r="Z72" s="127"/>
      <c r="AA72" s="127"/>
      <c r="AB72" s="127"/>
      <c r="AC72" s="127"/>
      <c r="AD72" s="127"/>
      <c r="AE72" s="127"/>
      <c r="AF72" s="127"/>
      <c r="AG72" s="129">
        <f>'04.3 - Areálový rozvod el...'!J34</f>
        <v>0</v>
      </c>
      <c r="AH72" s="126"/>
      <c r="AI72" s="126"/>
      <c r="AJ72" s="126"/>
      <c r="AK72" s="126"/>
      <c r="AL72" s="126"/>
      <c r="AM72" s="126"/>
      <c r="AN72" s="129">
        <f>SUM(AG72,AT72)</f>
        <v>0</v>
      </c>
      <c r="AO72" s="126"/>
      <c r="AP72" s="126"/>
      <c r="AQ72" s="130" t="s">
        <v>86</v>
      </c>
      <c r="AR72" s="67"/>
      <c r="AS72" s="131">
        <v>0</v>
      </c>
      <c r="AT72" s="132">
        <f>ROUND(SUM(AV72:AW72),2)</f>
        <v>0</v>
      </c>
      <c r="AU72" s="133">
        <f>'04.3 - Areálový rozvod el...'!P98</f>
        <v>0</v>
      </c>
      <c r="AV72" s="132">
        <f>'04.3 - Areálový rozvod el...'!J37</f>
        <v>0</v>
      </c>
      <c r="AW72" s="132">
        <f>'04.3 - Areálový rozvod el...'!J38</f>
        <v>0</v>
      </c>
      <c r="AX72" s="132">
        <f>'04.3 - Areálový rozvod el...'!J39</f>
        <v>0</v>
      </c>
      <c r="AY72" s="132">
        <f>'04.3 - Areálový rozvod el...'!J40</f>
        <v>0</v>
      </c>
      <c r="AZ72" s="132">
        <f>'04.3 - Areálový rozvod el...'!F37</f>
        <v>0</v>
      </c>
      <c r="BA72" s="132">
        <f>'04.3 - Areálový rozvod el...'!F38</f>
        <v>0</v>
      </c>
      <c r="BB72" s="132">
        <f>'04.3 - Areálový rozvod el...'!F39</f>
        <v>0</v>
      </c>
      <c r="BC72" s="132">
        <f>'04.3 - Areálový rozvod el...'!F40</f>
        <v>0</v>
      </c>
      <c r="BD72" s="134">
        <f>'04.3 - Areálový rozvod el...'!F41</f>
        <v>0</v>
      </c>
      <c r="BE72" s="4"/>
      <c r="BT72" s="135" t="s">
        <v>91</v>
      </c>
      <c r="BV72" s="135" t="s">
        <v>76</v>
      </c>
      <c r="BW72" s="135" t="s">
        <v>133</v>
      </c>
      <c r="BX72" s="135" t="s">
        <v>121</v>
      </c>
      <c r="CL72" s="135" t="s">
        <v>19</v>
      </c>
    </row>
    <row r="73" s="4" customFormat="1" ht="16.5" customHeight="1">
      <c r="A73" s="4"/>
      <c r="B73" s="65"/>
      <c r="C73" s="126"/>
      <c r="D73" s="126"/>
      <c r="E73" s="127" t="s">
        <v>134</v>
      </c>
      <c r="F73" s="127"/>
      <c r="G73" s="127"/>
      <c r="H73" s="127"/>
      <c r="I73" s="127"/>
      <c r="J73" s="126"/>
      <c r="K73" s="127" t="s">
        <v>135</v>
      </c>
      <c r="L73" s="127"/>
      <c r="M73" s="127"/>
      <c r="N73" s="127"/>
      <c r="O73" s="127"/>
      <c r="P73" s="127"/>
      <c r="Q73" s="127"/>
      <c r="R73" s="127"/>
      <c r="S73" s="127"/>
      <c r="T73" s="127"/>
      <c r="U73" s="127"/>
      <c r="V73" s="127"/>
      <c r="W73" s="127"/>
      <c r="X73" s="127"/>
      <c r="Y73" s="127"/>
      <c r="Z73" s="127"/>
      <c r="AA73" s="127"/>
      <c r="AB73" s="127"/>
      <c r="AC73" s="127"/>
      <c r="AD73" s="127"/>
      <c r="AE73" s="127"/>
      <c r="AF73" s="127"/>
      <c r="AG73" s="128">
        <f>ROUND(AG74,2)</f>
        <v>0</v>
      </c>
      <c r="AH73" s="126"/>
      <c r="AI73" s="126"/>
      <c r="AJ73" s="126"/>
      <c r="AK73" s="126"/>
      <c r="AL73" s="126"/>
      <c r="AM73" s="126"/>
      <c r="AN73" s="129">
        <f>SUM(AG73,AT73)</f>
        <v>0</v>
      </c>
      <c r="AO73" s="126"/>
      <c r="AP73" s="126"/>
      <c r="AQ73" s="130" t="s">
        <v>86</v>
      </c>
      <c r="AR73" s="67"/>
      <c r="AS73" s="131">
        <f>ROUND(AS74,2)</f>
        <v>0</v>
      </c>
      <c r="AT73" s="132">
        <f>ROUND(SUM(AV73:AW73),2)</f>
        <v>0</v>
      </c>
      <c r="AU73" s="133">
        <f>ROUND(AU74,5)</f>
        <v>0</v>
      </c>
      <c r="AV73" s="132">
        <f>ROUND(AZ73*L29,2)</f>
        <v>0</v>
      </c>
      <c r="AW73" s="132">
        <f>ROUND(BA73*L30,2)</f>
        <v>0</v>
      </c>
      <c r="AX73" s="132">
        <f>ROUND(BB73*L29,2)</f>
        <v>0</v>
      </c>
      <c r="AY73" s="132">
        <f>ROUND(BC73*L30,2)</f>
        <v>0</v>
      </c>
      <c r="AZ73" s="132">
        <f>ROUND(AZ74,2)</f>
        <v>0</v>
      </c>
      <c r="BA73" s="132">
        <f>ROUND(BA74,2)</f>
        <v>0</v>
      </c>
      <c r="BB73" s="132">
        <f>ROUND(BB74,2)</f>
        <v>0</v>
      </c>
      <c r="BC73" s="132">
        <f>ROUND(BC74,2)</f>
        <v>0</v>
      </c>
      <c r="BD73" s="134">
        <f>ROUND(BD74,2)</f>
        <v>0</v>
      </c>
      <c r="BE73" s="4"/>
      <c r="BS73" s="135" t="s">
        <v>73</v>
      </c>
      <c r="BT73" s="135" t="s">
        <v>83</v>
      </c>
      <c r="BU73" s="135" t="s">
        <v>75</v>
      </c>
      <c r="BV73" s="135" t="s">
        <v>76</v>
      </c>
      <c r="BW73" s="135" t="s">
        <v>136</v>
      </c>
      <c r="BX73" s="135" t="s">
        <v>98</v>
      </c>
      <c r="CL73" s="135" t="s">
        <v>19</v>
      </c>
    </row>
    <row r="74" s="4" customFormat="1" ht="16.5" customHeight="1">
      <c r="A74" s="136" t="s">
        <v>88</v>
      </c>
      <c r="B74" s="65"/>
      <c r="C74" s="126"/>
      <c r="D74" s="126"/>
      <c r="E74" s="126"/>
      <c r="F74" s="127" t="s">
        <v>137</v>
      </c>
      <c r="G74" s="127"/>
      <c r="H74" s="127"/>
      <c r="I74" s="127"/>
      <c r="J74" s="127"/>
      <c r="K74" s="126"/>
      <c r="L74" s="127" t="s">
        <v>138</v>
      </c>
      <c r="M74" s="127"/>
      <c r="N74" s="127"/>
      <c r="O74" s="127"/>
      <c r="P74" s="127"/>
      <c r="Q74" s="127"/>
      <c r="R74" s="127"/>
      <c r="S74" s="127"/>
      <c r="T74" s="127"/>
      <c r="U74" s="127"/>
      <c r="V74" s="127"/>
      <c r="W74" s="127"/>
      <c r="X74" s="127"/>
      <c r="Y74" s="127"/>
      <c r="Z74" s="127"/>
      <c r="AA74" s="127"/>
      <c r="AB74" s="127"/>
      <c r="AC74" s="127"/>
      <c r="AD74" s="127"/>
      <c r="AE74" s="127"/>
      <c r="AF74" s="127"/>
      <c r="AG74" s="129">
        <f>'05.1 - Kanalizační a vodo...'!J34</f>
        <v>0</v>
      </c>
      <c r="AH74" s="126"/>
      <c r="AI74" s="126"/>
      <c r="AJ74" s="126"/>
      <c r="AK74" s="126"/>
      <c r="AL74" s="126"/>
      <c r="AM74" s="126"/>
      <c r="AN74" s="129">
        <f>SUM(AG74,AT74)</f>
        <v>0</v>
      </c>
      <c r="AO74" s="126"/>
      <c r="AP74" s="126"/>
      <c r="AQ74" s="130" t="s">
        <v>86</v>
      </c>
      <c r="AR74" s="67"/>
      <c r="AS74" s="131">
        <v>0</v>
      </c>
      <c r="AT74" s="132">
        <f>ROUND(SUM(AV74:AW74),2)</f>
        <v>0</v>
      </c>
      <c r="AU74" s="133">
        <f>'05.1 - Kanalizační a vodo...'!P107</f>
        <v>0</v>
      </c>
      <c r="AV74" s="132">
        <f>'05.1 - Kanalizační a vodo...'!J37</f>
        <v>0</v>
      </c>
      <c r="AW74" s="132">
        <f>'05.1 - Kanalizační a vodo...'!J38</f>
        <v>0</v>
      </c>
      <c r="AX74" s="132">
        <f>'05.1 - Kanalizační a vodo...'!J39</f>
        <v>0</v>
      </c>
      <c r="AY74" s="132">
        <f>'05.1 - Kanalizační a vodo...'!J40</f>
        <v>0</v>
      </c>
      <c r="AZ74" s="132">
        <f>'05.1 - Kanalizační a vodo...'!F37</f>
        <v>0</v>
      </c>
      <c r="BA74" s="132">
        <f>'05.1 - Kanalizační a vodo...'!F38</f>
        <v>0</v>
      </c>
      <c r="BB74" s="132">
        <f>'05.1 - Kanalizační a vodo...'!F39</f>
        <v>0</v>
      </c>
      <c r="BC74" s="132">
        <f>'05.1 - Kanalizační a vodo...'!F40</f>
        <v>0</v>
      </c>
      <c r="BD74" s="134">
        <f>'05.1 - Kanalizační a vodo...'!F41</f>
        <v>0</v>
      </c>
      <c r="BE74" s="4"/>
      <c r="BT74" s="135" t="s">
        <v>91</v>
      </c>
      <c r="BV74" s="135" t="s">
        <v>76</v>
      </c>
      <c r="BW74" s="135" t="s">
        <v>139</v>
      </c>
      <c r="BX74" s="135" t="s">
        <v>136</v>
      </c>
      <c r="CL74" s="135" t="s">
        <v>19</v>
      </c>
    </row>
    <row r="75" s="4" customFormat="1" ht="16.5" customHeight="1">
      <c r="A75" s="136" t="s">
        <v>88</v>
      </c>
      <c r="B75" s="65"/>
      <c r="C75" s="126"/>
      <c r="D75" s="126"/>
      <c r="E75" s="127" t="s">
        <v>140</v>
      </c>
      <c r="F75" s="127"/>
      <c r="G75" s="127"/>
      <c r="H75" s="127"/>
      <c r="I75" s="127"/>
      <c r="J75" s="126"/>
      <c r="K75" s="127" t="s">
        <v>141</v>
      </c>
      <c r="L75" s="127"/>
      <c r="M75" s="127"/>
      <c r="N75" s="127"/>
      <c r="O75" s="127"/>
      <c r="P75" s="127"/>
      <c r="Q75" s="127"/>
      <c r="R75" s="127"/>
      <c r="S75" s="127"/>
      <c r="T75" s="127"/>
      <c r="U75" s="127"/>
      <c r="V75" s="127"/>
      <c r="W75" s="127"/>
      <c r="X75" s="127"/>
      <c r="Y75" s="127"/>
      <c r="Z75" s="127"/>
      <c r="AA75" s="127"/>
      <c r="AB75" s="127"/>
      <c r="AC75" s="127"/>
      <c r="AD75" s="127"/>
      <c r="AE75" s="127"/>
      <c r="AF75" s="127"/>
      <c r="AG75" s="129">
        <f>'SO 06 - Plynovodní přípojka'!J32</f>
        <v>0</v>
      </c>
      <c r="AH75" s="126"/>
      <c r="AI75" s="126"/>
      <c r="AJ75" s="126"/>
      <c r="AK75" s="126"/>
      <c r="AL75" s="126"/>
      <c r="AM75" s="126"/>
      <c r="AN75" s="129">
        <f>SUM(AG75,AT75)</f>
        <v>0</v>
      </c>
      <c r="AO75" s="126"/>
      <c r="AP75" s="126"/>
      <c r="AQ75" s="130" t="s">
        <v>86</v>
      </c>
      <c r="AR75" s="67"/>
      <c r="AS75" s="131">
        <v>0</v>
      </c>
      <c r="AT75" s="132">
        <f>ROUND(SUM(AV75:AW75),2)</f>
        <v>0</v>
      </c>
      <c r="AU75" s="133">
        <f>'SO 06 - Plynovodní přípojka'!P93</f>
        <v>0</v>
      </c>
      <c r="AV75" s="132">
        <f>'SO 06 - Plynovodní přípojka'!J35</f>
        <v>0</v>
      </c>
      <c r="AW75" s="132">
        <f>'SO 06 - Plynovodní přípojka'!J36</f>
        <v>0</v>
      </c>
      <c r="AX75" s="132">
        <f>'SO 06 - Plynovodní přípojka'!J37</f>
        <v>0</v>
      </c>
      <c r="AY75" s="132">
        <f>'SO 06 - Plynovodní přípojka'!J38</f>
        <v>0</v>
      </c>
      <c r="AZ75" s="132">
        <f>'SO 06 - Plynovodní přípojka'!F35</f>
        <v>0</v>
      </c>
      <c r="BA75" s="132">
        <f>'SO 06 - Plynovodní přípojka'!F36</f>
        <v>0</v>
      </c>
      <c r="BB75" s="132">
        <f>'SO 06 - Plynovodní přípojka'!F37</f>
        <v>0</v>
      </c>
      <c r="BC75" s="132">
        <f>'SO 06 - Plynovodní přípojka'!F38</f>
        <v>0</v>
      </c>
      <c r="BD75" s="134">
        <f>'SO 06 - Plynovodní přípojka'!F39</f>
        <v>0</v>
      </c>
      <c r="BE75" s="4"/>
      <c r="BT75" s="135" t="s">
        <v>83</v>
      </c>
      <c r="BV75" s="135" t="s">
        <v>76</v>
      </c>
      <c r="BW75" s="135" t="s">
        <v>142</v>
      </c>
      <c r="BX75" s="135" t="s">
        <v>98</v>
      </c>
      <c r="CL75" s="135" t="s">
        <v>19</v>
      </c>
    </row>
    <row r="76" s="4" customFormat="1" ht="16.5" customHeight="1">
      <c r="A76" s="136" t="s">
        <v>88</v>
      </c>
      <c r="B76" s="65"/>
      <c r="C76" s="126"/>
      <c r="D76" s="126"/>
      <c r="E76" s="127" t="s">
        <v>93</v>
      </c>
      <c r="F76" s="127"/>
      <c r="G76" s="127"/>
      <c r="H76" s="127"/>
      <c r="I76" s="127"/>
      <c r="J76" s="126"/>
      <c r="K76" s="127" t="s">
        <v>94</v>
      </c>
      <c r="L76" s="127"/>
      <c r="M76" s="127"/>
      <c r="N76" s="127"/>
      <c r="O76" s="127"/>
      <c r="P76" s="127"/>
      <c r="Q76" s="127"/>
      <c r="R76" s="127"/>
      <c r="S76" s="127"/>
      <c r="T76" s="127"/>
      <c r="U76" s="127"/>
      <c r="V76" s="127"/>
      <c r="W76" s="127"/>
      <c r="X76" s="127"/>
      <c r="Y76" s="127"/>
      <c r="Z76" s="127"/>
      <c r="AA76" s="127"/>
      <c r="AB76" s="127"/>
      <c r="AC76" s="127"/>
      <c r="AD76" s="127"/>
      <c r="AE76" s="127"/>
      <c r="AF76" s="127"/>
      <c r="AG76" s="129">
        <f>'VRN - Vedlejší rozpočtové..._01'!J32</f>
        <v>0</v>
      </c>
      <c r="AH76" s="126"/>
      <c r="AI76" s="126"/>
      <c r="AJ76" s="126"/>
      <c r="AK76" s="126"/>
      <c r="AL76" s="126"/>
      <c r="AM76" s="126"/>
      <c r="AN76" s="129">
        <f>SUM(AG76,AT76)</f>
        <v>0</v>
      </c>
      <c r="AO76" s="126"/>
      <c r="AP76" s="126"/>
      <c r="AQ76" s="130" t="s">
        <v>86</v>
      </c>
      <c r="AR76" s="67"/>
      <c r="AS76" s="131">
        <v>0</v>
      </c>
      <c r="AT76" s="132">
        <f>ROUND(SUM(AV76:AW76),2)</f>
        <v>0</v>
      </c>
      <c r="AU76" s="133">
        <f>'VRN - Vedlejší rozpočtové..._01'!P88</f>
        <v>0</v>
      </c>
      <c r="AV76" s="132">
        <f>'VRN - Vedlejší rozpočtové..._01'!J35</f>
        <v>0</v>
      </c>
      <c r="AW76" s="132">
        <f>'VRN - Vedlejší rozpočtové..._01'!J36</f>
        <v>0</v>
      </c>
      <c r="AX76" s="132">
        <f>'VRN - Vedlejší rozpočtové..._01'!J37</f>
        <v>0</v>
      </c>
      <c r="AY76" s="132">
        <f>'VRN - Vedlejší rozpočtové..._01'!J38</f>
        <v>0</v>
      </c>
      <c r="AZ76" s="132">
        <f>'VRN - Vedlejší rozpočtové..._01'!F35</f>
        <v>0</v>
      </c>
      <c r="BA76" s="132">
        <f>'VRN - Vedlejší rozpočtové..._01'!F36</f>
        <v>0</v>
      </c>
      <c r="BB76" s="132">
        <f>'VRN - Vedlejší rozpočtové..._01'!F37</f>
        <v>0</v>
      </c>
      <c r="BC76" s="132">
        <f>'VRN - Vedlejší rozpočtové..._01'!F38</f>
        <v>0</v>
      </c>
      <c r="BD76" s="134">
        <f>'VRN - Vedlejší rozpočtové..._01'!F39</f>
        <v>0</v>
      </c>
      <c r="BE76" s="4"/>
      <c r="BT76" s="135" t="s">
        <v>83</v>
      </c>
      <c r="BV76" s="135" t="s">
        <v>76</v>
      </c>
      <c r="BW76" s="135" t="s">
        <v>143</v>
      </c>
      <c r="BX76" s="135" t="s">
        <v>98</v>
      </c>
      <c r="CL76" s="135" t="s">
        <v>19</v>
      </c>
    </row>
    <row r="77" s="7" customFormat="1" ht="16.5" customHeight="1">
      <c r="A77" s="7"/>
      <c r="B77" s="113"/>
      <c r="C77" s="114"/>
      <c r="D77" s="115" t="s">
        <v>144</v>
      </c>
      <c r="E77" s="115"/>
      <c r="F77" s="115"/>
      <c r="G77" s="115"/>
      <c r="H77" s="115"/>
      <c r="I77" s="116"/>
      <c r="J77" s="115" t="s">
        <v>145</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7">
        <f>ROUND(AG78+AG81+AG84+AG86+AG87,2)</f>
        <v>0</v>
      </c>
      <c r="AH77" s="116"/>
      <c r="AI77" s="116"/>
      <c r="AJ77" s="116"/>
      <c r="AK77" s="116"/>
      <c r="AL77" s="116"/>
      <c r="AM77" s="116"/>
      <c r="AN77" s="118">
        <f>SUM(AG77,AT77)</f>
        <v>0</v>
      </c>
      <c r="AO77" s="116"/>
      <c r="AP77" s="116"/>
      <c r="AQ77" s="119" t="s">
        <v>80</v>
      </c>
      <c r="AR77" s="120"/>
      <c r="AS77" s="121">
        <f>ROUND(AS78+AS81+AS84+AS86+AS87,2)</f>
        <v>0</v>
      </c>
      <c r="AT77" s="122">
        <f>ROUND(SUM(AV77:AW77),2)</f>
        <v>0</v>
      </c>
      <c r="AU77" s="123">
        <f>ROUND(AU78+AU81+AU84+AU86+AU87,5)</f>
        <v>0</v>
      </c>
      <c r="AV77" s="122">
        <f>ROUND(AZ77*L29,2)</f>
        <v>0</v>
      </c>
      <c r="AW77" s="122">
        <f>ROUND(BA77*L30,2)</f>
        <v>0</v>
      </c>
      <c r="AX77" s="122">
        <f>ROUND(BB77*L29,2)</f>
        <v>0</v>
      </c>
      <c r="AY77" s="122">
        <f>ROUND(BC77*L30,2)</f>
        <v>0</v>
      </c>
      <c r="AZ77" s="122">
        <f>ROUND(AZ78+AZ81+AZ84+AZ86+AZ87,2)</f>
        <v>0</v>
      </c>
      <c r="BA77" s="122">
        <f>ROUND(BA78+BA81+BA84+BA86+BA87,2)</f>
        <v>0</v>
      </c>
      <c r="BB77" s="122">
        <f>ROUND(BB78+BB81+BB84+BB86+BB87,2)</f>
        <v>0</v>
      </c>
      <c r="BC77" s="122">
        <f>ROUND(BC78+BC81+BC84+BC86+BC87,2)</f>
        <v>0</v>
      </c>
      <c r="BD77" s="124">
        <f>ROUND(BD78+BD81+BD84+BD86+BD87,2)</f>
        <v>0</v>
      </c>
      <c r="BE77" s="7"/>
      <c r="BS77" s="125" t="s">
        <v>73</v>
      </c>
      <c r="BT77" s="125" t="s">
        <v>81</v>
      </c>
      <c r="BU77" s="125" t="s">
        <v>75</v>
      </c>
      <c r="BV77" s="125" t="s">
        <v>76</v>
      </c>
      <c r="BW77" s="125" t="s">
        <v>146</v>
      </c>
      <c r="BX77" s="125" t="s">
        <v>5</v>
      </c>
      <c r="CL77" s="125" t="s">
        <v>19</v>
      </c>
      <c r="CM77" s="125" t="s">
        <v>83</v>
      </c>
    </row>
    <row r="78" s="4" customFormat="1" ht="16.5" customHeight="1">
      <c r="A78" s="4"/>
      <c r="B78" s="65"/>
      <c r="C78" s="126"/>
      <c r="D78" s="126"/>
      <c r="E78" s="127" t="s">
        <v>84</v>
      </c>
      <c r="F78" s="127"/>
      <c r="G78" s="127"/>
      <c r="H78" s="127"/>
      <c r="I78" s="127"/>
      <c r="J78" s="126"/>
      <c r="K78" s="127" t="s">
        <v>85</v>
      </c>
      <c r="L78" s="127"/>
      <c r="M78" s="127"/>
      <c r="N78" s="127"/>
      <c r="O78" s="127"/>
      <c r="P78" s="127"/>
      <c r="Q78" s="127"/>
      <c r="R78" s="127"/>
      <c r="S78" s="127"/>
      <c r="T78" s="127"/>
      <c r="U78" s="127"/>
      <c r="V78" s="127"/>
      <c r="W78" s="127"/>
      <c r="X78" s="127"/>
      <c r="Y78" s="127"/>
      <c r="Z78" s="127"/>
      <c r="AA78" s="127"/>
      <c r="AB78" s="127"/>
      <c r="AC78" s="127"/>
      <c r="AD78" s="127"/>
      <c r="AE78" s="127"/>
      <c r="AF78" s="127"/>
      <c r="AG78" s="128">
        <f>ROUND(SUM(AG79:AG80),2)</f>
        <v>0</v>
      </c>
      <c r="AH78" s="126"/>
      <c r="AI78" s="126"/>
      <c r="AJ78" s="126"/>
      <c r="AK78" s="126"/>
      <c r="AL78" s="126"/>
      <c r="AM78" s="126"/>
      <c r="AN78" s="129">
        <f>SUM(AG78,AT78)</f>
        <v>0</v>
      </c>
      <c r="AO78" s="126"/>
      <c r="AP78" s="126"/>
      <c r="AQ78" s="130" t="s">
        <v>86</v>
      </c>
      <c r="AR78" s="67"/>
      <c r="AS78" s="131">
        <f>ROUND(SUM(AS79:AS80),2)</f>
        <v>0</v>
      </c>
      <c r="AT78" s="132">
        <f>ROUND(SUM(AV78:AW78),2)</f>
        <v>0</v>
      </c>
      <c r="AU78" s="133">
        <f>ROUND(SUM(AU79:AU80),5)</f>
        <v>0</v>
      </c>
      <c r="AV78" s="132">
        <f>ROUND(AZ78*L29,2)</f>
        <v>0</v>
      </c>
      <c r="AW78" s="132">
        <f>ROUND(BA78*L30,2)</f>
        <v>0</v>
      </c>
      <c r="AX78" s="132">
        <f>ROUND(BB78*L29,2)</f>
        <v>0</v>
      </c>
      <c r="AY78" s="132">
        <f>ROUND(BC78*L30,2)</f>
        <v>0</v>
      </c>
      <c r="AZ78" s="132">
        <f>ROUND(SUM(AZ79:AZ80),2)</f>
        <v>0</v>
      </c>
      <c r="BA78" s="132">
        <f>ROUND(SUM(BA79:BA80),2)</f>
        <v>0</v>
      </c>
      <c r="BB78" s="132">
        <f>ROUND(SUM(BB79:BB80),2)</f>
        <v>0</v>
      </c>
      <c r="BC78" s="132">
        <f>ROUND(SUM(BC79:BC80),2)</f>
        <v>0</v>
      </c>
      <c r="BD78" s="134">
        <f>ROUND(SUM(BD79:BD80),2)</f>
        <v>0</v>
      </c>
      <c r="BE78" s="4"/>
      <c r="BS78" s="135" t="s">
        <v>73</v>
      </c>
      <c r="BT78" s="135" t="s">
        <v>83</v>
      </c>
      <c r="BU78" s="135" t="s">
        <v>75</v>
      </c>
      <c r="BV78" s="135" t="s">
        <v>76</v>
      </c>
      <c r="BW78" s="135" t="s">
        <v>147</v>
      </c>
      <c r="BX78" s="135" t="s">
        <v>146</v>
      </c>
      <c r="CL78" s="135" t="s">
        <v>19</v>
      </c>
    </row>
    <row r="79" s="4" customFormat="1" ht="23.25" customHeight="1">
      <c r="A79" s="136" t="s">
        <v>88</v>
      </c>
      <c r="B79" s="65"/>
      <c r="C79" s="126"/>
      <c r="D79" s="126"/>
      <c r="E79" s="126"/>
      <c r="F79" s="127" t="s">
        <v>89</v>
      </c>
      <c r="G79" s="127"/>
      <c r="H79" s="127"/>
      <c r="I79" s="127"/>
      <c r="J79" s="127"/>
      <c r="K79" s="126"/>
      <c r="L79" s="127" t="s">
        <v>90</v>
      </c>
      <c r="M79" s="127"/>
      <c r="N79" s="127"/>
      <c r="O79" s="127"/>
      <c r="P79" s="127"/>
      <c r="Q79" s="127"/>
      <c r="R79" s="127"/>
      <c r="S79" s="127"/>
      <c r="T79" s="127"/>
      <c r="U79" s="127"/>
      <c r="V79" s="127"/>
      <c r="W79" s="127"/>
      <c r="X79" s="127"/>
      <c r="Y79" s="127"/>
      <c r="Z79" s="127"/>
      <c r="AA79" s="127"/>
      <c r="AB79" s="127"/>
      <c r="AC79" s="127"/>
      <c r="AD79" s="127"/>
      <c r="AE79" s="127"/>
      <c r="AF79" s="127"/>
      <c r="AG79" s="129">
        <f>'01.1,01.2 - Architektonic..._02'!J34</f>
        <v>0</v>
      </c>
      <c r="AH79" s="126"/>
      <c r="AI79" s="126"/>
      <c r="AJ79" s="126"/>
      <c r="AK79" s="126"/>
      <c r="AL79" s="126"/>
      <c r="AM79" s="126"/>
      <c r="AN79" s="129">
        <f>SUM(AG79,AT79)</f>
        <v>0</v>
      </c>
      <c r="AO79" s="126"/>
      <c r="AP79" s="126"/>
      <c r="AQ79" s="130" t="s">
        <v>86</v>
      </c>
      <c r="AR79" s="67"/>
      <c r="AS79" s="131">
        <v>0</v>
      </c>
      <c r="AT79" s="132">
        <f>ROUND(SUM(AV79:AW79),2)</f>
        <v>0</v>
      </c>
      <c r="AU79" s="133">
        <f>'01.1,01.2 - Architektonic..._02'!P103</f>
        <v>0</v>
      </c>
      <c r="AV79" s="132">
        <f>'01.1,01.2 - Architektonic..._02'!J37</f>
        <v>0</v>
      </c>
      <c r="AW79" s="132">
        <f>'01.1,01.2 - Architektonic..._02'!J38</f>
        <v>0</v>
      </c>
      <c r="AX79" s="132">
        <f>'01.1,01.2 - Architektonic..._02'!J39</f>
        <v>0</v>
      </c>
      <c r="AY79" s="132">
        <f>'01.1,01.2 - Architektonic..._02'!J40</f>
        <v>0</v>
      </c>
      <c r="AZ79" s="132">
        <f>'01.1,01.2 - Architektonic..._02'!F37</f>
        <v>0</v>
      </c>
      <c r="BA79" s="132">
        <f>'01.1,01.2 - Architektonic..._02'!F38</f>
        <v>0</v>
      </c>
      <c r="BB79" s="132">
        <f>'01.1,01.2 - Architektonic..._02'!F39</f>
        <v>0</v>
      </c>
      <c r="BC79" s="132">
        <f>'01.1,01.2 - Architektonic..._02'!F40</f>
        <v>0</v>
      </c>
      <c r="BD79" s="134">
        <f>'01.1,01.2 - Architektonic..._02'!F41</f>
        <v>0</v>
      </c>
      <c r="BE79" s="4"/>
      <c r="BT79" s="135" t="s">
        <v>91</v>
      </c>
      <c r="BV79" s="135" t="s">
        <v>76</v>
      </c>
      <c r="BW79" s="135" t="s">
        <v>148</v>
      </c>
      <c r="BX79" s="135" t="s">
        <v>147</v>
      </c>
      <c r="CL79" s="135" t="s">
        <v>19</v>
      </c>
    </row>
    <row r="80" s="4" customFormat="1" ht="16.5" customHeight="1">
      <c r="A80" s="136" t="s">
        <v>88</v>
      </c>
      <c r="B80" s="65"/>
      <c r="C80" s="126"/>
      <c r="D80" s="126"/>
      <c r="E80" s="126"/>
      <c r="F80" s="127" t="s">
        <v>149</v>
      </c>
      <c r="G80" s="127"/>
      <c r="H80" s="127"/>
      <c r="I80" s="127"/>
      <c r="J80" s="127"/>
      <c r="K80" s="126"/>
      <c r="L80" s="127" t="s">
        <v>150</v>
      </c>
      <c r="M80" s="127"/>
      <c r="N80" s="127"/>
      <c r="O80" s="127"/>
      <c r="P80" s="127"/>
      <c r="Q80" s="127"/>
      <c r="R80" s="127"/>
      <c r="S80" s="127"/>
      <c r="T80" s="127"/>
      <c r="U80" s="127"/>
      <c r="V80" s="127"/>
      <c r="W80" s="127"/>
      <c r="X80" s="127"/>
      <c r="Y80" s="127"/>
      <c r="Z80" s="127"/>
      <c r="AA80" s="127"/>
      <c r="AB80" s="127"/>
      <c r="AC80" s="127"/>
      <c r="AD80" s="127"/>
      <c r="AE80" s="127"/>
      <c r="AF80" s="127"/>
      <c r="AG80" s="129">
        <f>'01.3 - PBŘ'!J34</f>
        <v>0</v>
      </c>
      <c r="AH80" s="126"/>
      <c r="AI80" s="126"/>
      <c r="AJ80" s="126"/>
      <c r="AK80" s="126"/>
      <c r="AL80" s="126"/>
      <c r="AM80" s="126"/>
      <c r="AN80" s="129">
        <f>SUM(AG80,AT80)</f>
        <v>0</v>
      </c>
      <c r="AO80" s="126"/>
      <c r="AP80" s="126"/>
      <c r="AQ80" s="130" t="s">
        <v>86</v>
      </c>
      <c r="AR80" s="67"/>
      <c r="AS80" s="131">
        <v>0</v>
      </c>
      <c r="AT80" s="132">
        <f>ROUND(SUM(AV80:AW80),2)</f>
        <v>0</v>
      </c>
      <c r="AU80" s="133">
        <f>'01.3 - PBŘ'!P92</f>
        <v>0</v>
      </c>
      <c r="AV80" s="132">
        <f>'01.3 - PBŘ'!J37</f>
        <v>0</v>
      </c>
      <c r="AW80" s="132">
        <f>'01.3 - PBŘ'!J38</f>
        <v>0</v>
      </c>
      <c r="AX80" s="132">
        <f>'01.3 - PBŘ'!J39</f>
        <v>0</v>
      </c>
      <c r="AY80" s="132">
        <f>'01.3 - PBŘ'!J40</f>
        <v>0</v>
      </c>
      <c r="AZ80" s="132">
        <f>'01.3 - PBŘ'!F37</f>
        <v>0</v>
      </c>
      <c r="BA80" s="132">
        <f>'01.3 - PBŘ'!F38</f>
        <v>0</v>
      </c>
      <c r="BB80" s="132">
        <f>'01.3 - PBŘ'!F39</f>
        <v>0</v>
      </c>
      <c r="BC80" s="132">
        <f>'01.3 - PBŘ'!F40</f>
        <v>0</v>
      </c>
      <c r="BD80" s="134">
        <f>'01.3 - PBŘ'!F41</f>
        <v>0</v>
      </c>
      <c r="BE80" s="4"/>
      <c r="BT80" s="135" t="s">
        <v>91</v>
      </c>
      <c r="BV80" s="135" t="s">
        <v>76</v>
      </c>
      <c r="BW80" s="135" t="s">
        <v>151</v>
      </c>
      <c r="BX80" s="135" t="s">
        <v>147</v>
      </c>
      <c r="CL80" s="135" t="s">
        <v>19</v>
      </c>
    </row>
    <row r="81" s="4" customFormat="1" ht="16.5" customHeight="1">
      <c r="A81" s="4"/>
      <c r="B81" s="65"/>
      <c r="C81" s="126"/>
      <c r="D81" s="126"/>
      <c r="E81" s="127" t="s">
        <v>152</v>
      </c>
      <c r="F81" s="127"/>
      <c r="G81" s="127"/>
      <c r="H81" s="127"/>
      <c r="I81" s="127"/>
      <c r="J81" s="126"/>
      <c r="K81" s="127" t="s">
        <v>153</v>
      </c>
      <c r="L81" s="127"/>
      <c r="M81" s="127"/>
      <c r="N81" s="127"/>
      <c r="O81" s="127"/>
      <c r="P81" s="127"/>
      <c r="Q81" s="127"/>
      <c r="R81" s="127"/>
      <c r="S81" s="127"/>
      <c r="T81" s="127"/>
      <c r="U81" s="127"/>
      <c r="V81" s="127"/>
      <c r="W81" s="127"/>
      <c r="X81" s="127"/>
      <c r="Y81" s="127"/>
      <c r="Z81" s="127"/>
      <c r="AA81" s="127"/>
      <c r="AB81" s="127"/>
      <c r="AC81" s="127"/>
      <c r="AD81" s="127"/>
      <c r="AE81" s="127"/>
      <c r="AF81" s="127"/>
      <c r="AG81" s="128">
        <f>ROUND(SUM(AG82:AG83),2)</f>
        <v>0</v>
      </c>
      <c r="AH81" s="126"/>
      <c r="AI81" s="126"/>
      <c r="AJ81" s="126"/>
      <c r="AK81" s="126"/>
      <c r="AL81" s="126"/>
      <c r="AM81" s="126"/>
      <c r="AN81" s="129">
        <f>SUM(AG81,AT81)</f>
        <v>0</v>
      </c>
      <c r="AO81" s="126"/>
      <c r="AP81" s="126"/>
      <c r="AQ81" s="130" t="s">
        <v>86</v>
      </c>
      <c r="AR81" s="67"/>
      <c r="AS81" s="131">
        <f>ROUND(SUM(AS82:AS83),2)</f>
        <v>0</v>
      </c>
      <c r="AT81" s="132">
        <f>ROUND(SUM(AV81:AW81),2)</f>
        <v>0</v>
      </c>
      <c r="AU81" s="133">
        <f>ROUND(SUM(AU82:AU83),5)</f>
        <v>0</v>
      </c>
      <c r="AV81" s="132">
        <f>ROUND(AZ81*L29,2)</f>
        <v>0</v>
      </c>
      <c r="AW81" s="132">
        <f>ROUND(BA81*L30,2)</f>
        <v>0</v>
      </c>
      <c r="AX81" s="132">
        <f>ROUND(BB81*L29,2)</f>
        <v>0</v>
      </c>
      <c r="AY81" s="132">
        <f>ROUND(BC81*L30,2)</f>
        <v>0</v>
      </c>
      <c r="AZ81" s="132">
        <f>ROUND(SUM(AZ82:AZ83),2)</f>
        <v>0</v>
      </c>
      <c r="BA81" s="132">
        <f>ROUND(SUM(BA82:BA83),2)</f>
        <v>0</v>
      </c>
      <c r="BB81" s="132">
        <f>ROUND(SUM(BB82:BB83),2)</f>
        <v>0</v>
      </c>
      <c r="BC81" s="132">
        <f>ROUND(SUM(BC82:BC83),2)</f>
        <v>0</v>
      </c>
      <c r="BD81" s="134">
        <f>ROUND(SUM(BD82:BD83),2)</f>
        <v>0</v>
      </c>
      <c r="BE81" s="4"/>
      <c r="BS81" s="135" t="s">
        <v>73</v>
      </c>
      <c r="BT81" s="135" t="s">
        <v>83</v>
      </c>
      <c r="BU81" s="135" t="s">
        <v>75</v>
      </c>
      <c r="BV81" s="135" t="s">
        <v>76</v>
      </c>
      <c r="BW81" s="135" t="s">
        <v>154</v>
      </c>
      <c r="BX81" s="135" t="s">
        <v>146</v>
      </c>
      <c r="CL81" s="135" t="s">
        <v>19</v>
      </c>
    </row>
    <row r="82" s="4" customFormat="1" ht="23.25" customHeight="1">
      <c r="A82" s="136" t="s">
        <v>88</v>
      </c>
      <c r="B82" s="65"/>
      <c r="C82" s="126"/>
      <c r="D82" s="126"/>
      <c r="E82" s="126"/>
      <c r="F82" s="127" t="s">
        <v>155</v>
      </c>
      <c r="G82" s="127"/>
      <c r="H82" s="127"/>
      <c r="I82" s="127"/>
      <c r="J82" s="127"/>
      <c r="K82" s="126"/>
      <c r="L82" s="127" t="s">
        <v>156</v>
      </c>
      <c r="M82" s="127"/>
      <c r="N82" s="127"/>
      <c r="O82" s="127"/>
      <c r="P82" s="127"/>
      <c r="Q82" s="127"/>
      <c r="R82" s="127"/>
      <c r="S82" s="127"/>
      <c r="T82" s="127"/>
      <c r="U82" s="127"/>
      <c r="V82" s="127"/>
      <c r="W82" s="127"/>
      <c r="X82" s="127"/>
      <c r="Y82" s="127"/>
      <c r="Z82" s="127"/>
      <c r="AA82" s="127"/>
      <c r="AB82" s="127"/>
      <c r="AC82" s="127"/>
      <c r="AD82" s="127"/>
      <c r="AE82" s="127"/>
      <c r="AF82" s="127"/>
      <c r="AG82" s="129">
        <f>'02.1,02.2 - Architektonic...'!J34</f>
        <v>0</v>
      </c>
      <c r="AH82" s="126"/>
      <c r="AI82" s="126"/>
      <c r="AJ82" s="126"/>
      <c r="AK82" s="126"/>
      <c r="AL82" s="126"/>
      <c r="AM82" s="126"/>
      <c r="AN82" s="129">
        <f>SUM(AG82,AT82)</f>
        <v>0</v>
      </c>
      <c r="AO82" s="126"/>
      <c r="AP82" s="126"/>
      <c r="AQ82" s="130" t="s">
        <v>86</v>
      </c>
      <c r="AR82" s="67"/>
      <c r="AS82" s="131">
        <v>0</v>
      </c>
      <c r="AT82" s="132">
        <f>ROUND(SUM(AV82:AW82),2)</f>
        <v>0</v>
      </c>
      <c r="AU82" s="133">
        <f>'02.1,02.2 - Architektonic...'!P107</f>
        <v>0</v>
      </c>
      <c r="AV82" s="132">
        <f>'02.1,02.2 - Architektonic...'!J37</f>
        <v>0</v>
      </c>
      <c r="AW82" s="132">
        <f>'02.1,02.2 - Architektonic...'!J38</f>
        <v>0</v>
      </c>
      <c r="AX82" s="132">
        <f>'02.1,02.2 - Architektonic...'!J39</f>
        <v>0</v>
      </c>
      <c r="AY82" s="132">
        <f>'02.1,02.2 - Architektonic...'!J40</f>
        <v>0</v>
      </c>
      <c r="AZ82" s="132">
        <f>'02.1,02.2 - Architektonic...'!F37</f>
        <v>0</v>
      </c>
      <c r="BA82" s="132">
        <f>'02.1,02.2 - Architektonic...'!F38</f>
        <v>0</v>
      </c>
      <c r="BB82" s="132">
        <f>'02.1,02.2 - Architektonic...'!F39</f>
        <v>0</v>
      </c>
      <c r="BC82" s="132">
        <f>'02.1,02.2 - Architektonic...'!F40</f>
        <v>0</v>
      </c>
      <c r="BD82" s="134">
        <f>'02.1,02.2 - Architektonic...'!F41</f>
        <v>0</v>
      </c>
      <c r="BE82" s="4"/>
      <c r="BT82" s="135" t="s">
        <v>91</v>
      </c>
      <c r="BV82" s="135" t="s">
        <v>76</v>
      </c>
      <c r="BW82" s="135" t="s">
        <v>157</v>
      </c>
      <c r="BX82" s="135" t="s">
        <v>154</v>
      </c>
      <c r="CL82" s="135" t="s">
        <v>19</v>
      </c>
    </row>
    <row r="83" s="4" customFormat="1" ht="16.5" customHeight="1">
      <c r="A83" s="136" t="s">
        <v>88</v>
      </c>
      <c r="B83" s="65"/>
      <c r="C83" s="126"/>
      <c r="D83" s="126"/>
      <c r="E83" s="126"/>
      <c r="F83" s="127" t="s">
        <v>158</v>
      </c>
      <c r="G83" s="127"/>
      <c r="H83" s="127"/>
      <c r="I83" s="127"/>
      <c r="J83" s="127"/>
      <c r="K83" s="126"/>
      <c r="L83" s="127" t="s">
        <v>111</v>
      </c>
      <c r="M83" s="127"/>
      <c r="N83" s="127"/>
      <c r="O83" s="127"/>
      <c r="P83" s="127"/>
      <c r="Q83" s="127"/>
      <c r="R83" s="127"/>
      <c r="S83" s="127"/>
      <c r="T83" s="127"/>
      <c r="U83" s="127"/>
      <c r="V83" s="127"/>
      <c r="W83" s="127"/>
      <c r="X83" s="127"/>
      <c r="Y83" s="127"/>
      <c r="Z83" s="127"/>
      <c r="AA83" s="127"/>
      <c r="AB83" s="127"/>
      <c r="AC83" s="127"/>
      <c r="AD83" s="127"/>
      <c r="AE83" s="127"/>
      <c r="AF83" s="127"/>
      <c r="AG83" s="129">
        <f>'02.3 - Zařízení silnoprou...'!J34</f>
        <v>0</v>
      </c>
      <c r="AH83" s="126"/>
      <c r="AI83" s="126"/>
      <c r="AJ83" s="126"/>
      <c r="AK83" s="126"/>
      <c r="AL83" s="126"/>
      <c r="AM83" s="126"/>
      <c r="AN83" s="129">
        <f>SUM(AG83,AT83)</f>
        <v>0</v>
      </c>
      <c r="AO83" s="126"/>
      <c r="AP83" s="126"/>
      <c r="AQ83" s="130" t="s">
        <v>86</v>
      </c>
      <c r="AR83" s="67"/>
      <c r="AS83" s="131">
        <v>0</v>
      </c>
      <c r="AT83" s="132">
        <f>ROUND(SUM(AV83:AW83),2)</f>
        <v>0</v>
      </c>
      <c r="AU83" s="133">
        <f>'02.3 - Zařízení silnoprou...'!P95</f>
        <v>0</v>
      </c>
      <c r="AV83" s="132">
        <f>'02.3 - Zařízení silnoprou...'!J37</f>
        <v>0</v>
      </c>
      <c r="AW83" s="132">
        <f>'02.3 - Zařízení silnoprou...'!J38</f>
        <v>0</v>
      </c>
      <c r="AX83" s="132">
        <f>'02.3 - Zařízení silnoprou...'!J39</f>
        <v>0</v>
      </c>
      <c r="AY83" s="132">
        <f>'02.3 - Zařízení silnoprou...'!J40</f>
        <v>0</v>
      </c>
      <c r="AZ83" s="132">
        <f>'02.3 - Zařízení silnoprou...'!F37</f>
        <v>0</v>
      </c>
      <c r="BA83" s="132">
        <f>'02.3 - Zařízení silnoprou...'!F38</f>
        <v>0</v>
      </c>
      <c r="BB83" s="132">
        <f>'02.3 - Zařízení silnoprou...'!F39</f>
        <v>0</v>
      </c>
      <c r="BC83" s="132">
        <f>'02.3 - Zařízení silnoprou...'!F40</f>
        <v>0</v>
      </c>
      <c r="BD83" s="134">
        <f>'02.3 - Zařízení silnoprou...'!F41</f>
        <v>0</v>
      </c>
      <c r="BE83" s="4"/>
      <c r="BT83" s="135" t="s">
        <v>91</v>
      </c>
      <c r="BV83" s="135" t="s">
        <v>76</v>
      </c>
      <c r="BW83" s="135" t="s">
        <v>159</v>
      </c>
      <c r="BX83" s="135" t="s">
        <v>154</v>
      </c>
      <c r="CL83" s="135" t="s">
        <v>19</v>
      </c>
    </row>
    <row r="84" s="4" customFormat="1" ht="35.25" customHeight="1">
      <c r="A84" s="4"/>
      <c r="B84" s="65"/>
      <c r="C84" s="126"/>
      <c r="D84" s="126"/>
      <c r="E84" s="127" t="s">
        <v>119</v>
      </c>
      <c r="F84" s="127"/>
      <c r="G84" s="127"/>
      <c r="H84" s="127"/>
      <c r="I84" s="127"/>
      <c r="J84" s="126"/>
      <c r="K84" s="127" t="s">
        <v>120</v>
      </c>
      <c r="L84" s="127"/>
      <c r="M84" s="127"/>
      <c r="N84" s="127"/>
      <c r="O84" s="127"/>
      <c r="P84" s="127"/>
      <c r="Q84" s="127"/>
      <c r="R84" s="127"/>
      <c r="S84" s="127"/>
      <c r="T84" s="127"/>
      <c r="U84" s="127"/>
      <c r="V84" s="127"/>
      <c r="W84" s="127"/>
      <c r="X84" s="127"/>
      <c r="Y84" s="127"/>
      <c r="Z84" s="127"/>
      <c r="AA84" s="127"/>
      <c r="AB84" s="127"/>
      <c r="AC84" s="127"/>
      <c r="AD84" s="127"/>
      <c r="AE84" s="127"/>
      <c r="AF84" s="127"/>
      <c r="AG84" s="128">
        <f>ROUND(AG85,2)</f>
        <v>0</v>
      </c>
      <c r="AH84" s="126"/>
      <c r="AI84" s="126"/>
      <c r="AJ84" s="126"/>
      <c r="AK84" s="126"/>
      <c r="AL84" s="126"/>
      <c r="AM84" s="126"/>
      <c r="AN84" s="129">
        <f>SUM(AG84,AT84)</f>
        <v>0</v>
      </c>
      <c r="AO84" s="126"/>
      <c r="AP84" s="126"/>
      <c r="AQ84" s="130" t="s">
        <v>86</v>
      </c>
      <c r="AR84" s="67"/>
      <c r="AS84" s="131">
        <f>ROUND(AS85,2)</f>
        <v>0</v>
      </c>
      <c r="AT84" s="132">
        <f>ROUND(SUM(AV84:AW84),2)</f>
        <v>0</v>
      </c>
      <c r="AU84" s="133">
        <f>ROUND(AU85,5)</f>
        <v>0</v>
      </c>
      <c r="AV84" s="132">
        <f>ROUND(AZ84*L29,2)</f>
        <v>0</v>
      </c>
      <c r="AW84" s="132">
        <f>ROUND(BA84*L30,2)</f>
        <v>0</v>
      </c>
      <c r="AX84" s="132">
        <f>ROUND(BB84*L29,2)</f>
        <v>0</v>
      </c>
      <c r="AY84" s="132">
        <f>ROUND(BC84*L30,2)</f>
        <v>0</v>
      </c>
      <c r="AZ84" s="132">
        <f>ROUND(AZ85,2)</f>
        <v>0</v>
      </c>
      <c r="BA84" s="132">
        <f>ROUND(BA85,2)</f>
        <v>0</v>
      </c>
      <c r="BB84" s="132">
        <f>ROUND(BB85,2)</f>
        <v>0</v>
      </c>
      <c r="BC84" s="132">
        <f>ROUND(BC85,2)</f>
        <v>0</v>
      </c>
      <c r="BD84" s="134">
        <f>ROUND(BD85,2)</f>
        <v>0</v>
      </c>
      <c r="BE84" s="4"/>
      <c r="BS84" s="135" t="s">
        <v>73</v>
      </c>
      <c r="BT84" s="135" t="s">
        <v>83</v>
      </c>
      <c r="BU84" s="135" t="s">
        <v>75</v>
      </c>
      <c r="BV84" s="135" t="s">
        <v>76</v>
      </c>
      <c r="BW84" s="135" t="s">
        <v>160</v>
      </c>
      <c r="BX84" s="135" t="s">
        <v>146</v>
      </c>
      <c r="CL84" s="135" t="s">
        <v>19</v>
      </c>
    </row>
    <row r="85" s="4" customFormat="1" ht="16.5" customHeight="1">
      <c r="A85" s="136" t="s">
        <v>88</v>
      </c>
      <c r="B85" s="65"/>
      <c r="C85" s="126"/>
      <c r="D85" s="126"/>
      <c r="E85" s="126"/>
      <c r="F85" s="127" t="s">
        <v>122</v>
      </c>
      <c r="G85" s="127"/>
      <c r="H85" s="127"/>
      <c r="I85" s="127"/>
      <c r="J85" s="127"/>
      <c r="K85" s="126"/>
      <c r="L85" s="127" t="s">
        <v>123</v>
      </c>
      <c r="M85" s="127"/>
      <c r="N85" s="127"/>
      <c r="O85" s="127"/>
      <c r="P85" s="127"/>
      <c r="Q85" s="127"/>
      <c r="R85" s="127"/>
      <c r="S85" s="127"/>
      <c r="T85" s="127"/>
      <c r="U85" s="127"/>
      <c r="V85" s="127"/>
      <c r="W85" s="127"/>
      <c r="X85" s="127"/>
      <c r="Y85" s="127"/>
      <c r="Z85" s="127"/>
      <c r="AA85" s="127"/>
      <c r="AB85" s="127"/>
      <c r="AC85" s="127"/>
      <c r="AD85" s="127"/>
      <c r="AE85" s="127"/>
      <c r="AF85" s="127"/>
      <c r="AG85" s="129">
        <f>'03.1 - Návrh úprav parteru_01'!J34</f>
        <v>0</v>
      </c>
      <c r="AH85" s="126"/>
      <c r="AI85" s="126"/>
      <c r="AJ85" s="126"/>
      <c r="AK85" s="126"/>
      <c r="AL85" s="126"/>
      <c r="AM85" s="126"/>
      <c r="AN85" s="129">
        <f>SUM(AG85,AT85)</f>
        <v>0</v>
      </c>
      <c r="AO85" s="126"/>
      <c r="AP85" s="126"/>
      <c r="AQ85" s="130" t="s">
        <v>86</v>
      </c>
      <c r="AR85" s="67"/>
      <c r="AS85" s="131">
        <v>0</v>
      </c>
      <c r="AT85" s="132">
        <f>ROUND(SUM(AV85:AW85),2)</f>
        <v>0</v>
      </c>
      <c r="AU85" s="133">
        <f>'03.1 - Návrh úprav parteru_01'!P94</f>
        <v>0</v>
      </c>
      <c r="AV85" s="132">
        <f>'03.1 - Návrh úprav parteru_01'!J37</f>
        <v>0</v>
      </c>
      <c r="AW85" s="132">
        <f>'03.1 - Návrh úprav parteru_01'!J38</f>
        <v>0</v>
      </c>
      <c r="AX85" s="132">
        <f>'03.1 - Návrh úprav parteru_01'!J39</f>
        <v>0</v>
      </c>
      <c r="AY85" s="132">
        <f>'03.1 - Návrh úprav parteru_01'!J40</f>
        <v>0</v>
      </c>
      <c r="AZ85" s="132">
        <f>'03.1 - Návrh úprav parteru_01'!F37</f>
        <v>0</v>
      </c>
      <c r="BA85" s="132">
        <f>'03.1 - Návrh úprav parteru_01'!F38</f>
        <v>0</v>
      </c>
      <c r="BB85" s="132">
        <f>'03.1 - Návrh úprav parteru_01'!F39</f>
        <v>0</v>
      </c>
      <c r="BC85" s="132">
        <f>'03.1 - Návrh úprav parteru_01'!F40</f>
        <v>0</v>
      </c>
      <c r="BD85" s="134">
        <f>'03.1 - Návrh úprav parteru_01'!F41</f>
        <v>0</v>
      </c>
      <c r="BE85" s="4"/>
      <c r="BT85" s="135" t="s">
        <v>91</v>
      </c>
      <c r="BV85" s="135" t="s">
        <v>76</v>
      </c>
      <c r="BW85" s="135" t="s">
        <v>161</v>
      </c>
      <c r="BX85" s="135" t="s">
        <v>160</v>
      </c>
      <c r="CL85" s="135" t="s">
        <v>19</v>
      </c>
    </row>
    <row r="86" s="4" customFormat="1" ht="16.5" customHeight="1">
      <c r="A86" s="136" t="s">
        <v>88</v>
      </c>
      <c r="B86" s="65"/>
      <c r="C86" s="126"/>
      <c r="D86" s="126"/>
      <c r="E86" s="127" t="s">
        <v>162</v>
      </c>
      <c r="F86" s="127"/>
      <c r="G86" s="127"/>
      <c r="H86" s="127"/>
      <c r="I86" s="127"/>
      <c r="J86" s="126"/>
      <c r="K86" s="127" t="s">
        <v>163</v>
      </c>
      <c r="L86" s="127"/>
      <c r="M86" s="127"/>
      <c r="N86" s="127"/>
      <c r="O86" s="127"/>
      <c r="P86" s="127"/>
      <c r="Q86" s="127"/>
      <c r="R86" s="127"/>
      <c r="S86" s="127"/>
      <c r="T86" s="127"/>
      <c r="U86" s="127"/>
      <c r="V86" s="127"/>
      <c r="W86" s="127"/>
      <c r="X86" s="127"/>
      <c r="Y86" s="127"/>
      <c r="Z86" s="127"/>
      <c r="AA86" s="127"/>
      <c r="AB86" s="127"/>
      <c r="AC86" s="127"/>
      <c r="AD86" s="127"/>
      <c r="AE86" s="127"/>
      <c r="AF86" s="127"/>
      <c r="AG86" s="129">
        <f>'SO 07 - Návrh zahradních ...'!J32</f>
        <v>0</v>
      </c>
      <c r="AH86" s="126"/>
      <c r="AI86" s="126"/>
      <c r="AJ86" s="126"/>
      <c r="AK86" s="126"/>
      <c r="AL86" s="126"/>
      <c r="AM86" s="126"/>
      <c r="AN86" s="129">
        <f>SUM(AG86,AT86)</f>
        <v>0</v>
      </c>
      <c r="AO86" s="126"/>
      <c r="AP86" s="126"/>
      <c r="AQ86" s="130" t="s">
        <v>86</v>
      </c>
      <c r="AR86" s="67"/>
      <c r="AS86" s="131">
        <v>0</v>
      </c>
      <c r="AT86" s="132">
        <f>ROUND(SUM(AV86:AW86),2)</f>
        <v>0</v>
      </c>
      <c r="AU86" s="133">
        <f>'SO 07 - Návrh zahradních ...'!P92</f>
        <v>0</v>
      </c>
      <c r="AV86" s="132">
        <f>'SO 07 - Návrh zahradních ...'!J35</f>
        <v>0</v>
      </c>
      <c r="AW86" s="132">
        <f>'SO 07 - Návrh zahradních ...'!J36</f>
        <v>0</v>
      </c>
      <c r="AX86" s="132">
        <f>'SO 07 - Návrh zahradních ...'!J37</f>
        <v>0</v>
      </c>
      <c r="AY86" s="132">
        <f>'SO 07 - Návrh zahradních ...'!J38</f>
        <v>0</v>
      </c>
      <c r="AZ86" s="132">
        <f>'SO 07 - Návrh zahradních ...'!F35</f>
        <v>0</v>
      </c>
      <c r="BA86" s="132">
        <f>'SO 07 - Návrh zahradních ...'!F36</f>
        <v>0</v>
      </c>
      <c r="BB86" s="132">
        <f>'SO 07 - Návrh zahradních ...'!F37</f>
        <v>0</v>
      </c>
      <c r="BC86" s="132">
        <f>'SO 07 - Návrh zahradních ...'!F38</f>
        <v>0</v>
      </c>
      <c r="BD86" s="134">
        <f>'SO 07 - Návrh zahradních ...'!F39</f>
        <v>0</v>
      </c>
      <c r="BE86" s="4"/>
      <c r="BT86" s="135" t="s">
        <v>83</v>
      </c>
      <c r="BV86" s="135" t="s">
        <v>76</v>
      </c>
      <c r="BW86" s="135" t="s">
        <v>164</v>
      </c>
      <c r="BX86" s="135" t="s">
        <v>146</v>
      </c>
      <c r="CL86" s="135" t="s">
        <v>19</v>
      </c>
    </row>
    <row r="87" s="4" customFormat="1" ht="16.5" customHeight="1">
      <c r="A87" s="136" t="s">
        <v>88</v>
      </c>
      <c r="B87" s="65"/>
      <c r="C87" s="126"/>
      <c r="D87" s="126"/>
      <c r="E87" s="127" t="s">
        <v>93</v>
      </c>
      <c r="F87" s="127"/>
      <c r="G87" s="127"/>
      <c r="H87" s="127"/>
      <c r="I87" s="127"/>
      <c r="J87" s="126"/>
      <c r="K87" s="127" t="s">
        <v>94</v>
      </c>
      <c r="L87" s="127"/>
      <c r="M87" s="127"/>
      <c r="N87" s="127"/>
      <c r="O87" s="127"/>
      <c r="P87" s="127"/>
      <c r="Q87" s="127"/>
      <c r="R87" s="127"/>
      <c r="S87" s="127"/>
      <c r="T87" s="127"/>
      <c r="U87" s="127"/>
      <c r="V87" s="127"/>
      <c r="W87" s="127"/>
      <c r="X87" s="127"/>
      <c r="Y87" s="127"/>
      <c r="Z87" s="127"/>
      <c r="AA87" s="127"/>
      <c r="AB87" s="127"/>
      <c r="AC87" s="127"/>
      <c r="AD87" s="127"/>
      <c r="AE87" s="127"/>
      <c r="AF87" s="127"/>
      <c r="AG87" s="129">
        <f>'VRN - Vedlejší rozpočtové..._02'!J32</f>
        <v>0</v>
      </c>
      <c r="AH87" s="126"/>
      <c r="AI87" s="126"/>
      <c r="AJ87" s="126"/>
      <c r="AK87" s="126"/>
      <c r="AL87" s="126"/>
      <c r="AM87" s="126"/>
      <c r="AN87" s="129">
        <f>SUM(AG87,AT87)</f>
        <v>0</v>
      </c>
      <c r="AO87" s="126"/>
      <c r="AP87" s="126"/>
      <c r="AQ87" s="130" t="s">
        <v>86</v>
      </c>
      <c r="AR87" s="67"/>
      <c r="AS87" s="137">
        <v>0</v>
      </c>
      <c r="AT87" s="138">
        <f>ROUND(SUM(AV87:AW87),2)</f>
        <v>0</v>
      </c>
      <c r="AU87" s="139">
        <f>'VRN - Vedlejší rozpočtové..._02'!P87</f>
        <v>0</v>
      </c>
      <c r="AV87" s="138">
        <f>'VRN - Vedlejší rozpočtové..._02'!J35</f>
        <v>0</v>
      </c>
      <c r="AW87" s="138">
        <f>'VRN - Vedlejší rozpočtové..._02'!J36</f>
        <v>0</v>
      </c>
      <c r="AX87" s="138">
        <f>'VRN - Vedlejší rozpočtové..._02'!J37</f>
        <v>0</v>
      </c>
      <c r="AY87" s="138">
        <f>'VRN - Vedlejší rozpočtové..._02'!J38</f>
        <v>0</v>
      </c>
      <c r="AZ87" s="138">
        <f>'VRN - Vedlejší rozpočtové..._02'!F35</f>
        <v>0</v>
      </c>
      <c r="BA87" s="138">
        <f>'VRN - Vedlejší rozpočtové..._02'!F36</f>
        <v>0</v>
      </c>
      <c r="BB87" s="138">
        <f>'VRN - Vedlejší rozpočtové..._02'!F37</f>
        <v>0</v>
      </c>
      <c r="BC87" s="138">
        <f>'VRN - Vedlejší rozpočtové..._02'!F38</f>
        <v>0</v>
      </c>
      <c r="BD87" s="140">
        <f>'VRN - Vedlejší rozpočtové..._02'!F39</f>
        <v>0</v>
      </c>
      <c r="BE87" s="4"/>
      <c r="BT87" s="135" t="s">
        <v>83</v>
      </c>
      <c r="BV87" s="135" t="s">
        <v>76</v>
      </c>
      <c r="BW87" s="135" t="s">
        <v>165</v>
      </c>
      <c r="BX87" s="135" t="s">
        <v>146</v>
      </c>
      <c r="CL87" s="135" t="s">
        <v>19</v>
      </c>
    </row>
    <row r="88" s="2" customFormat="1" ht="30"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AS88" s="40"/>
      <c r="AT88" s="40"/>
      <c r="AU88" s="40"/>
      <c r="AV88" s="40"/>
      <c r="AW88" s="40"/>
      <c r="AX88" s="40"/>
      <c r="AY88" s="40"/>
      <c r="AZ88" s="40"/>
      <c r="BA88" s="40"/>
      <c r="BB88" s="40"/>
      <c r="BC88" s="40"/>
      <c r="BD88" s="40"/>
      <c r="BE88" s="40"/>
    </row>
    <row r="89" s="2" customFormat="1" ht="6.96" customHeight="1">
      <c r="A89" s="40"/>
      <c r="B89" s="61"/>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46"/>
      <c r="AS89" s="40"/>
      <c r="AT89" s="40"/>
      <c r="AU89" s="40"/>
      <c r="AV89" s="40"/>
      <c r="AW89" s="40"/>
      <c r="AX89" s="40"/>
      <c r="AY89" s="40"/>
      <c r="AZ89" s="40"/>
      <c r="BA89" s="40"/>
      <c r="BB89" s="40"/>
      <c r="BC89" s="40"/>
      <c r="BD89" s="40"/>
      <c r="BE89" s="40"/>
    </row>
  </sheetData>
  <sheetProtection sheet="1" formatColumns="0" formatRows="0" objects="1" scenarios="1" spinCount="100000" saltValue="SgoK1Hg+x2kTxpFKyiMiNdwlDEr5rz8KHstOOZXZab4Tc3dQ1cXH41/l1qhosqzTxev02omXca42D9rJ5X7QrA==" hashValue="LKVhA/3JONoFsxfUCWsRhx78hCuCx/XYnOkZ4Gx9BLQbyffeq2bB3mArxpCfbeC7jObG9BHZV0uReREVsguKgg==" algorithmName="SHA-512" password="CC35"/>
  <mergeCells count="170">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N68:AP68"/>
    <mergeCell ref="AG68:AM68"/>
    <mergeCell ref="AG69:AM69"/>
    <mergeCell ref="AN69:AP69"/>
    <mergeCell ref="AN70:AP70"/>
    <mergeCell ref="AG70:AM70"/>
    <mergeCell ref="AG71:AM71"/>
    <mergeCell ref="AN71:AP71"/>
    <mergeCell ref="AN72:AP72"/>
    <mergeCell ref="AG72:AM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L45:AO45"/>
    <mergeCell ref="C52:G52"/>
    <mergeCell ref="I52:AF52"/>
    <mergeCell ref="J55:AF55"/>
    <mergeCell ref="D55:H55"/>
    <mergeCell ref="E56:I56"/>
    <mergeCell ref="K56:AF56"/>
    <mergeCell ref="L57:AF57"/>
    <mergeCell ref="F57:J57"/>
    <mergeCell ref="E58:I58"/>
    <mergeCell ref="K58:AF58"/>
    <mergeCell ref="D59:H59"/>
    <mergeCell ref="J59:AF59"/>
    <mergeCell ref="E60:I60"/>
    <mergeCell ref="K60:AF60"/>
    <mergeCell ref="F61:J61"/>
    <mergeCell ref="L61:AF61"/>
    <mergeCell ref="F62:J62"/>
    <mergeCell ref="L62:AF62"/>
    <mergeCell ref="F63:J63"/>
    <mergeCell ref="L63:AF63"/>
    <mergeCell ref="AM47:AN47"/>
    <mergeCell ref="AM49:AP49"/>
    <mergeCell ref="AS49:AT51"/>
    <mergeCell ref="AM50:AP50"/>
    <mergeCell ref="AG52:AM52"/>
    <mergeCell ref="AN52:AP52"/>
    <mergeCell ref="AN55:AP55"/>
    <mergeCell ref="AG55:AM55"/>
    <mergeCell ref="AG56:AM56"/>
    <mergeCell ref="AN56:AP56"/>
    <mergeCell ref="AN57:AP57"/>
    <mergeCell ref="AG57:AM57"/>
    <mergeCell ref="AN58:AP58"/>
    <mergeCell ref="AG58:AM58"/>
    <mergeCell ref="AG59:AM59"/>
    <mergeCell ref="AN59:AP59"/>
    <mergeCell ref="AG60:AM60"/>
    <mergeCell ref="AN60:AP60"/>
    <mergeCell ref="AG54:AM54"/>
    <mergeCell ref="AN54:AP54"/>
    <mergeCell ref="L64:AF64"/>
    <mergeCell ref="F64:J64"/>
    <mergeCell ref="F65:J65"/>
    <mergeCell ref="L65:AF65"/>
    <mergeCell ref="F66:J66"/>
    <mergeCell ref="L66:AF66"/>
    <mergeCell ref="L67:AF67"/>
    <mergeCell ref="F67:J67"/>
    <mergeCell ref="E68:I68"/>
    <mergeCell ref="K68:AF68"/>
    <mergeCell ref="F69:J69"/>
    <mergeCell ref="L69:AF69"/>
    <mergeCell ref="L70:AF70"/>
    <mergeCell ref="F70:J70"/>
    <mergeCell ref="L71:AF71"/>
    <mergeCell ref="F71:J71"/>
    <mergeCell ref="F72:J72"/>
    <mergeCell ref="L72:AF72"/>
    <mergeCell ref="K73:AF73"/>
    <mergeCell ref="E73:I73"/>
    <mergeCell ref="L74:AF74"/>
    <mergeCell ref="F74:J74"/>
    <mergeCell ref="K75:AF75"/>
    <mergeCell ref="E75:I75"/>
    <mergeCell ref="K76:AF76"/>
    <mergeCell ref="E76:I76"/>
    <mergeCell ref="J77:AF77"/>
    <mergeCell ref="D77:H77"/>
    <mergeCell ref="E78:I78"/>
    <mergeCell ref="K78:AF78"/>
    <mergeCell ref="F79:J79"/>
    <mergeCell ref="L79:AF79"/>
    <mergeCell ref="F80:J80"/>
    <mergeCell ref="L80:AF80"/>
    <mergeCell ref="E81:I81"/>
    <mergeCell ref="K81:AF81"/>
    <mergeCell ref="F82:J82"/>
    <mergeCell ref="L82:AF82"/>
    <mergeCell ref="F83:J83"/>
    <mergeCell ref="L83:AF83"/>
    <mergeCell ref="E84:I84"/>
    <mergeCell ref="K84:AF84"/>
    <mergeCell ref="F85:J85"/>
    <mergeCell ref="L85:AF85"/>
    <mergeCell ref="E86:I86"/>
    <mergeCell ref="K86:AF86"/>
    <mergeCell ref="E87:I87"/>
    <mergeCell ref="K87:AF87"/>
  </mergeCells>
  <hyperlinks>
    <hyperlink ref="A57" location="'01.1,01.2 - Architektonic...'!C2" display="/"/>
    <hyperlink ref="A58" location="'VRN - Vedlejší rozpočtové...'!C2" display="/"/>
    <hyperlink ref="A61" location="'01.1,01.2 - Architektonic..._01'!C2" display="/"/>
    <hyperlink ref="A62" location="'01.4 - Domovní plynovod v...'!C2" display="/"/>
    <hyperlink ref="A63" location="'01.5 - Zdravotně technick...'!C2" display="/"/>
    <hyperlink ref="A64" location="'01.6 - Vytápění'!C2" display="/"/>
    <hyperlink ref="A65" location="'01.7 - Zařízení silnoprou...'!C2" display="/"/>
    <hyperlink ref="A66" location="'01.8 - Zařízení slaboprou...'!C2" display="/"/>
    <hyperlink ref="A67" location="'01.9 - Vzduchotechnika'!C2" display="/"/>
    <hyperlink ref="A69" location="'03.1 - Návrh úprav parteru'!C2" display="/"/>
    <hyperlink ref="A70" location="'04.1 -  Areálové rozvody ...'!C2" display="/"/>
    <hyperlink ref="A71" location="'04.2 - Domovní plynovod'!C2" display="/"/>
    <hyperlink ref="A72" location="'04.3 - Areálový rozvod el...'!C2" display="/"/>
    <hyperlink ref="A74" location="'05.1 - Kanalizační a vodo...'!C2" display="/"/>
    <hyperlink ref="A75" location="'SO 06 - Plynovodní přípojka'!C2" display="/"/>
    <hyperlink ref="A76" location="'VRN - Vedlejší rozpočtové..._01'!C2" display="/"/>
    <hyperlink ref="A79" location="'01.1,01.2 - Architektonic..._02'!C2" display="/"/>
    <hyperlink ref="A80" location="'01.3 - PBŘ'!C2" display="/"/>
    <hyperlink ref="A82" location="'02.1,02.2 - Architektonic...'!C2" display="/"/>
    <hyperlink ref="A83" location="'02.3 - Zařízení silnoprou...'!C2" display="/"/>
    <hyperlink ref="A85" location="'03.1 - Návrh úprav parteru_01'!C2" display="/"/>
    <hyperlink ref="A86" location="'SO 07 - Návrh zahradních ...'!C2" display="/"/>
    <hyperlink ref="A87" location="'VRN - Vedlejší rozpočtové..._02'!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168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172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ROUND((SUM(BE109:BE1616)),  2)</f>
        <v>0</v>
      </c>
      <c r="G37" s="40"/>
      <c r="H37" s="40"/>
      <c r="I37" s="160">
        <v>0.20999999999999999</v>
      </c>
      <c r="J37" s="159">
        <f>ROUND(((SUM(BE109:BE1616))*I37),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ROUND((SUM(BF109:BF1616)),  2)</f>
        <v>0</v>
      </c>
      <c r="G38" s="40"/>
      <c r="H38" s="40"/>
      <c r="I38" s="160">
        <v>0.14999999999999999</v>
      </c>
      <c r="J38" s="159">
        <f>ROUND(((SUM(BF109:BF1616))*I38),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ROUND((SUM(BG109:BG1616)),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ROUND((SUM(BH109:BH1616)),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ROUND((SUM(BI109:BI1616)),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168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01.1,01.2 - Architektonicko - stavební řešení + Stavebně konstrukční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J109</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J110</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J111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179</v>
      </c>
      <c r="E70" s="186"/>
      <c r="F70" s="186"/>
      <c r="G70" s="186"/>
      <c r="H70" s="186"/>
      <c r="I70" s="186"/>
      <c r="J70" s="187">
        <f>J177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180</v>
      </c>
      <c r="E71" s="186"/>
      <c r="F71" s="186"/>
      <c r="G71" s="186"/>
      <c r="H71" s="186"/>
      <c r="I71" s="186"/>
      <c r="J71" s="187">
        <f>J254</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181</v>
      </c>
      <c r="E72" s="186"/>
      <c r="F72" s="186"/>
      <c r="G72" s="186"/>
      <c r="H72" s="186"/>
      <c r="I72" s="186"/>
      <c r="J72" s="187">
        <f>J276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182</v>
      </c>
      <c r="E73" s="186"/>
      <c r="F73" s="186"/>
      <c r="G73" s="186"/>
      <c r="H73" s="186"/>
      <c r="I73" s="186"/>
      <c r="J73" s="187">
        <f>J302</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183</v>
      </c>
      <c r="E74" s="186"/>
      <c r="F74" s="186"/>
      <c r="G74" s="186"/>
      <c r="H74" s="186"/>
      <c r="I74" s="186"/>
      <c r="J74" s="187">
        <f>J306</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184</v>
      </c>
      <c r="E75" s="186"/>
      <c r="F75" s="186"/>
      <c r="G75" s="186"/>
      <c r="H75" s="186"/>
      <c r="I75" s="186"/>
      <c r="J75" s="187">
        <f>J713</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185</v>
      </c>
      <c r="E76" s="186"/>
      <c r="F76" s="186"/>
      <c r="G76" s="186"/>
      <c r="H76" s="186"/>
      <c r="I76" s="186"/>
      <c r="J76" s="187">
        <f>J734</f>
        <v>0</v>
      </c>
      <c r="K76" s="126"/>
      <c r="L76" s="188"/>
      <c r="S76" s="10"/>
      <c r="T76" s="10"/>
      <c r="U76" s="10"/>
      <c r="V76" s="10"/>
      <c r="W76" s="10"/>
      <c r="X76" s="10"/>
      <c r="Y76" s="10"/>
      <c r="Z76" s="10"/>
      <c r="AA76" s="10"/>
      <c r="AB76" s="10"/>
      <c r="AC76" s="10"/>
      <c r="AD76" s="10"/>
      <c r="AE76" s="10"/>
    </row>
    <row r="77" s="9" customFormat="1" ht="24.96" customHeight="1">
      <c r="A77" s="9"/>
      <c r="B77" s="178"/>
      <c r="C77" s="179"/>
      <c r="D77" s="180" t="s">
        <v>186</v>
      </c>
      <c r="E77" s="181"/>
      <c r="F77" s="181"/>
      <c r="G77" s="181"/>
      <c r="H77" s="181"/>
      <c r="I77" s="181"/>
      <c r="J77" s="182">
        <f>J741</f>
        <v>0</v>
      </c>
      <c r="K77" s="179"/>
      <c r="L77" s="183"/>
      <c r="S77" s="9"/>
      <c r="T77" s="9"/>
      <c r="U77" s="9"/>
      <c r="V77" s="9"/>
      <c r="W77" s="9"/>
      <c r="X77" s="9"/>
      <c r="Y77" s="9"/>
      <c r="Z77" s="9"/>
      <c r="AA77" s="9"/>
      <c r="AB77" s="9"/>
      <c r="AC77" s="9"/>
      <c r="AD77" s="9"/>
      <c r="AE77" s="9"/>
    </row>
    <row r="78" s="10" customFormat="1" ht="19.92" customHeight="1">
      <c r="A78" s="10"/>
      <c r="B78" s="184"/>
      <c r="C78" s="126"/>
      <c r="D78" s="185" t="s">
        <v>187</v>
      </c>
      <c r="E78" s="186"/>
      <c r="F78" s="186"/>
      <c r="G78" s="186"/>
      <c r="H78" s="186"/>
      <c r="I78" s="186"/>
      <c r="J78" s="187">
        <f>J742</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188</v>
      </c>
      <c r="E79" s="186"/>
      <c r="F79" s="186"/>
      <c r="G79" s="186"/>
      <c r="H79" s="186"/>
      <c r="I79" s="186"/>
      <c r="J79" s="187">
        <f>J752</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189</v>
      </c>
      <c r="E80" s="186"/>
      <c r="F80" s="186"/>
      <c r="G80" s="186"/>
      <c r="H80" s="186"/>
      <c r="I80" s="186"/>
      <c r="J80" s="187">
        <f>J754</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190</v>
      </c>
      <c r="E81" s="186"/>
      <c r="F81" s="186"/>
      <c r="G81" s="186"/>
      <c r="H81" s="186"/>
      <c r="I81" s="186"/>
      <c r="J81" s="187">
        <f>J1159</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191</v>
      </c>
      <c r="E82" s="186"/>
      <c r="F82" s="186"/>
      <c r="G82" s="186"/>
      <c r="H82" s="186"/>
      <c r="I82" s="186"/>
      <c r="J82" s="187">
        <f>J1242</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192</v>
      </c>
      <c r="E83" s="186"/>
      <c r="F83" s="186"/>
      <c r="G83" s="186"/>
      <c r="H83" s="186"/>
      <c r="I83" s="186"/>
      <c r="J83" s="187">
        <f>J1272</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193</v>
      </c>
      <c r="E84" s="186"/>
      <c r="F84" s="186"/>
      <c r="G84" s="186"/>
      <c r="H84" s="186"/>
      <c r="I84" s="186"/>
      <c r="J84" s="187">
        <f>J1316</f>
        <v>0</v>
      </c>
      <c r="K84" s="126"/>
      <c r="L84" s="188"/>
      <c r="S84" s="10"/>
      <c r="T84" s="10"/>
      <c r="U84" s="10"/>
      <c r="V84" s="10"/>
      <c r="W84" s="10"/>
      <c r="X84" s="10"/>
      <c r="Y84" s="10"/>
      <c r="Z84" s="10"/>
      <c r="AA84" s="10"/>
      <c r="AB84" s="10"/>
      <c r="AC84" s="10"/>
      <c r="AD84" s="10"/>
      <c r="AE84" s="10"/>
    </row>
    <row r="85" s="9" customFormat="1" ht="24.96" customHeight="1">
      <c r="A85" s="9"/>
      <c r="B85" s="178"/>
      <c r="C85" s="179"/>
      <c r="D85" s="180" t="s">
        <v>194</v>
      </c>
      <c r="E85" s="181"/>
      <c r="F85" s="181"/>
      <c r="G85" s="181"/>
      <c r="H85" s="181"/>
      <c r="I85" s="181"/>
      <c r="J85" s="182">
        <f>J1614</f>
        <v>0</v>
      </c>
      <c r="K85" s="179"/>
      <c r="L85" s="183"/>
      <c r="S85" s="9"/>
      <c r="T85" s="9"/>
      <c r="U85" s="9"/>
      <c r="V85" s="9"/>
      <c r="W85" s="9"/>
      <c r="X85" s="9"/>
      <c r="Y85" s="9"/>
      <c r="Z85" s="9"/>
      <c r="AA85" s="9"/>
      <c r="AB85" s="9"/>
      <c r="AC85" s="9"/>
      <c r="AD85" s="9"/>
      <c r="AE85" s="9"/>
    </row>
    <row r="86" s="2" customFormat="1" ht="21.84"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61"/>
      <c r="C87" s="62"/>
      <c r="D87" s="62"/>
      <c r="E87" s="62"/>
      <c r="F87" s="62"/>
      <c r="G87" s="62"/>
      <c r="H87" s="62"/>
      <c r="I87" s="62"/>
      <c r="J87" s="62"/>
      <c r="K87" s="62"/>
      <c r="L87" s="148"/>
      <c r="S87" s="40"/>
      <c r="T87" s="40"/>
      <c r="U87" s="40"/>
      <c r="V87" s="40"/>
      <c r="W87" s="40"/>
      <c r="X87" s="40"/>
      <c r="Y87" s="40"/>
      <c r="Z87" s="40"/>
      <c r="AA87" s="40"/>
      <c r="AB87" s="40"/>
      <c r="AC87" s="40"/>
      <c r="AD87" s="40"/>
      <c r="AE87" s="40"/>
    </row>
    <row r="91" s="2" customFormat="1" ht="6.96" customHeight="1">
      <c r="A91" s="40"/>
      <c r="B91" s="63"/>
      <c r="C91" s="64"/>
      <c r="D91" s="64"/>
      <c r="E91" s="64"/>
      <c r="F91" s="64"/>
      <c r="G91" s="64"/>
      <c r="H91" s="64"/>
      <c r="I91" s="64"/>
      <c r="J91" s="64"/>
      <c r="K91" s="64"/>
      <c r="L91" s="148"/>
      <c r="S91" s="40"/>
      <c r="T91" s="40"/>
      <c r="U91" s="40"/>
      <c r="V91" s="40"/>
      <c r="W91" s="40"/>
      <c r="X91" s="40"/>
      <c r="Y91" s="40"/>
      <c r="Z91" s="40"/>
      <c r="AA91" s="40"/>
      <c r="AB91" s="40"/>
      <c r="AC91" s="40"/>
      <c r="AD91" s="40"/>
      <c r="AE91" s="40"/>
    </row>
    <row r="92" s="2" customFormat="1" ht="24.96" customHeight="1">
      <c r="A92" s="40"/>
      <c r="B92" s="41"/>
      <c r="C92" s="25" t="s">
        <v>195</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16</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172" t="str">
        <f>E7</f>
        <v>Revitalizace Starého děkanství, Nymburk</v>
      </c>
      <c r="F95" s="34"/>
      <c r="G95" s="34"/>
      <c r="H95" s="34"/>
      <c r="I95" s="42"/>
      <c r="J95" s="42"/>
      <c r="K95" s="42"/>
      <c r="L95" s="148"/>
      <c r="S95" s="40"/>
      <c r="T95" s="40"/>
      <c r="U95" s="40"/>
      <c r="V95" s="40"/>
      <c r="W95" s="40"/>
      <c r="X95" s="40"/>
      <c r="Y95" s="40"/>
      <c r="Z95" s="40"/>
      <c r="AA95" s="40"/>
      <c r="AB95" s="40"/>
      <c r="AC95" s="40"/>
      <c r="AD95" s="40"/>
      <c r="AE95" s="40"/>
    </row>
    <row r="96" s="1" customFormat="1" ht="12" customHeight="1">
      <c r="B96" s="23"/>
      <c r="C96" s="34" t="s">
        <v>167</v>
      </c>
      <c r="D96" s="24"/>
      <c r="E96" s="24"/>
      <c r="F96" s="24"/>
      <c r="G96" s="24"/>
      <c r="H96" s="24"/>
      <c r="I96" s="24"/>
      <c r="J96" s="24"/>
      <c r="K96" s="24"/>
      <c r="L96" s="22"/>
    </row>
    <row r="97" s="1" customFormat="1" ht="16.5" customHeight="1">
      <c r="B97" s="23"/>
      <c r="C97" s="24"/>
      <c r="D97" s="24"/>
      <c r="E97" s="172" t="s">
        <v>168</v>
      </c>
      <c r="F97" s="24"/>
      <c r="G97" s="24"/>
      <c r="H97" s="24"/>
      <c r="I97" s="24"/>
      <c r="J97" s="24"/>
      <c r="K97" s="24"/>
      <c r="L97" s="22"/>
    </row>
    <row r="98" s="1" customFormat="1" ht="12" customHeight="1">
      <c r="B98" s="23"/>
      <c r="C98" s="34" t="s">
        <v>169</v>
      </c>
      <c r="D98" s="24"/>
      <c r="E98" s="24"/>
      <c r="F98" s="24"/>
      <c r="G98" s="24"/>
      <c r="H98" s="24"/>
      <c r="I98" s="24"/>
      <c r="J98" s="24"/>
      <c r="K98" s="24"/>
      <c r="L98" s="22"/>
    </row>
    <row r="99" s="2" customFormat="1" ht="16.5" customHeight="1">
      <c r="A99" s="40"/>
      <c r="B99" s="41"/>
      <c r="C99" s="42"/>
      <c r="D99" s="42"/>
      <c r="E99" s="173" t="s">
        <v>170</v>
      </c>
      <c r="F99" s="42"/>
      <c r="G99" s="42"/>
      <c r="H99" s="42"/>
      <c r="I99" s="42"/>
      <c r="J99" s="42"/>
      <c r="K99" s="42"/>
      <c r="L99" s="148"/>
      <c r="S99" s="40"/>
      <c r="T99" s="40"/>
      <c r="U99" s="40"/>
      <c r="V99" s="40"/>
      <c r="W99" s="40"/>
      <c r="X99" s="40"/>
      <c r="Y99" s="40"/>
      <c r="Z99" s="40"/>
      <c r="AA99" s="40"/>
      <c r="AB99" s="40"/>
      <c r="AC99" s="40"/>
      <c r="AD99" s="40"/>
      <c r="AE99" s="40"/>
    </row>
    <row r="100" s="2" customFormat="1" ht="12" customHeight="1">
      <c r="A100" s="40"/>
      <c r="B100" s="41"/>
      <c r="C100" s="34" t="s">
        <v>171</v>
      </c>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6.5" customHeight="1">
      <c r="A101" s="40"/>
      <c r="B101" s="41"/>
      <c r="C101" s="42"/>
      <c r="D101" s="42"/>
      <c r="E101" s="71" t="str">
        <f>E13</f>
        <v>01.1,01.2 - Architektonicko - stavební řešení + Stavebně konstrukční část</v>
      </c>
      <c r="F101" s="42"/>
      <c r="G101" s="42"/>
      <c r="H101" s="42"/>
      <c r="I101" s="42"/>
      <c r="J101" s="42"/>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2" customHeight="1">
      <c r="A103" s="40"/>
      <c r="B103" s="41"/>
      <c r="C103" s="34" t="s">
        <v>21</v>
      </c>
      <c r="D103" s="42"/>
      <c r="E103" s="42"/>
      <c r="F103" s="29" t="str">
        <f>F16</f>
        <v xml:space="preserve"> </v>
      </c>
      <c r="G103" s="42"/>
      <c r="H103" s="42"/>
      <c r="I103" s="34" t="s">
        <v>23</v>
      </c>
      <c r="J103" s="74" t="str">
        <f>IF(J16="","",J16)</f>
        <v>2. 5. 2022</v>
      </c>
      <c r="K103" s="42"/>
      <c r="L103" s="148"/>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15.15" customHeight="1">
      <c r="A105" s="40"/>
      <c r="B105" s="41"/>
      <c r="C105" s="34" t="s">
        <v>25</v>
      </c>
      <c r="D105" s="42"/>
      <c r="E105" s="42"/>
      <c r="F105" s="29" t="str">
        <f>E19</f>
        <v xml:space="preserve"> </v>
      </c>
      <c r="G105" s="42"/>
      <c r="H105" s="42"/>
      <c r="I105" s="34" t="s">
        <v>31</v>
      </c>
      <c r="J105" s="38" t="str">
        <f>E25</f>
        <v>FAPAL s.r.o.</v>
      </c>
      <c r="K105" s="42"/>
      <c r="L105" s="148"/>
      <c r="S105" s="40"/>
      <c r="T105" s="40"/>
      <c r="U105" s="40"/>
      <c r="V105" s="40"/>
      <c r="W105" s="40"/>
      <c r="X105" s="40"/>
      <c r="Y105" s="40"/>
      <c r="Z105" s="40"/>
      <c r="AA105" s="40"/>
      <c r="AB105" s="40"/>
      <c r="AC105" s="40"/>
      <c r="AD105" s="40"/>
      <c r="AE105" s="40"/>
    </row>
    <row r="106" s="2" customFormat="1" ht="15.15" customHeight="1">
      <c r="A106" s="40"/>
      <c r="B106" s="41"/>
      <c r="C106" s="34" t="s">
        <v>29</v>
      </c>
      <c r="D106" s="42"/>
      <c r="E106" s="42"/>
      <c r="F106" s="29" t="str">
        <f>IF(E22="","",E22)</f>
        <v>Vyplň údaj</v>
      </c>
      <c r="G106" s="42"/>
      <c r="H106" s="42"/>
      <c r="I106" s="34" t="s">
        <v>35</v>
      </c>
      <c r="J106" s="38" t="str">
        <f>E28</f>
        <v>Veronika Šoulová</v>
      </c>
      <c r="K106" s="42"/>
      <c r="L106" s="148"/>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11" customFormat="1" ht="29.28" customHeight="1">
      <c r="A108" s="189"/>
      <c r="B108" s="190"/>
      <c r="C108" s="191" t="s">
        <v>196</v>
      </c>
      <c r="D108" s="192" t="s">
        <v>59</v>
      </c>
      <c r="E108" s="192" t="s">
        <v>55</v>
      </c>
      <c r="F108" s="192" t="s">
        <v>56</v>
      </c>
      <c r="G108" s="192" t="s">
        <v>197</v>
      </c>
      <c r="H108" s="192" t="s">
        <v>198</v>
      </c>
      <c r="I108" s="192" t="s">
        <v>199</v>
      </c>
      <c r="J108" s="192" t="s">
        <v>175</v>
      </c>
      <c r="K108" s="193" t="s">
        <v>200</v>
      </c>
      <c r="L108" s="194"/>
      <c r="M108" s="94" t="s">
        <v>19</v>
      </c>
      <c r="N108" s="95" t="s">
        <v>44</v>
      </c>
      <c r="O108" s="95" t="s">
        <v>201</v>
      </c>
      <c r="P108" s="95" t="s">
        <v>202</v>
      </c>
      <c r="Q108" s="95" t="s">
        <v>203</v>
      </c>
      <c r="R108" s="95" t="s">
        <v>204</v>
      </c>
      <c r="S108" s="95" t="s">
        <v>205</v>
      </c>
      <c r="T108" s="96" t="s">
        <v>206</v>
      </c>
      <c r="U108" s="189"/>
      <c r="V108" s="189"/>
      <c r="W108" s="189"/>
      <c r="X108" s="189"/>
      <c r="Y108" s="189"/>
      <c r="Z108" s="189"/>
      <c r="AA108" s="189"/>
      <c r="AB108" s="189"/>
      <c r="AC108" s="189"/>
      <c r="AD108" s="189"/>
      <c r="AE108" s="189"/>
    </row>
    <row r="109" s="2" customFormat="1" ht="22.8" customHeight="1">
      <c r="A109" s="40"/>
      <c r="B109" s="41"/>
      <c r="C109" s="101" t="s">
        <v>207</v>
      </c>
      <c r="D109" s="42"/>
      <c r="E109" s="42"/>
      <c r="F109" s="42"/>
      <c r="G109" s="42"/>
      <c r="H109" s="42"/>
      <c r="I109" s="42"/>
      <c r="J109" s="195">
        <f>BK109</f>
        <v>0</v>
      </c>
      <c r="K109" s="42"/>
      <c r="L109" s="46"/>
      <c r="M109" s="97"/>
      <c r="N109" s="196"/>
      <c r="O109" s="98"/>
      <c r="P109" s="197">
        <f>P110+P741+P1614</f>
        <v>0</v>
      </c>
      <c r="Q109" s="98"/>
      <c r="R109" s="197">
        <f>R110+R741+R1614</f>
        <v>481.85969274000001</v>
      </c>
      <c r="S109" s="98"/>
      <c r="T109" s="198">
        <f>T110+T741+T1614</f>
        <v>239.5078705</v>
      </c>
      <c r="U109" s="40"/>
      <c r="V109" s="40"/>
      <c r="W109" s="40"/>
      <c r="X109" s="40"/>
      <c r="Y109" s="40"/>
      <c r="Z109" s="40"/>
      <c r="AA109" s="40"/>
      <c r="AB109" s="40"/>
      <c r="AC109" s="40"/>
      <c r="AD109" s="40"/>
      <c r="AE109" s="40"/>
      <c r="AT109" s="19" t="s">
        <v>73</v>
      </c>
      <c r="AU109" s="19" t="s">
        <v>176</v>
      </c>
      <c r="BK109" s="199">
        <f>BK110+BK741+BK1614</f>
        <v>0</v>
      </c>
    </row>
    <row r="110" s="12" customFormat="1" ht="25.92" customHeight="1">
      <c r="A110" s="12"/>
      <c r="B110" s="200"/>
      <c r="C110" s="201"/>
      <c r="D110" s="202" t="s">
        <v>73</v>
      </c>
      <c r="E110" s="203" t="s">
        <v>208</v>
      </c>
      <c r="F110" s="203" t="s">
        <v>209</v>
      </c>
      <c r="G110" s="201"/>
      <c r="H110" s="201"/>
      <c r="I110" s="204"/>
      <c r="J110" s="205">
        <f>BK110</f>
        <v>0</v>
      </c>
      <c r="K110" s="201"/>
      <c r="L110" s="206"/>
      <c r="M110" s="207"/>
      <c r="N110" s="208"/>
      <c r="O110" s="208"/>
      <c r="P110" s="209">
        <f>P111+P177+P254+P276+P302+P306+P713+P734</f>
        <v>0</v>
      </c>
      <c r="Q110" s="208"/>
      <c r="R110" s="209">
        <f>R111+R177+R254+R276+R302+R306+R713+R734</f>
        <v>405.69866862999999</v>
      </c>
      <c r="S110" s="208"/>
      <c r="T110" s="210">
        <f>T111+T177+T254+T276+T302+T306+T713+T734</f>
        <v>190.017811</v>
      </c>
      <c r="U110" s="12"/>
      <c r="V110" s="12"/>
      <c r="W110" s="12"/>
      <c r="X110" s="12"/>
      <c r="Y110" s="12"/>
      <c r="Z110" s="12"/>
      <c r="AA110" s="12"/>
      <c r="AB110" s="12"/>
      <c r="AC110" s="12"/>
      <c r="AD110" s="12"/>
      <c r="AE110" s="12"/>
      <c r="AR110" s="211" t="s">
        <v>81</v>
      </c>
      <c r="AT110" s="212" t="s">
        <v>73</v>
      </c>
      <c r="AU110" s="212" t="s">
        <v>74</v>
      </c>
      <c r="AY110" s="211" t="s">
        <v>210</v>
      </c>
      <c r="BK110" s="213">
        <f>BK111+BK177+BK254+BK276+BK302+BK306+BK713+BK734</f>
        <v>0</v>
      </c>
    </row>
    <row r="111" s="12" customFormat="1" ht="22.8" customHeight="1">
      <c r="A111" s="12"/>
      <c r="B111" s="200"/>
      <c r="C111" s="201"/>
      <c r="D111" s="202" t="s">
        <v>73</v>
      </c>
      <c r="E111" s="214" t="s">
        <v>81</v>
      </c>
      <c r="F111" s="214" t="s">
        <v>211</v>
      </c>
      <c r="G111" s="201"/>
      <c r="H111" s="201"/>
      <c r="I111" s="204"/>
      <c r="J111" s="215">
        <f>BK111</f>
        <v>0</v>
      </c>
      <c r="K111" s="201"/>
      <c r="L111" s="206"/>
      <c r="M111" s="207"/>
      <c r="N111" s="208"/>
      <c r="O111" s="208"/>
      <c r="P111" s="209">
        <f>SUM(P112:P176)</f>
        <v>0</v>
      </c>
      <c r="Q111" s="208"/>
      <c r="R111" s="209">
        <f>SUM(R112:R176)</f>
        <v>0.1175578</v>
      </c>
      <c r="S111" s="208"/>
      <c r="T111" s="210">
        <f>SUM(T112:T176)</f>
        <v>0</v>
      </c>
      <c r="U111" s="12"/>
      <c r="V111" s="12"/>
      <c r="W111" s="12"/>
      <c r="X111" s="12"/>
      <c r="Y111" s="12"/>
      <c r="Z111" s="12"/>
      <c r="AA111" s="12"/>
      <c r="AB111" s="12"/>
      <c r="AC111" s="12"/>
      <c r="AD111" s="12"/>
      <c r="AE111" s="12"/>
      <c r="AR111" s="211" t="s">
        <v>81</v>
      </c>
      <c r="AT111" s="212" t="s">
        <v>73</v>
      </c>
      <c r="AU111" s="212" t="s">
        <v>81</v>
      </c>
      <c r="AY111" s="211" t="s">
        <v>210</v>
      </c>
      <c r="BK111" s="213">
        <f>SUM(BK112:BK176)</f>
        <v>0</v>
      </c>
    </row>
    <row r="112" s="2" customFormat="1" ht="24.15" customHeight="1">
      <c r="A112" s="40"/>
      <c r="B112" s="41"/>
      <c r="C112" s="216" t="s">
        <v>81</v>
      </c>
      <c r="D112" s="216" t="s">
        <v>212</v>
      </c>
      <c r="E112" s="217" t="s">
        <v>213</v>
      </c>
      <c r="F112" s="218" t="s">
        <v>214</v>
      </c>
      <c r="G112" s="219" t="s">
        <v>215</v>
      </c>
      <c r="H112" s="220">
        <v>9</v>
      </c>
      <c r="I112" s="221"/>
      <c r="J112" s="222">
        <f>ROUND(I112*H112,2)</f>
        <v>0</v>
      </c>
      <c r="K112" s="218" t="s">
        <v>216</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217</v>
      </c>
      <c r="AT112" s="227" t="s">
        <v>212</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217</v>
      </c>
      <c r="BM112" s="227" t="s">
        <v>218</v>
      </c>
    </row>
    <row r="113" s="2" customFormat="1">
      <c r="A113" s="40"/>
      <c r="B113" s="41"/>
      <c r="C113" s="42"/>
      <c r="D113" s="229" t="s">
        <v>219</v>
      </c>
      <c r="E113" s="42"/>
      <c r="F113" s="230" t="s">
        <v>220</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219</v>
      </c>
      <c r="AU113" s="19" t="s">
        <v>83</v>
      </c>
    </row>
    <row r="114" s="13" customFormat="1">
      <c r="A114" s="13"/>
      <c r="B114" s="234"/>
      <c r="C114" s="235"/>
      <c r="D114" s="236" t="s">
        <v>221</v>
      </c>
      <c r="E114" s="237" t="s">
        <v>19</v>
      </c>
      <c r="F114" s="238" t="s">
        <v>222</v>
      </c>
      <c r="G114" s="235"/>
      <c r="H114" s="237" t="s">
        <v>19</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221</v>
      </c>
      <c r="AU114" s="244" t="s">
        <v>83</v>
      </c>
      <c r="AV114" s="13" t="s">
        <v>81</v>
      </c>
      <c r="AW114" s="13" t="s">
        <v>34</v>
      </c>
      <c r="AX114" s="13" t="s">
        <v>74</v>
      </c>
      <c r="AY114" s="244" t="s">
        <v>210</v>
      </c>
    </row>
    <row r="115" s="14" customFormat="1">
      <c r="A115" s="14"/>
      <c r="B115" s="245"/>
      <c r="C115" s="246"/>
      <c r="D115" s="236" t="s">
        <v>221</v>
      </c>
      <c r="E115" s="247" t="s">
        <v>19</v>
      </c>
      <c r="F115" s="248" t="s">
        <v>223</v>
      </c>
      <c r="G115" s="246"/>
      <c r="H115" s="249">
        <v>9</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221</v>
      </c>
      <c r="AU115" s="255" t="s">
        <v>83</v>
      </c>
      <c r="AV115" s="14" t="s">
        <v>83</v>
      </c>
      <c r="AW115" s="14" t="s">
        <v>34</v>
      </c>
      <c r="AX115" s="14" t="s">
        <v>81</v>
      </c>
      <c r="AY115" s="255" t="s">
        <v>210</v>
      </c>
    </row>
    <row r="116" s="2" customFormat="1" ht="24.15" customHeight="1">
      <c r="A116" s="40"/>
      <c r="B116" s="41"/>
      <c r="C116" s="216" t="s">
        <v>83</v>
      </c>
      <c r="D116" s="216" t="s">
        <v>212</v>
      </c>
      <c r="E116" s="217" t="s">
        <v>224</v>
      </c>
      <c r="F116" s="218" t="s">
        <v>225</v>
      </c>
      <c r="G116" s="219" t="s">
        <v>215</v>
      </c>
      <c r="H116" s="220">
        <v>119.937</v>
      </c>
      <c r="I116" s="221"/>
      <c r="J116" s="222">
        <f>ROUND(I116*H116,2)</f>
        <v>0</v>
      </c>
      <c r="K116" s="218" t="s">
        <v>216</v>
      </c>
      <c r="L116" s="46"/>
      <c r="M116" s="223" t="s">
        <v>19</v>
      </c>
      <c r="N116" s="224"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217</v>
      </c>
      <c r="AT116" s="227" t="s">
        <v>212</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217</v>
      </c>
      <c r="BM116" s="227" t="s">
        <v>226</v>
      </c>
    </row>
    <row r="117" s="2" customFormat="1">
      <c r="A117" s="40"/>
      <c r="B117" s="41"/>
      <c r="C117" s="42"/>
      <c r="D117" s="229" t="s">
        <v>219</v>
      </c>
      <c r="E117" s="42"/>
      <c r="F117" s="230" t="s">
        <v>227</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219</v>
      </c>
      <c r="AU117" s="19" t="s">
        <v>83</v>
      </c>
    </row>
    <row r="118" s="13" customFormat="1">
      <c r="A118" s="13"/>
      <c r="B118" s="234"/>
      <c r="C118" s="235"/>
      <c r="D118" s="236" t="s">
        <v>221</v>
      </c>
      <c r="E118" s="237" t="s">
        <v>19</v>
      </c>
      <c r="F118" s="238" t="s">
        <v>228</v>
      </c>
      <c r="G118" s="235"/>
      <c r="H118" s="237" t="s">
        <v>19</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221</v>
      </c>
      <c r="AU118" s="244" t="s">
        <v>83</v>
      </c>
      <c r="AV118" s="13" t="s">
        <v>81</v>
      </c>
      <c r="AW118" s="13" t="s">
        <v>34</v>
      </c>
      <c r="AX118" s="13" t="s">
        <v>74</v>
      </c>
      <c r="AY118" s="244" t="s">
        <v>210</v>
      </c>
    </row>
    <row r="119" s="13" customFormat="1">
      <c r="A119" s="13"/>
      <c r="B119" s="234"/>
      <c r="C119" s="235"/>
      <c r="D119" s="236" t="s">
        <v>221</v>
      </c>
      <c r="E119" s="237" t="s">
        <v>19</v>
      </c>
      <c r="F119" s="238" t="s">
        <v>229</v>
      </c>
      <c r="G119" s="235"/>
      <c r="H119" s="237" t="s">
        <v>19</v>
      </c>
      <c r="I119" s="239"/>
      <c r="J119" s="235"/>
      <c r="K119" s="235"/>
      <c r="L119" s="240"/>
      <c r="M119" s="241"/>
      <c r="N119" s="242"/>
      <c r="O119" s="242"/>
      <c r="P119" s="242"/>
      <c r="Q119" s="242"/>
      <c r="R119" s="242"/>
      <c r="S119" s="242"/>
      <c r="T119" s="243"/>
      <c r="U119" s="13"/>
      <c r="V119" s="13"/>
      <c r="W119" s="13"/>
      <c r="X119" s="13"/>
      <c r="Y119" s="13"/>
      <c r="Z119" s="13"/>
      <c r="AA119" s="13"/>
      <c r="AB119" s="13"/>
      <c r="AC119" s="13"/>
      <c r="AD119" s="13"/>
      <c r="AE119" s="13"/>
      <c r="AT119" s="244" t="s">
        <v>221</v>
      </c>
      <c r="AU119" s="244" t="s">
        <v>83</v>
      </c>
      <c r="AV119" s="13" t="s">
        <v>81</v>
      </c>
      <c r="AW119" s="13" t="s">
        <v>34</v>
      </c>
      <c r="AX119" s="13" t="s">
        <v>74</v>
      </c>
      <c r="AY119" s="244" t="s">
        <v>210</v>
      </c>
    </row>
    <row r="120" s="13" customFormat="1">
      <c r="A120" s="13"/>
      <c r="B120" s="234"/>
      <c r="C120" s="235"/>
      <c r="D120" s="236" t="s">
        <v>221</v>
      </c>
      <c r="E120" s="237" t="s">
        <v>19</v>
      </c>
      <c r="F120" s="238" t="s">
        <v>230</v>
      </c>
      <c r="G120" s="235"/>
      <c r="H120" s="237" t="s">
        <v>19</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221</v>
      </c>
      <c r="AU120" s="244" t="s">
        <v>83</v>
      </c>
      <c r="AV120" s="13" t="s">
        <v>81</v>
      </c>
      <c r="AW120" s="13" t="s">
        <v>34</v>
      </c>
      <c r="AX120" s="13" t="s">
        <v>74</v>
      </c>
      <c r="AY120" s="244" t="s">
        <v>210</v>
      </c>
    </row>
    <row r="121" s="14" customFormat="1">
      <c r="A121" s="14"/>
      <c r="B121" s="245"/>
      <c r="C121" s="246"/>
      <c r="D121" s="236" t="s">
        <v>221</v>
      </c>
      <c r="E121" s="247" t="s">
        <v>19</v>
      </c>
      <c r="F121" s="248" t="s">
        <v>231</v>
      </c>
      <c r="G121" s="246"/>
      <c r="H121" s="249">
        <v>30.033000000000001</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221</v>
      </c>
      <c r="AU121" s="255" t="s">
        <v>83</v>
      </c>
      <c r="AV121" s="14" t="s">
        <v>83</v>
      </c>
      <c r="AW121" s="14" t="s">
        <v>34</v>
      </c>
      <c r="AX121" s="14" t="s">
        <v>74</v>
      </c>
      <c r="AY121" s="255" t="s">
        <v>210</v>
      </c>
    </row>
    <row r="122" s="14" customFormat="1">
      <c r="A122" s="14"/>
      <c r="B122" s="245"/>
      <c r="C122" s="246"/>
      <c r="D122" s="236" t="s">
        <v>221</v>
      </c>
      <c r="E122" s="247" t="s">
        <v>19</v>
      </c>
      <c r="F122" s="248" t="s">
        <v>232</v>
      </c>
      <c r="G122" s="246"/>
      <c r="H122" s="249">
        <v>9.6600000000000001</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221</v>
      </c>
      <c r="AU122" s="255" t="s">
        <v>83</v>
      </c>
      <c r="AV122" s="14" t="s">
        <v>83</v>
      </c>
      <c r="AW122" s="14" t="s">
        <v>34</v>
      </c>
      <c r="AX122" s="14" t="s">
        <v>74</v>
      </c>
      <c r="AY122" s="255" t="s">
        <v>210</v>
      </c>
    </row>
    <row r="123" s="14" customFormat="1">
      <c r="A123" s="14"/>
      <c r="B123" s="245"/>
      <c r="C123" s="246"/>
      <c r="D123" s="236" t="s">
        <v>221</v>
      </c>
      <c r="E123" s="247" t="s">
        <v>19</v>
      </c>
      <c r="F123" s="248" t="s">
        <v>233</v>
      </c>
      <c r="G123" s="246"/>
      <c r="H123" s="249">
        <v>77.628</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221</v>
      </c>
      <c r="AU123" s="255" t="s">
        <v>83</v>
      </c>
      <c r="AV123" s="14" t="s">
        <v>83</v>
      </c>
      <c r="AW123" s="14" t="s">
        <v>34</v>
      </c>
      <c r="AX123" s="14" t="s">
        <v>74</v>
      </c>
      <c r="AY123" s="255" t="s">
        <v>210</v>
      </c>
    </row>
    <row r="124" s="15" customFormat="1">
      <c r="A124" s="15"/>
      <c r="B124" s="256"/>
      <c r="C124" s="257"/>
      <c r="D124" s="236" t="s">
        <v>221</v>
      </c>
      <c r="E124" s="258" t="s">
        <v>19</v>
      </c>
      <c r="F124" s="259" t="s">
        <v>234</v>
      </c>
      <c r="G124" s="257"/>
      <c r="H124" s="260">
        <v>117.321</v>
      </c>
      <c r="I124" s="261"/>
      <c r="J124" s="257"/>
      <c r="K124" s="257"/>
      <c r="L124" s="262"/>
      <c r="M124" s="263"/>
      <c r="N124" s="264"/>
      <c r="O124" s="264"/>
      <c r="P124" s="264"/>
      <c r="Q124" s="264"/>
      <c r="R124" s="264"/>
      <c r="S124" s="264"/>
      <c r="T124" s="265"/>
      <c r="U124" s="15"/>
      <c r="V124" s="15"/>
      <c r="W124" s="15"/>
      <c r="X124" s="15"/>
      <c r="Y124" s="15"/>
      <c r="Z124" s="15"/>
      <c r="AA124" s="15"/>
      <c r="AB124" s="15"/>
      <c r="AC124" s="15"/>
      <c r="AD124" s="15"/>
      <c r="AE124" s="15"/>
      <c r="AT124" s="266" t="s">
        <v>221</v>
      </c>
      <c r="AU124" s="266" t="s">
        <v>83</v>
      </c>
      <c r="AV124" s="15" t="s">
        <v>91</v>
      </c>
      <c r="AW124" s="15" t="s">
        <v>34</v>
      </c>
      <c r="AX124" s="15" t="s">
        <v>74</v>
      </c>
      <c r="AY124" s="266" t="s">
        <v>210</v>
      </c>
    </row>
    <row r="125" s="14" customFormat="1">
      <c r="A125" s="14"/>
      <c r="B125" s="245"/>
      <c r="C125" s="246"/>
      <c r="D125" s="236" t="s">
        <v>221</v>
      </c>
      <c r="E125" s="247" t="s">
        <v>19</v>
      </c>
      <c r="F125" s="248" t="s">
        <v>235</v>
      </c>
      <c r="G125" s="246"/>
      <c r="H125" s="249">
        <v>2.6160000000000001</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221</v>
      </c>
      <c r="AU125" s="255" t="s">
        <v>83</v>
      </c>
      <c r="AV125" s="14" t="s">
        <v>83</v>
      </c>
      <c r="AW125" s="14" t="s">
        <v>34</v>
      </c>
      <c r="AX125" s="14" t="s">
        <v>74</v>
      </c>
      <c r="AY125" s="255" t="s">
        <v>210</v>
      </c>
    </row>
    <row r="126" s="16" customFormat="1">
      <c r="A126" s="16"/>
      <c r="B126" s="267"/>
      <c r="C126" s="268"/>
      <c r="D126" s="236" t="s">
        <v>221</v>
      </c>
      <c r="E126" s="269" t="s">
        <v>19</v>
      </c>
      <c r="F126" s="270" t="s">
        <v>236</v>
      </c>
      <c r="G126" s="268"/>
      <c r="H126" s="271">
        <v>119.937</v>
      </c>
      <c r="I126" s="272"/>
      <c r="J126" s="268"/>
      <c r="K126" s="268"/>
      <c r="L126" s="273"/>
      <c r="M126" s="274"/>
      <c r="N126" s="275"/>
      <c r="O126" s="275"/>
      <c r="P126" s="275"/>
      <c r="Q126" s="275"/>
      <c r="R126" s="275"/>
      <c r="S126" s="275"/>
      <c r="T126" s="276"/>
      <c r="U126" s="16"/>
      <c r="V126" s="16"/>
      <c r="W126" s="16"/>
      <c r="X126" s="16"/>
      <c r="Y126" s="16"/>
      <c r="Z126" s="16"/>
      <c r="AA126" s="16"/>
      <c r="AB126" s="16"/>
      <c r="AC126" s="16"/>
      <c r="AD126" s="16"/>
      <c r="AE126" s="16"/>
      <c r="AT126" s="277" t="s">
        <v>221</v>
      </c>
      <c r="AU126" s="277" t="s">
        <v>83</v>
      </c>
      <c r="AV126" s="16" t="s">
        <v>217</v>
      </c>
      <c r="AW126" s="16" t="s">
        <v>34</v>
      </c>
      <c r="AX126" s="16" t="s">
        <v>81</v>
      </c>
      <c r="AY126" s="277" t="s">
        <v>210</v>
      </c>
    </row>
    <row r="127" s="2" customFormat="1" ht="24.15" customHeight="1">
      <c r="A127" s="40"/>
      <c r="B127" s="41"/>
      <c r="C127" s="216" t="s">
        <v>91</v>
      </c>
      <c r="D127" s="216" t="s">
        <v>212</v>
      </c>
      <c r="E127" s="217" t="s">
        <v>237</v>
      </c>
      <c r="F127" s="218" t="s">
        <v>238</v>
      </c>
      <c r="G127" s="219" t="s">
        <v>215</v>
      </c>
      <c r="H127" s="220">
        <v>9.3360000000000003</v>
      </c>
      <c r="I127" s="221"/>
      <c r="J127" s="222">
        <f>ROUND(I127*H127,2)</f>
        <v>0</v>
      </c>
      <c r="K127" s="218" t="s">
        <v>216</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217</v>
      </c>
      <c r="AT127" s="227" t="s">
        <v>212</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239</v>
      </c>
    </row>
    <row r="128" s="2" customFormat="1">
      <c r="A128" s="40"/>
      <c r="B128" s="41"/>
      <c r="C128" s="42"/>
      <c r="D128" s="229" t="s">
        <v>219</v>
      </c>
      <c r="E128" s="42"/>
      <c r="F128" s="230" t="s">
        <v>240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219</v>
      </c>
      <c r="AU128" s="19" t="s">
        <v>83</v>
      </c>
    </row>
    <row r="129" s="13" customFormat="1">
      <c r="A129" s="13"/>
      <c r="B129" s="234"/>
      <c r="C129" s="235"/>
      <c r="D129" s="236" t="s">
        <v>221</v>
      </c>
      <c r="E129" s="237" t="s">
        <v>19</v>
      </c>
      <c r="F129" s="238" t="s">
        <v>241</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83</v>
      </c>
      <c r="AV129" s="13" t="s">
        <v>81</v>
      </c>
      <c r="AW129" s="13" t="s">
        <v>34</v>
      </c>
      <c r="AX129" s="13" t="s">
        <v>74</v>
      </c>
      <c r="AY129" s="244" t="s">
        <v>210</v>
      </c>
    </row>
    <row r="130" s="13" customFormat="1">
      <c r="A130" s="13"/>
      <c r="B130" s="234"/>
      <c r="C130" s="235"/>
      <c r="D130" s="236" t="s">
        <v>221</v>
      </c>
      <c r="E130" s="237" t="s">
        <v>19</v>
      </c>
      <c r="F130" s="238" t="s">
        <v>242</v>
      </c>
      <c r="G130" s="235"/>
      <c r="H130" s="237" t="s">
        <v>19</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221</v>
      </c>
      <c r="AU130" s="244" t="s">
        <v>83</v>
      </c>
      <c r="AV130" s="13" t="s">
        <v>81</v>
      </c>
      <c r="AW130" s="13" t="s">
        <v>34</v>
      </c>
      <c r="AX130" s="13" t="s">
        <v>74</v>
      </c>
      <c r="AY130" s="244" t="s">
        <v>210</v>
      </c>
    </row>
    <row r="131" s="14" customFormat="1">
      <c r="A131" s="14"/>
      <c r="B131" s="245"/>
      <c r="C131" s="246"/>
      <c r="D131" s="236" t="s">
        <v>221</v>
      </c>
      <c r="E131" s="247" t="s">
        <v>19</v>
      </c>
      <c r="F131" s="248" t="s">
        <v>243</v>
      </c>
      <c r="G131" s="246"/>
      <c r="H131" s="249">
        <v>7.923</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221</v>
      </c>
      <c r="AU131" s="255" t="s">
        <v>83</v>
      </c>
      <c r="AV131" s="14" t="s">
        <v>83</v>
      </c>
      <c r="AW131" s="14" t="s">
        <v>34</v>
      </c>
      <c r="AX131" s="14" t="s">
        <v>74</v>
      </c>
      <c r="AY131" s="255" t="s">
        <v>210</v>
      </c>
    </row>
    <row r="132" s="14" customFormat="1">
      <c r="A132" s="14"/>
      <c r="B132" s="245"/>
      <c r="C132" s="246"/>
      <c r="D132" s="236" t="s">
        <v>221</v>
      </c>
      <c r="E132" s="247" t="s">
        <v>19</v>
      </c>
      <c r="F132" s="248" t="s">
        <v>244</v>
      </c>
      <c r="G132" s="246"/>
      <c r="H132" s="249">
        <v>1.141</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221</v>
      </c>
      <c r="AU132" s="255" t="s">
        <v>83</v>
      </c>
      <c r="AV132" s="14" t="s">
        <v>83</v>
      </c>
      <c r="AW132" s="14" t="s">
        <v>34</v>
      </c>
      <c r="AX132" s="14" t="s">
        <v>74</v>
      </c>
      <c r="AY132" s="255" t="s">
        <v>210</v>
      </c>
    </row>
    <row r="133" s="15" customFormat="1">
      <c r="A133" s="15"/>
      <c r="B133" s="256"/>
      <c r="C133" s="257"/>
      <c r="D133" s="236" t="s">
        <v>221</v>
      </c>
      <c r="E133" s="258" t="s">
        <v>19</v>
      </c>
      <c r="F133" s="259" t="s">
        <v>234</v>
      </c>
      <c r="G133" s="257"/>
      <c r="H133" s="260">
        <v>9.0640000000000001</v>
      </c>
      <c r="I133" s="261"/>
      <c r="J133" s="257"/>
      <c r="K133" s="257"/>
      <c r="L133" s="262"/>
      <c r="M133" s="263"/>
      <c r="N133" s="264"/>
      <c r="O133" s="264"/>
      <c r="P133" s="264"/>
      <c r="Q133" s="264"/>
      <c r="R133" s="264"/>
      <c r="S133" s="264"/>
      <c r="T133" s="265"/>
      <c r="U133" s="15"/>
      <c r="V133" s="15"/>
      <c r="W133" s="15"/>
      <c r="X133" s="15"/>
      <c r="Y133" s="15"/>
      <c r="Z133" s="15"/>
      <c r="AA133" s="15"/>
      <c r="AB133" s="15"/>
      <c r="AC133" s="15"/>
      <c r="AD133" s="15"/>
      <c r="AE133" s="15"/>
      <c r="AT133" s="266" t="s">
        <v>221</v>
      </c>
      <c r="AU133" s="266" t="s">
        <v>83</v>
      </c>
      <c r="AV133" s="15" t="s">
        <v>91</v>
      </c>
      <c r="AW133" s="15" t="s">
        <v>34</v>
      </c>
      <c r="AX133" s="15" t="s">
        <v>74</v>
      </c>
      <c r="AY133" s="266" t="s">
        <v>210</v>
      </c>
    </row>
    <row r="134" s="14" customFormat="1">
      <c r="A134" s="14"/>
      <c r="B134" s="245"/>
      <c r="C134" s="246"/>
      <c r="D134" s="236" t="s">
        <v>221</v>
      </c>
      <c r="E134" s="247" t="s">
        <v>19</v>
      </c>
      <c r="F134" s="248" t="s">
        <v>245</v>
      </c>
      <c r="G134" s="246"/>
      <c r="H134" s="249">
        <v>0.27200000000000002</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83</v>
      </c>
      <c r="AV134" s="14" t="s">
        <v>83</v>
      </c>
      <c r="AW134" s="14" t="s">
        <v>34</v>
      </c>
      <c r="AX134" s="14" t="s">
        <v>74</v>
      </c>
      <c r="AY134" s="255" t="s">
        <v>210</v>
      </c>
    </row>
    <row r="135" s="16" customFormat="1">
      <c r="A135" s="16"/>
      <c r="B135" s="267"/>
      <c r="C135" s="268"/>
      <c r="D135" s="236" t="s">
        <v>221</v>
      </c>
      <c r="E135" s="269" t="s">
        <v>19</v>
      </c>
      <c r="F135" s="270" t="s">
        <v>236</v>
      </c>
      <c r="G135" s="268"/>
      <c r="H135" s="271">
        <v>9.3360000000000003</v>
      </c>
      <c r="I135" s="272"/>
      <c r="J135" s="268"/>
      <c r="K135" s="268"/>
      <c r="L135" s="273"/>
      <c r="M135" s="274"/>
      <c r="N135" s="275"/>
      <c r="O135" s="275"/>
      <c r="P135" s="275"/>
      <c r="Q135" s="275"/>
      <c r="R135" s="275"/>
      <c r="S135" s="275"/>
      <c r="T135" s="276"/>
      <c r="U135" s="16"/>
      <c r="V135" s="16"/>
      <c r="W135" s="16"/>
      <c r="X135" s="16"/>
      <c r="Y135" s="16"/>
      <c r="Z135" s="16"/>
      <c r="AA135" s="16"/>
      <c r="AB135" s="16"/>
      <c r="AC135" s="16"/>
      <c r="AD135" s="16"/>
      <c r="AE135" s="16"/>
      <c r="AT135" s="277" t="s">
        <v>221</v>
      </c>
      <c r="AU135" s="277" t="s">
        <v>83</v>
      </c>
      <c r="AV135" s="16" t="s">
        <v>217</v>
      </c>
      <c r="AW135" s="16" t="s">
        <v>34</v>
      </c>
      <c r="AX135" s="16" t="s">
        <v>81</v>
      </c>
      <c r="AY135" s="277" t="s">
        <v>210</v>
      </c>
    </row>
    <row r="136" s="2" customFormat="1" ht="16.5" customHeight="1">
      <c r="A136" s="40"/>
      <c r="B136" s="41"/>
      <c r="C136" s="216" t="s">
        <v>217</v>
      </c>
      <c r="D136" s="216" t="s">
        <v>212</v>
      </c>
      <c r="E136" s="217" t="s">
        <v>246</v>
      </c>
      <c r="F136" s="218" t="s">
        <v>247</v>
      </c>
      <c r="G136" s="219" t="s">
        <v>215</v>
      </c>
      <c r="H136" s="220">
        <v>219.286</v>
      </c>
      <c r="I136" s="221"/>
      <c r="J136" s="222">
        <f>ROUND(I136*H136,2)</f>
        <v>0</v>
      </c>
      <c r="K136" s="218" t="s">
        <v>216</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217</v>
      </c>
      <c r="AT136" s="227" t="s">
        <v>212</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248</v>
      </c>
    </row>
    <row r="137" s="2" customFormat="1">
      <c r="A137" s="40"/>
      <c r="B137" s="41"/>
      <c r="C137" s="42"/>
      <c r="D137" s="229" t="s">
        <v>219</v>
      </c>
      <c r="E137" s="42"/>
      <c r="F137" s="230" t="s">
        <v>249</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83</v>
      </c>
    </row>
    <row r="138" s="13" customFormat="1">
      <c r="A138" s="13"/>
      <c r="B138" s="234"/>
      <c r="C138" s="235"/>
      <c r="D138" s="236" t="s">
        <v>221</v>
      </c>
      <c r="E138" s="237" t="s">
        <v>19</v>
      </c>
      <c r="F138" s="238" t="s">
        <v>250</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221</v>
      </c>
      <c r="AU138" s="244" t="s">
        <v>83</v>
      </c>
      <c r="AV138" s="13" t="s">
        <v>81</v>
      </c>
      <c r="AW138" s="13" t="s">
        <v>34</v>
      </c>
      <c r="AX138" s="13" t="s">
        <v>74</v>
      </c>
      <c r="AY138" s="244" t="s">
        <v>210</v>
      </c>
    </row>
    <row r="139" s="13" customFormat="1">
      <c r="A139" s="13"/>
      <c r="B139" s="234"/>
      <c r="C139" s="235"/>
      <c r="D139" s="236" t="s">
        <v>221</v>
      </c>
      <c r="E139" s="237" t="s">
        <v>19</v>
      </c>
      <c r="F139" s="238" t="s">
        <v>242</v>
      </c>
      <c r="G139" s="235"/>
      <c r="H139" s="237" t="s">
        <v>19</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221</v>
      </c>
      <c r="AU139" s="244" t="s">
        <v>83</v>
      </c>
      <c r="AV139" s="13" t="s">
        <v>81</v>
      </c>
      <c r="AW139" s="13" t="s">
        <v>34</v>
      </c>
      <c r="AX139" s="13" t="s">
        <v>74</v>
      </c>
      <c r="AY139" s="244" t="s">
        <v>210</v>
      </c>
    </row>
    <row r="140" s="14" customFormat="1">
      <c r="A140" s="14"/>
      <c r="B140" s="245"/>
      <c r="C140" s="246"/>
      <c r="D140" s="236" t="s">
        <v>221</v>
      </c>
      <c r="E140" s="247" t="s">
        <v>19</v>
      </c>
      <c r="F140" s="248" t="s">
        <v>251</v>
      </c>
      <c r="G140" s="246"/>
      <c r="H140" s="249">
        <v>1.329</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221</v>
      </c>
      <c r="AU140" s="255" t="s">
        <v>83</v>
      </c>
      <c r="AV140" s="14" t="s">
        <v>83</v>
      </c>
      <c r="AW140" s="14" t="s">
        <v>34</v>
      </c>
      <c r="AX140" s="14" t="s">
        <v>74</v>
      </c>
      <c r="AY140" s="255" t="s">
        <v>210</v>
      </c>
    </row>
    <row r="141" s="14" customFormat="1">
      <c r="A141" s="14"/>
      <c r="B141" s="245"/>
      <c r="C141" s="246"/>
      <c r="D141" s="236" t="s">
        <v>221</v>
      </c>
      <c r="E141" s="247" t="s">
        <v>19</v>
      </c>
      <c r="F141" s="248" t="s">
        <v>252</v>
      </c>
      <c r="G141" s="246"/>
      <c r="H141" s="249">
        <v>1.4079999999999999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83</v>
      </c>
      <c r="AV141" s="14" t="s">
        <v>83</v>
      </c>
      <c r="AW141" s="14" t="s">
        <v>34</v>
      </c>
      <c r="AX141" s="14" t="s">
        <v>74</v>
      </c>
      <c r="AY141" s="255" t="s">
        <v>210</v>
      </c>
    </row>
    <row r="142" s="14" customFormat="1">
      <c r="A142" s="14"/>
      <c r="B142" s="245"/>
      <c r="C142" s="246"/>
      <c r="D142" s="236" t="s">
        <v>221</v>
      </c>
      <c r="E142" s="247" t="s">
        <v>19</v>
      </c>
      <c r="F142" s="248" t="s">
        <v>253</v>
      </c>
      <c r="G142" s="246"/>
      <c r="H142" s="249">
        <v>1.067</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221</v>
      </c>
      <c r="AU142" s="255" t="s">
        <v>83</v>
      </c>
      <c r="AV142" s="14" t="s">
        <v>83</v>
      </c>
      <c r="AW142" s="14" t="s">
        <v>34</v>
      </c>
      <c r="AX142" s="14" t="s">
        <v>74</v>
      </c>
      <c r="AY142" s="255" t="s">
        <v>210</v>
      </c>
    </row>
    <row r="143" s="14" customFormat="1">
      <c r="A143" s="14"/>
      <c r="B143" s="245"/>
      <c r="C143" s="246"/>
      <c r="D143" s="236" t="s">
        <v>221</v>
      </c>
      <c r="E143" s="247" t="s">
        <v>19</v>
      </c>
      <c r="F143" s="248" t="s">
        <v>254</v>
      </c>
      <c r="G143" s="246"/>
      <c r="H143" s="249">
        <v>1.137</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83</v>
      </c>
      <c r="AV143" s="14" t="s">
        <v>83</v>
      </c>
      <c r="AW143" s="14" t="s">
        <v>34</v>
      </c>
      <c r="AX143" s="14" t="s">
        <v>74</v>
      </c>
      <c r="AY143" s="255" t="s">
        <v>210</v>
      </c>
    </row>
    <row r="144" s="14" customFormat="1">
      <c r="A144" s="14"/>
      <c r="B144" s="245"/>
      <c r="C144" s="246"/>
      <c r="D144" s="236" t="s">
        <v>221</v>
      </c>
      <c r="E144" s="247" t="s">
        <v>19</v>
      </c>
      <c r="F144" s="248" t="s">
        <v>255</v>
      </c>
      <c r="G144" s="246"/>
      <c r="H144" s="249">
        <v>1.5940000000000001</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83</v>
      </c>
      <c r="AV144" s="14" t="s">
        <v>83</v>
      </c>
      <c r="AW144" s="14" t="s">
        <v>34</v>
      </c>
      <c r="AX144" s="14" t="s">
        <v>74</v>
      </c>
      <c r="AY144" s="255" t="s">
        <v>210</v>
      </c>
    </row>
    <row r="145" s="14" customFormat="1">
      <c r="A145" s="14"/>
      <c r="B145" s="245"/>
      <c r="C145" s="246"/>
      <c r="D145" s="236" t="s">
        <v>221</v>
      </c>
      <c r="E145" s="247" t="s">
        <v>19</v>
      </c>
      <c r="F145" s="248" t="s">
        <v>256</v>
      </c>
      <c r="G145" s="246"/>
      <c r="H145" s="249">
        <v>1.5840000000000001</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83</v>
      </c>
      <c r="AV145" s="14" t="s">
        <v>83</v>
      </c>
      <c r="AW145" s="14" t="s">
        <v>34</v>
      </c>
      <c r="AX145" s="14" t="s">
        <v>74</v>
      </c>
      <c r="AY145" s="255" t="s">
        <v>210</v>
      </c>
    </row>
    <row r="146" s="14" customFormat="1">
      <c r="A146" s="14"/>
      <c r="B146" s="245"/>
      <c r="C146" s="246"/>
      <c r="D146" s="236" t="s">
        <v>221</v>
      </c>
      <c r="E146" s="247" t="s">
        <v>19</v>
      </c>
      <c r="F146" s="248" t="s">
        <v>257</v>
      </c>
      <c r="G146" s="246"/>
      <c r="H146" s="249">
        <v>1.5840000000000001</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221</v>
      </c>
      <c r="AU146" s="255" t="s">
        <v>83</v>
      </c>
      <c r="AV146" s="14" t="s">
        <v>83</v>
      </c>
      <c r="AW146" s="14" t="s">
        <v>34</v>
      </c>
      <c r="AX146" s="14" t="s">
        <v>74</v>
      </c>
      <c r="AY146" s="255" t="s">
        <v>210</v>
      </c>
    </row>
    <row r="147" s="14" customFormat="1">
      <c r="A147" s="14"/>
      <c r="B147" s="245"/>
      <c r="C147" s="246"/>
      <c r="D147" s="236" t="s">
        <v>221</v>
      </c>
      <c r="E147" s="247" t="s">
        <v>19</v>
      </c>
      <c r="F147" s="248" t="s">
        <v>258</v>
      </c>
      <c r="G147" s="246"/>
      <c r="H147" s="249">
        <v>1.5840000000000001</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83</v>
      </c>
      <c r="AV147" s="14" t="s">
        <v>83</v>
      </c>
      <c r="AW147" s="14" t="s">
        <v>34</v>
      </c>
      <c r="AX147" s="14" t="s">
        <v>74</v>
      </c>
      <c r="AY147" s="255" t="s">
        <v>210</v>
      </c>
    </row>
    <row r="148" s="14" customFormat="1">
      <c r="A148" s="14"/>
      <c r="B148" s="245"/>
      <c r="C148" s="246"/>
      <c r="D148" s="236" t="s">
        <v>221</v>
      </c>
      <c r="E148" s="247" t="s">
        <v>19</v>
      </c>
      <c r="F148" s="248" t="s">
        <v>259</v>
      </c>
      <c r="G148" s="246"/>
      <c r="H148" s="249">
        <v>1.5840000000000001</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221</v>
      </c>
      <c r="AU148" s="255" t="s">
        <v>83</v>
      </c>
      <c r="AV148" s="14" t="s">
        <v>83</v>
      </c>
      <c r="AW148" s="14" t="s">
        <v>34</v>
      </c>
      <c r="AX148" s="14" t="s">
        <v>74</v>
      </c>
      <c r="AY148" s="255" t="s">
        <v>210</v>
      </c>
    </row>
    <row r="149" s="15" customFormat="1">
      <c r="A149" s="15"/>
      <c r="B149" s="256"/>
      <c r="C149" s="257"/>
      <c r="D149" s="236" t="s">
        <v>221</v>
      </c>
      <c r="E149" s="258" t="s">
        <v>19</v>
      </c>
      <c r="F149" s="259" t="s">
        <v>234</v>
      </c>
      <c r="G149" s="257"/>
      <c r="H149" s="260">
        <v>12.871</v>
      </c>
      <c r="I149" s="261"/>
      <c r="J149" s="257"/>
      <c r="K149" s="257"/>
      <c r="L149" s="262"/>
      <c r="M149" s="263"/>
      <c r="N149" s="264"/>
      <c r="O149" s="264"/>
      <c r="P149" s="264"/>
      <c r="Q149" s="264"/>
      <c r="R149" s="264"/>
      <c r="S149" s="264"/>
      <c r="T149" s="265"/>
      <c r="U149" s="15"/>
      <c r="V149" s="15"/>
      <c r="W149" s="15"/>
      <c r="X149" s="15"/>
      <c r="Y149" s="15"/>
      <c r="Z149" s="15"/>
      <c r="AA149" s="15"/>
      <c r="AB149" s="15"/>
      <c r="AC149" s="15"/>
      <c r="AD149" s="15"/>
      <c r="AE149" s="15"/>
      <c r="AT149" s="266" t="s">
        <v>221</v>
      </c>
      <c r="AU149" s="266" t="s">
        <v>83</v>
      </c>
      <c r="AV149" s="15" t="s">
        <v>91</v>
      </c>
      <c r="AW149" s="15" t="s">
        <v>34</v>
      </c>
      <c r="AX149" s="15" t="s">
        <v>74</v>
      </c>
      <c r="AY149" s="266" t="s">
        <v>210</v>
      </c>
    </row>
    <row r="150" s="13" customFormat="1">
      <c r="A150" s="13"/>
      <c r="B150" s="234"/>
      <c r="C150" s="235"/>
      <c r="D150" s="236" t="s">
        <v>221</v>
      </c>
      <c r="E150" s="237" t="s">
        <v>19</v>
      </c>
      <c r="F150" s="238" t="s">
        <v>260</v>
      </c>
      <c r="G150" s="235"/>
      <c r="H150" s="237" t="s">
        <v>19</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221</v>
      </c>
      <c r="AU150" s="244" t="s">
        <v>83</v>
      </c>
      <c r="AV150" s="13" t="s">
        <v>81</v>
      </c>
      <c r="AW150" s="13" t="s">
        <v>34</v>
      </c>
      <c r="AX150" s="13" t="s">
        <v>74</v>
      </c>
      <c r="AY150" s="244" t="s">
        <v>210</v>
      </c>
    </row>
    <row r="151" s="13" customFormat="1">
      <c r="A151" s="13"/>
      <c r="B151" s="234"/>
      <c r="C151" s="235"/>
      <c r="D151" s="236" t="s">
        <v>221</v>
      </c>
      <c r="E151" s="237" t="s">
        <v>19</v>
      </c>
      <c r="F151" s="238" t="s">
        <v>261</v>
      </c>
      <c r="G151" s="235"/>
      <c r="H151" s="237" t="s">
        <v>19</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221</v>
      </c>
      <c r="AU151" s="244" t="s">
        <v>83</v>
      </c>
      <c r="AV151" s="13" t="s">
        <v>81</v>
      </c>
      <c r="AW151" s="13" t="s">
        <v>34</v>
      </c>
      <c r="AX151" s="13" t="s">
        <v>74</v>
      </c>
      <c r="AY151" s="244" t="s">
        <v>210</v>
      </c>
    </row>
    <row r="152" s="14" customFormat="1">
      <c r="A152" s="14"/>
      <c r="B152" s="245"/>
      <c r="C152" s="246"/>
      <c r="D152" s="236" t="s">
        <v>221</v>
      </c>
      <c r="E152" s="247" t="s">
        <v>19</v>
      </c>
      <c r="F152" s="248" t="s">
        <v>231</v>
      </c>
      <c r="G152" s="246"/>
      <c r="H152" s="249">
        <v>30.033000000000001</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221</v>
      </c>
      <c r="AU152" s="255" t="s">
        <v>83</v>
      </c>
      <c r="AV152" s="14" t="s">
        <v>83</v>
      </c>
      <c r="AW152" s="14" t="s">
        <v>34</v>
      </c>
      <c r="AX152" s="14" t="s">
        <v>74</v>
      </c>
      <c r="AY152" s="255" t="s">
        <v>210</v>
      </c>
    </row>
    <row r="153" s="14" customFormat="1">
      <c r="A153" s="14"/>
      <c r="B153" s="245"/>
      <c r="C153" s="246"/>
      <c r="D153" s="236" t="s">
        <v>221</v>
      </c>
      <c r="E153" s="247" t="s">
        <v>19</v>
      </c>
      <c r="F153" s="248" t="s">
        <v>232</v>
      </c>
      <c r="G153" s="246"/>
      <c r="H153" s="249">
        <v>9.6600000000000001</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221</v>
      </c>
      <c r="AU153" s="255" t="s">
        <v>83</v>
      </c>
      <c r="AV153" s="14" t="s">
        <v>83</v>
      </c>
      <c r="AW153" s="14" t="s">
        <v>34</v>
      </c>
      <c r="AX153" s="14" t="s">
        <v>74</v>
      </c>
      <c r="AY153" s="255" t="s">
        <v>210</v>
      </c>
    </row>
    <row r="154" s="14" customFormat="1">
      <c r="A154" s="14"/>
      <c r="B154" s="245"/>
      <c r="C154" s="246"/>
      <c r="D154" s="236" t="s">
        <v>221</v>
      </c>
      <c r="E154" s="247" t="s">
        <v>19</v>
      </c>
      <c r="F154" s="248" t="s">
        <v>233</v>
      </c>
      <c r="G154" s="246"/>
      <c r="H154" s="249">
        <v>77.628</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221</v>
      </c>
      <c r="AU154" s="255" t="s">
        <v>83</v>
      </c>
      <c r="AV154" s="14" t="s">
        <v>83</v>
      </c>
      <c r="AW154" s="14" t="s">
        <v>34</v>
      </c>
      <c r="AX154" s="14" t="s">
        <v>74</v>
      </c>
      <c r="AY154" s="255" t="s">
        <v>210</v>
      </c>
    </row>
    <row r="155" s="15" customFormat="1">
      <c r="A155" s="15"/>
      <c r="B155" s="256"/>
      <c r="C155" s="257"/>
      <c r="D155" s="236" t="s">
        <v>221</v>
      </c>
      <c r="E155" s="258" t="s">
        <v>19</v>
      </c>
      <c r="F155" s="259" t="s">
        <v>234</v>
      </c>
      <c r="G155" s="257"/>
      <c r="H155" s="260">
        <v>117.321</v>
      </c>
      <c r="I155" s="261"/>
      <c r="J155" s="257"/>
      <c r="K155" s="257"/>
      <c r="L155" s="262"/>
      <c r="M155" s="263"/>
      <c r="N155" s="264"/>
      <c r="O155" s="264"/>
      <c r="P155" s="264"/>
      <c r="Q155" s="264"/>
      <c r="R155" s="264"/>
      <c r="S155" s="264"/>
      <c r="T155" s="265"/>
      <c r="U155" s="15"/>
      <c r="V155" s="15"/>
      <c r="W155" s="15"/>
      <c r="X155" s="15"/>
      <c r="Y155" s="15"/>
      <c r="Z155" s="15"/>
      <c r="AA155" s="15"/>
      <c r="AB155" s="15"/>
      <c r="AC155" s="15"/>
      <c r="AD155" s="15"/>
      <c r="AE155" s="15"/>
      <c r="AT155" s="266" t="s">
        <v>221</v>
      </c>
      <c r="AU155" s="266" t="s">
        <v>83</v>
      </c>
      <c r="AV155" s="15" t="s">
        <v>91</v>
      </c>
      <c r="AW155" s="15" t="s">
        <v>34</v>
      </c>
      <c r="AX155" s="15" t="s">
        <v>74</v>
      </c>
      <c r="AY155" s="266" t="s">
        <v>210</v>
      </c>
    </row>
    <row r="156" s="13" customFormat="1">
      <c r="A156" s="13"/>
      <c r="B156" s="234"/>
      <c r="C156" s="235"/>
      <c r="D156" s="236" t="s">
        <v>221</v>
      </c>
      <c r="E156" s="237" t="s">
        <v>19</v>
      </c>
      <c r="F156" s="238" t="s">
        <v>262</v>
      </c>
      <c r="G156" s="235"/>
      <c r="H156" s="237" t="s">
        <v>19</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221</v>
      </c>
      <c r="AU156" s="244" t="s">
        <v>83</v>
      </c>
      <c r="AV156" s="13" t="s">
        <v>81</v>
      </c>
      <c r="AW156" s="13" t="s">
        <v>34</v>
      </c>
      <c r="AX156" s="13" t="s">
        <v>74</v>
      </c>
      <c r="AY156" s="244" t="s">
        <v>210</v>
      </c>
    </row>
    <row r="157" s="14" customFormat="1">
      <c r="A157" s="14"/>
      <c r="B157" s="245"/>
      <c r="C157" s="246"/>
      <c r="D157" s="236" t="s">
        <v>221</v>
      </c>
      <c r="E157" s="247" t="s">
        <v>19</v>
      </c>
      <c r="F157" s="248" t="s">
        <v>263</v>
      </c>
      <c r="G157" s="246"/>
      <c r="H157" s="249">
        <v>1.982</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221</v>
      </c>
      <c r="AU157" s="255" t="s">
        <v>83</v>
      </c>
      <c r="AV157" s="14" t="s">
        <v>83</v>
      </c>
      <c r="AW157" s="14" t="s">
        <v>34</v>
      </c>
      <c r="AX157" s="14" t="s">
        <v>74</v>
      </c>
      <c r="AY157" s="255" t="s">
        <v>210</v>
      </c>
    </row>
    <row r="158" s="14" customFormat="1">
      <c r="A158" s="14"/>
      <c r="B158" s="245"/>
      <c r="C158" s="246"/>
      <c r="D158" s="236" t="s">
        <v>221</v>
      </c>
      <c r="E158" s="247" t="s">
        <v>19</v>
      </c>
      <c r="F158" s="248" t="s">
        <v>264</v>
      </c>
      <c r="G158" s="246"/>
      <c r="H158" s="249">
        <v>0.058999999999999997</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221</v>
      </c>
      <c r="AU158" s="255" t="s">
        <v>83</v>
      </c>
      <c r="AV158" s="14" t="s">
        <v>83</v>
      </c>
      <c r="AW158" s="14" t="s">
        <v>34</v>
      </c>
      <c r="AX158" s="14" t="s">
        <v>74</v>
      </c>
      <c r="AY158" s="255" t="s">
        <v>210</v>
      </c>
    </row>
    <row r="159" s="15" customFormat="1">
      <c r="A159" s="15"/>
      <c r="B159" s="256"/>
      <c r="C159" s="257"/>
      <c r="D159" s="236" t="s">
        <v>221</v>
      </c>
      <c r="E159" s="258" t="s">
        <v>19</v>
      </c>
      <c r="F159" s="259" t="s">
        <v>234</v>
      </c>
      <c r="G159" s="257"/>
      <c r="H159" s="260">
        <v>2.0409999999999999</v>
      </c>
      <c r="I159" s="261"/>
      <c r="J159" s="257"/>
      <c r="K159" s="257"/>
      <c r="L159" s="262"/>
      <c r="M159" s="263"/>
      <c r="N159" s="264"/>
      <c r="O159" s="264"/>
      <c r="P159" s="264"/>
      <c r="Q159" s="264"/>
      <c r="R159" s="264"/>
      <c r="S159" s="264"/>
      <c r="T159" s="265"/>
      <c r="U159" s="15"/>
      <c r="V159" s="15"/>
      <c r="W159" s="15"/>
      <c r="X159" s="15"/>
      <c r="Y159" s="15"/>
      <c r="Z159" s="15"/>
      <c r="AA159" s="15"/>
      <c r="AB159" s="15"/>
      <c r="AC159" s="15"/>
      <c r="AD159" s="15"/>
      <c r="AE159" s="15"/>
      <c r="AT159" s="266" t="s">
        <v>221</v>
      </c>
      <c r="AU159" s="266" t="s">
        <v>83</v>
      </c>
      <c r="AV159" s="15" t="s">
        <v>91</v>
      </c>
      <c r="AW159" s="15" t="s">
        <v>34</v>
      </c>
      <c r="AX159" s="15" t="s">
        <v>74</v>
      </c>
      <c r="AY159" s="266" t="s">
        <v>210</v>
      </c>
    </row>
    <row r="160" s="13" customFormat="1">
      <c r="A160" s="13"/>
      <c r="B160" s="234"/>
      <c r="C160" s="235"/>
      <c r="D160" s="236" t="s">
        <v>221</v>
      </c>
      <c r="E160" s="237" t="s">
        <v>19</v>
      </c>
      <c r="F160" s="238" t="s">
        <v>265</v>
      </c>
      <c r="G160" s="235"/>
      <c r="H160" s="237" t="s">
        <v>19</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221</v>
      </c>
      <c r="AU160" s="244" t="s">
        <v>83</v>
      </c>
      <c r="AV160" s="13" t="s">
        <v>81</v>
      </c>
      <c r="AW160" s="13" t="s">
        <v>34</v>
      </c>
      <c r="AX160" s="13" t="s">
        <v>74</v>
      </c>
      <c r="AY160" s="244" t="s">
        <v>210</v>
      </c>
    </row>
    <row r="161" s="14" customFormat="1">
      <c r="A161" s="14"/>
      <c r="B161" s="245"/>
      <c r="C161" s="246"/>
      <c r="D161" s="236" t="s">
        <v>221</v>
      </c>
      <c r="E161" s="247" t="s">
        <v>19</v>
      </c>
      <c r="F161" s="248" t="s">
        <v>266</v>
      </c>
      <c r="G161" s="246"/>
      <c r="H161" s="249">
        <v>87.052999999999997</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221</v>
      </c>
      <c r="AU161" s="255" t="s">
        <v>83</v>
      </c>
      <c r="AV161" s="14" t="s">
        <v>83</v>
      </c>
      <c r="AW161" s="14" t="s">
        <v>34</v>
      </c>
      <c r="AX161" s="14" t="s">
        <v>74</v>
      </c>
      <c r="AY161" s="255" t="s">
        <v>210</v>
      </c>
    </row>
    <row r="162" s="16" customFormat="1">
      <c r="A162" s="16"/>
      <c r="B162" s="267"/>
      <c r="C162" s="268"/>
      <c r="D162" s="236" t="s">
        <v>221</v>
      </c>
      <c r="E162" s="269" t="s">
        <v>19</v>
      </c>
      <c r="F162" s="270" t="s">
        <v>236</v>
      </c>
      <c r="G162" s="268"/>
      <c r="H162" s="271">
        <v>219.286</v>
      </c>
      <c r="I162" s="272"/>
      <c r="J162" s="268"/>
      <c r="K162" s="268"/>
      <c r="L162" s="273"/>
      <c r="M162" s="274"/>
      <c r="N162" s="275"/>
      <c r="O162" s="275"/>
      <c r="P162" s="275"/>
      <c r="Q162" s="275"/>
      <c r="R162" s="275"/>
      <c r="S162" s="275"/>
      <c r="T162" s="276"/>
      <c r="U162" s="16"/>
      <c r="V162" s="16"/>
      <c r="W162" s="16"/>
      <c r="X162" s="16"/>
      <c r="Y162" s="16"/>
      <c r="Z162" s="16"/>
      <c r="AA162" s="16"/>
      <c r="AB162" s="16"/>
      <c r="AC162" s="16"/>
      <c r="AD162" s="16"/>
      <c r="AE162" s="16"/>
      <c r="AT162" s="277" t="s">
        <v>221</v>
      </c>
      <c r="AU162" s="277" t="s">
        <v>83</v>
      </c>
      <c r="AV162" s="16" t="s">
        <v>217</v>
      </c>
      <c r="AW162" s="16" t="s">
        <v>34</v>
      </c>
      <c r="AX162" s="16" t="s">
        <v>81</v>
      </c>
      <c r="AY162" s="277" t="s">
        <v>210</v>
      </c>
    </row>
    <row r="163" s="2" customFormat="1" ht="16.5" customHeight="1">
      <c r="A163" s="40"/>
      <c r="B163" s="41"/>
      <c r="C163" s="216" t="s">
        <v>267</v>
      </c>
      <c r="D163" s="216" t="s">
        <v>212</v>
      </c>
      <c r="E163" s="217" t="s">
        <v>268</v>
      </c>
      <c r="F163" s="218" t="s">
        <v>269</v>
      </c>
      <c r="G163" s="219" t="s">
        <v>270</v>
      </c>
      <c r="H163" s="220">
        <v>138.25</v>
      </c>
      <c r="I163" s="221"/>
      <c r="J163" s="222">
        <f>ROUND(I163*H163,2)</f>
        <v>0</v>
      </c>
      <c r="K163" s="218" t="s">
        <v>216</v>
      </c>
      <c r="L163" s="46"/>
      <c r="M163" s="223" t="s">
        <v>19</v>
      </c>
      <c r="N163" s="224" t="s">
        <v>45</v>
      </c>
      <c r="O163" s="86"/>
      <c r="P163" s="225">
        <f>O163*H163</f>
        <v>0</v>
      </c>
      <c r="Q163" s="225">
        <v>0.00069999999999999999</v>
      </c>
      <c r="R163" s="225">
        <f>Q163*H163</f>
        <v>0.096775</v>
      </c>
      <c r="S163" s="225">
        <v>0</v>
      </c>
      <c r="T163" s="226">
        <f>S163*H163</f>
        <v>0</v>
      </c>
      <c r="U163" s="40"/>
      <c r="V163" s="40"/>
      <c r="W163" s="40"/>
      <c r="X163" s="40"/>
      <c r="Y163" s="40"/>
      <c r="Z163" s="40"/>
      <c r="AA163" s="40"/>
      <c r="AB163" s="40"/>
      <c r="AC163" s="40"/>
      <c r="AD163" s="40"/>
      <c r="AE163" s="40"/>
      <c r="AR163" s="227" t="s">
        <v>217</v>
      </c>
      <c r="AT163" s="227" t="s">
        <v>212</v>
      </c>
      <c r="AU163" s="227" t="s">
        <v>83</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217</v>
      </c>
      <c r="BM163" s="227" t="s">
        <v>271</v>
      </c>
    </row>
    <row r="164" s="2" customFormat="1">
      <c r="A164" s="40"/>
      <c r="B164" s="41"/>
      <c r="C164" s="42"/>
      <c r="D164" s="229" t="s">
        <v>219</v>
      </c>
      <c r="E164" s="42"/>
      <c r="F164" s="230" t="s">
        <v>272</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219</v>
      </c>
      <c r="AU164" s="19" t="s">
        <v>83</v>
      </c>
    </row>
    <row r="165" s="13" customFormat="1">
      <c r="A165" s="13"/>
      <c r="B165" s="234"/>
      <c r="C165" s="235"/>
      <c r="D165" s="236" t="s">
        <v>221</v>
      </c>
      <c r="E165" s="237" t="s">
        <v>19</v>
      </c>
      <c r="F165" s="238" t="s">
        <v>229</v>
      </c>
      <c r="G165" s="235"/>
      <c r="H165" s="237" t="s">
        <v>19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221</v>
      </c>
      <c r="AU165" s="244" t="s">
        <v>83</v>
      </c>
      <c r="AV165" s="13" t="s">
        <v>81</v>
      </c>
      <c r="AW165" s="13" t="s">
        <v>34</v>
      </c>
      <c r="AX165" s="13" t="s">
        <v>74</v>
      </c>
      <c r="AY165" s="244" t="s">
        <v>210</v>
      </c>
    </row>
    <row r="166" s="13" customFormat="1">
      <c r="A166" s="13"/>
      <c r="B166" s="234"/>
      <c r="C166" s="235"/>
      <c r="D166" s="236" t="s">
        <v>221</v>
      </c>
      <c r="E166" s="237" t="s">
        <v>19</v>
      </c>
      <c r="F166" s="238" t="s">
        <v>230</v>
      </c>
      <c r="G166" s="235"/>
      <c r="H166" s="237" t="s">
        <v>19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221</v>
      </c>
      <c r="AU166" s="244" t="s">
        <v>83</v>
      </c>
      <c r="AV166" s="13" t="s">
        <v>81</v>
      </c>
      <c r="AW166" s="13" t="s">
        <v>34</v>
      </c>
      <c r="AX166" s="13" t="s">
        <v>74</v>
      </c>
      <c r="AY166" s="244" t="s">
        <v>210</v>
      </c>
    </row>
    <row r="167" s="14" customFormat="1">
      <c r="A167" s="14"/>
      <c r="B167" s="245"/>
      <c r="C167" s="246"/>
      <c r="D167" s="236" t="s">
        <v>221</v>
      </c>
      <c r="E167" s="247" t="s">
        <v>19</v>
      </c>
      <c r="F167" s="248" t="s">
        <v>273</v>
      </c>
      <c r="G167" s="246"/>
      <c r="H167" s="249">
        <v>35.25</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221</v>
      </c>
      <c r="AU167" s="255" t="s">
        <v>83</v>
      </c>
      <c r="AV167" s="14" t="s">
        <v>83</v>
      </c>
      <c r="AW167" s="14" t="s">
        <v>34</v>
      </c>
      <c r="AX167" s="14" t="s">
        <v>74</v>
      </c>
      <c r="AY167" s="255" t="s">
        <v>210</v>
      </c>
    </row>
    <row r="168" s="14" customFormat="1">
      <c r="A168" s="14"/>
      <c r="B168" s="245"/>
      <c r="C168" s="246"/>
      <c r="D168" s="236" t="s">
        <v>221</v>
      </c>
      <c r="E168" s="247" t="s">
        <v>19</v>
      </c>
      <c r="F168" s="248" t="s">
        <v>274</v>
      </c>
      <c r="G168" s="246"/>
      <c r="H168" s="249">
        <v>11.5</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221</v>
      </c>
      <c r="AU168" s="255" t="s">
        <v>83</v>
      </c>
      <c r="AV168" s="14" t="s">
        <v>83</v>
      </c>
      <c r="AW168" s="14" t="s">
        <v>34</v>
      </c>
      <c r="AX168" s="14" t="s">
        <v>74</v>
      </c>
      <c r="AY168" s="255" t="s">
        <v>210</v>
      </c>
    </row>
    <row r="169" s="14" customFormat="1">
      <c r="A169" s="14"/>
      <c r="B169" s="245"/>
      <c r="C169" s="246"/>
      <c r="D169" s="236" t="s">
        <v>221</v>
      </c>
      <c r="E169" s="247" t="s">
        <v>19</v>
      </c>
      <c r="F169" s="248" t="s">
        <v>275</v>
      </c>
      <c r="G169" s="246"/>
      <c r="H169" s="249">
        <v>91.5</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221</v>
      </c>
      <c r="AU169" s="255" t="s">
        <v>83</v>
      </c>
      <c r="AV169" s="14" t="s">
        <v>83</v>
      </c>
      <c r="AW169" s="14" t="s">
        <v>34</v>
      </c>
      <c r="AX169" s="14" t="s">
        <v>74</v>
      </c>
      <c r="AY169" s="255" t="s">
        <v>210</v>
      </c>
    </row>
    <row r="170" s="16" customFormat="1">
      <c r="A170" s="16"/>
      <c r="B170" s="267"/>
      <c r="C170" s="268"/>
      <c r="D170" s="236" t="s">
        <v>221</v>
      </c>
      <c r="E170" s="269" t="s">
        <v>19</v>
      </c>
      <c r="F170" s="270" t="s">
        <v>236</v>
      </c>
      <c r="G170" s="268"/>
      <c r="H170" s="271">
        <v>138.25</v>
      </c>
      <c r="I170" s="272"/>
      <c r="J170" s="268"/>
      <c r="K170" s="268"/>
      <c r="L170" s="273"/>
      <c r="M170" s="274"/>
      <c r="N170" s="275"/>
      <c r="O170" s="275"/>
      <c r="P170" s="275"/>
      <c r="Q170" s="275"/>
      <c r="R170" s="275"/>
      <c r="S170" s="275"/>
      <c r="T170" s="276"/>
      <c r="U170" s="16"/>
      <c r="V170" s="16"/>
      <c r="W170" s="16"/>
      <c r="X170" s="16"/>
      <c r="Y170" s="16"/>
      <c r="Z170" s="16"/>
      <c r="AA170" s="16"/>
      <c r="AB170" s="16"/>
      <c r="AC170" s="16"/>
      <c r="AD170" s="16"/>
      <c r="AE170" s="16"/>
      <c r="AT170" s="277" t="s">
        <v>221</v>
      </c>
      <c r="AU170" s="277" t="s">
        <v>83</v>
      </c>
      <c r="AV170" s="16" t="s">
        <v>217</v>
      </c>
      <c r="AW170" s="16" t="s">
        <v>34</v>
      </c>
      <c r="AX170" s="16" t="s">
        <v>81</v>
      </c>
      <c r="AY170" s="277" t="s">
        <v>210</v>
      </c>
    </row>
    <row r="171" s="2" customFormat="1" ht="24.15" customHeight="1">
      <c r="A171" s="40"/>
      <c r="B171" s="41"/>
      <c r="C171" s="216" t="s">
        <v>276</v>
      </c>
      <c r="D171" s="216" t="s">
        <v>212</v>
      </c>
      <c r="E171" s="217" t="s">
        <v>277</v>
      </c>
      <c r="F171" s="218" t="s">
        <v>278</v>
      </c>
      <c r="G171" s="219" t="s">
        <v>270</v>
      </c>
      <c r="H171" s="220">
        <v>138.25</v>
      </c>
      <c r="I171" s="221"/>
      <c r="J171" s="222">
        <f>ROUND(I171*H171,2)</f>
        <v>0</v>
      </c>
      <c r="K171" s="218" t="s">
        <v>216</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217</v>
      </c>
      <c r="AT171" s="227" t="s">
        <v>212</v>
      </c>
      <c r="AU171" s="227" t="s">
        <v>83</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217</v>
      </c>
      <c r="BM171" s="227" t="s">
        <v>279</v>
      </c>
    </row>
    <row r="172" s="2" customFormat="1">
      <c r="A172" s="40"/>
      <c r="B172" s="41"/>
      <c r="C172" s="42"/>
      <c r="D172" s="229" t="s">
        <v>219</v>
      </c>
      <c r="E172" s="42"/>
      <c r="F172" s="230" t="s">
        <v>280</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219</v>
      </c>
      <c r="AU172" s="19" t="s">
        <v>83</v>
      </c>
    </row>
    <row r="173" s="2" customFormat="1" ht="21.75" customHeight="1">
      <c r="A173" s="40"/>
      <c r="B173" s="41"/>
      <c r="C173" s="216" t="s">
        <v>281</v>
      </c>
      <c r="D173" s="216" t="s">
        <v>212</v>
      </c>
      <c r="E173" s="217" t="s">
        <v>282</v>
      </c>
      <c r="F173" s="218" t="s">
        <v>283</v>
      </c>
      <c r="G173" s="219" t="s">
        <v>215</v>
      </c>
      <c r="H173" s="220">
        <v>45.18</v>
      </c>
      <c r="I173" s="221"/>
      <c r="J173" s="222">
        <f>ROUND(I173*H173,2)</f>
        <v>0</v>
      </c>
      <c r="K173" s="218" t="s">
        <v>216</v>
      </c>
      <c r="L173" s="46"/>
      <c r="M173" s="223" t="s">
        <v>19</v>
      </c>
      <c r="N173" s="224" t="s">
        <v>45</v>
      </c>
      <c r="O173" s="86"/>
      <c r="P173" s="225">
        <f>O173*H173</f>
        <v>0</v>
      </c>
      <c r="Q173" s="225">
        <v>0.00046000000000000001</v>
      </c>
      <c r="R173" s="225">
        <f>Q173*H173</f>
        <v>0.020782800000000001</v>
      </c>
      <c r="S173" s="225">
        <v>0</v>
      </c>
      <c r="T173" s="226">
        <f>S173*H173</f>
        <v>0</v>
      </c>
      <c r="U173" s="40"/>
      <c r="V173" s="40"/>
      <c r="W173" s="40"/>
      <c r="X173" s="40"/>
      <c r="Y173" s="40"/>
      <c r="Z173" s="40"/>
      <c r="AA173" s="40"/>
      <c r="AB173" s="40"/>
      <c r="AC173" s="40"/>
      <c r="AD173" s="40"/>
      <c r="AE173" s="40"/>
      <c r="AR173" s="227" t="s">
        <v>217</v>
      </c>
      <c r="AT173" s="227" t="s">
        <v>212</v>
      </c>
      <c r="AU173" s="227" t="s">
        <v>83</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284</v>
      </c>
    </row>
    <row r="174" s="2" customFormat="1">
      <c r="A174" s="40"/>
      <c r="B174" s="41"/>
      <c r="C174" s="42"/>
      <c r="D174" s="229" t="s">
        <v>219</v>
      </c>
      <c r="E174" s="42"/>
      <c r="F174" s="230" t="s">
        <v>285</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83</v>
      </c>
    </row>
    <row r="175" s="2" customFormat="1" ht="24.15" customHeight="1">
      <c r="A175" s="40"/>
      <c r="B175" s="41"/>
      <c r="C175" s="216" t="s">
        <v>286</v>
      </c>
      <c r="D175" s="216" t="s">
        <v>212</v>
      </c>
      <c r="E175" s="217" t="s">
        <v>287</v>
      </c>
      <c r="F175" s="218" t="s">
        <v>288</v>
      </c>
      <c r="G175" s="219" t="s">
        <v>215</v>
      </c>
      <c r="H175" s="220">
        <v>45.18</v>
      </c>
      <c r="I175" s="221"/>
      <c r="J175" s="222">
        <f>ROUND(I175*H175,2)</f>
        <v>0</v>
      </c>
      <c r="K175" s="218" t="s">
        <v>216</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217</v>
      </c>
      <c r="AT175" s="227" t="s">
        <v>212</v>
      </c>
      <c r="AU175" s="227" t="s">
        <v>83</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217</v>
      </c>
      <c r="BM175" s="227" t="s">
        <v>289</v>
      </c>
    </row>
    <row r="176" s="2" customFormat="1">
      <c r="A176" s="40"/>
      <c r="B176" s="41"/>
      <c r="C176" s="42"/>
      <c r="D176" s="229" t="s">
        <v>219</v>
      </c>
      <c r="E176" s="42"/>
      <c r="F176" s="230" t="s">
        <v>290</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219</v>
      </c>
      <c r="AU176" s="19" t="s">
        <v>83</v>
      </c>
    </row>
    <row r="177" s="12" customFormat="1" ht="22.8" customHeight="1">
      <c r="A177" s="12"/>
      <c r="B177" s="200"/>
      <c r="C177" s="201"/>
      <c r="D177" s="202" t="s">
        <v>73</v>
      </c>
      <c r="E177" s="214" t="s">
        <v>83</v>
      </c>
      <c r="F177" s="214" t="s">
        <v>291</v>
      </c>
      <c r="G177" s="201"/>
      <c r="H177" s="201"/>
      <c r="I177" s="204"/>
      <c r="J177" s="215">
        <f>BK177</f>
        <v>0</v>
      </c>
      <c r="K177" s="201"/>
      <c r="L177" s="206"/>
      <c r="M177" s="207"/>
      <c r="N177" s="208"/>
      <c r="O177" s="208"/>
      <c r="P177" s="209">
        <f>SUM(P178:P253)</f>
        <v>0</v>
      </c>
      <c r="Q177" s="208"/>
      <c r="R177" s="209">
        <f>SUM(R178:R253)</f>
        <v>373.33625509999996</v>
      </c>
      <c r="S177" s="208"/>
      <c r="T177" s="210">
        <f>SUM(T178:T253)</f>
        <v>0</v>
      </c>
      <c r="U177" s="12"/>
      <c r="V177" s="12"/>
      <c r="W177" s="12"/>
      <c r="X177" s="12"/>
      <c r="Y177" s="12"/>
      <c r="Z177" s="12"/>
      <c r="AA177" s="12"/>
      <c r="AB177" s="12"/>
      <c r="AC177" s="12"/>
      <c r="AD177" s="12"/>
      <c r="AE177" s="12"/>
      <c r="AR177" s="211" t="s">
        <v>81</v>
      </c>
      <c r="AT177" s="212" t="s">
        <v>73</v>
      </c>
      <c r="AU177" s="212" t="s">
        <v>81</v>
      </c>
      <c r="AY177" s="211" t="s">
        <v>210</v>
      </c>
      <c r="BK177" s="213">
        <f>SUM(BK178:BK253)</f>
        <v>0</v>
      </c>
    </row>
    <row r="178" s="2" customFormat="1" ht="16.5" customHeight="1">
      <c r="A178" s="40"/>
      <c r="B178" s="41"/>
      <c r="C178" s="216" t="s">
        <v>292</v>
      </c>
      <c r="D178" s="216" t="s">
        <v>212</v>
      </c>
      <c r="E178" s="217" t="s">
        <v>293</v>
      </c>
      <c r="F178" s="218" t="s">
        <v>294</v>
      </c>
      <c r="G178" s="219" t="s">
        <v>295</v>
      </c>
      <c r="H178" s="220">
        <v>1</v>
      </c>
      <c r="I178" s="221"/>
      <c r="J178" s="222">
        <f>ROUND(I178*H178,2)</f>
        <v>0</v>
      </c>
      <c r="K178" s="218" t="s">
        <v>296</v>
      </c>
      <c r="L178" s="46"/>
      <c r="M178" s="223" t="s">
        <v>19</v>
      </c>
      <c r="N178" s="224" t="s">
        <v>45</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217</v>
      </c>
      <c r="AT178" s="227" t="s">
        <v>212</v>
      </c>
      <c r="AU178" s="227" t="s">
        <v>83</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217</v>
      </c>
      <c r="BM178" s="227" t="s">
        <v>297</v>
      </c>
    </row>
    <row r="179" s="13" customFormat="1">
      <c r="A179" s="13"/>
      <c r="B179" s="234"/>
      <c r="C179" s="235"/>
      <c r="D179" s="236" t="s">
        <v>221</v>
      </c>
      <c r="E179" s="237" t="s">
        <v>19</v>
      </c>
      <c r="F179" s="238" t="s">
        <v>298</v>
      </c>
      <c r="G179" s="235"/>
      <c r="H179" s="237" t="s">
        <v>19</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221</v>
      </c>
      <c r="AU179" s="244" t="s">
        <v>83</v>
      </c>
      <c r="AV179" s="13" t="s">
        <v>81</v>
      </c>
      <c r="AW179" s="13" t="s">
        <v>34</v>
      </c>
      <c r="AX179" s="13" t="s">
        <v>74</v>
      </c>
      <c r="AY179" s="244" t="s">
        <v>210</v>
      </c>
    </row>
    <row r="180" s="14" customFormat="1">
      <c r="A180" s="14"/>
      <c r="B180" s="245"/>
      <c r="C180" s="246"/>
      <c r="D180" s="236" t="s">
        <v>221</v>
      </c>
      <c r="E180" s="247" t="s">
        <v>19</v>
      </c>
      <c r="F180" s="248" t="s">
        <v>81</v>
      </c>
      <c r="G180" s="246"/>
      <c r="H180" s="249">
        <v>1</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221</v>
      </c>
      <c r="AU180" s="255" t="s">
        <v>83</v>
      </c>
      <c r="AV180" s="14" t="s">
        <v>83</v>
      </c>
      <c r="AW180" s="14" t="s">
        <v>34</v>
      </c>
      <c r="AX180" s="14" t="s">
        <v>81</v>
      </c>
      <c r="AY180" s="255" t="s">
        <v>210</v>
      </c>
    </row>
    <row r="181" s="2" customFormat="1" ht="21.75" customHeight="1">
      <c r="A181" s="40"/>
      <c r="B181" s="41"/>
      <c r="C181" s="216" t="s">
        <v>299</v>
      </c>
      <c r="D181" s="216" t="s">
        <v>212</v>
      </c>
      <c r="E181" s="217" t="s">
        <v>300</v>
      </c>
      <c r="F181" s="218" t="s">
        <v>301</v>
      </c>
      <c r="G181" s="219" t="s">
        <v>215</v>
      </c>
      <c r="H181" s="220">
        <v>4.3120000000000003</v>
      </c>
      <c r="I181" s="221"/>
      <c r="J181" s="222">
        <f>ROUND(I181*H181,2)</f>
        <v>0</v>
      </c>
      <c r="K181" s="218" t="s">
        <v>216</v>
      </c>
      <c r="L181" s="46"/>
      <c r="M181" s="223" t="s">
        <v>19</v>
      </c>
      <c r="N181" s="224" t="s">
        <v>45</v>
      </c>
      <c r="O181" s="86"/>
      <c r="P181" s="225">
        <f>O181*H181</f>
        <v>0</v>
      </c>
      <c r="Q181" s="225">
        <v>2.5018699999999998</v>
      </c>
      <c r="R181" s="225">
        <f>Q181*H181</f>
        <v>10.78806344</v>
      </c>
      <c r="S181" s="225">
        <v>0</v>
      </c>
      <c r="T181" s="226">
        <f>S181*H181</f>
        <v>0</v>
      </c>
      <c r="U181" s="40"/>
      <c r="V181" s="40"/>
      <c r="W181" s="40"/>
      <c r="X181" s="40"/>
      <c r="Y181" s="40"/>
      <c r="Z181" s="40"/>
      <c r="AA181" s="40"/>
      <c r="AB181" s="40"/>
      <c r="AC181" s="40"/>
      <c r="AD181" s="40"/>
      <c r="AE181" s="40"/>
      <c r="AR181" s="227" t="s">
        <v>217</v>
      </c>
      <c r="AT181" s="227" t="s">
        <v>212</v>
      </c>
      <c r="AU181" s="227" t="s">
        <v>83</v>
      </c>
      <c r="AY181" s="19" t="s">
        <v>210</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217</v>
      </c>
      <c r="BM181" s="227" t="s">
        <v>302</v>
      </c>
    </row>
    <row r="182" s="2" customFormat="1">
      <c r="A182" s="40"/>
      <c r="B182" s="41"/>
      <c r="C182" s="42"/>
      <c r="D182" s="229" t="s">
        <v>219</v>
      </c>
      <c r="E182" s="42"/>
      <c r="F182" s="230" t="s">
        <v>303</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219</v>
      </c>
      <c r="AU182" s="19" t="s">
        <v>83</v>
      </c>
    </row>
    <row r="183" s="13" customFormat="1">
      <c r="A183" s="13"/>
      <c r="B183" s="234"/>
      <c r="C183" s="235"/>
      <c r="D183" s="236" t="s">
        <v>221</v>
      </c>
      <c r="E183" s="237" t="s">
        <v>19</v>
      </c>
      <c r="F183" s="238" t="s">
        <v>242</v>
      </c>
      <c r="G183" s="235"/>
      <c r="H183" s="237" t="s">
        <v>19</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221</v>
      </c>
      <c r="AU183" s="244" t="s">
        <v>83</v>
      </c>
      <c r="AV183" s="13" t="s">
        <v>81</v>
      </c>
      <c r="AW183" s="13" t="s">
        <v>34</v>
      </c>
      <c r="AX183" s="13" t="s">
        <v>74</v>
      </c>
      <c r="AY183" s="244" t="s">
        <v>210</v>
      </c>
    </row>
    <row r="184" s="14" customFormat="1">
      <c r="A184" s="14"/>
      <c r="B184" s="245"/>
      <c r="C184" s="246"/>
      <c r="D184" s="236" t="s">
        <v>221</v>
      </c>
      <c r="E184" s="247" t="s">
        <v>19</v>
      </c>
      <c r="F184" s="248" t="s">
        <v>304</v>
      </c>
      <c r="G184" s="246"/>
      <c r="H184" s="249">
        <v>1.171</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83</v>
      </c>
      <c r="AV184" s="14" t="s">
        <v>83</v>
      </c>
      <c r="AW184" s="14" t="s">
        <v>34</v>
      </c>
      <c r="AX184" s="14" t="s">
        <v>74</v>
      </c>
      <c r="AY184" s="255" t="s">
        <v>210</v>
      </c>
    </row>
    <row r="185" s="14" customFormat="1">
      <c r="A185" s="14"/>
      <c r="B185" s="245"/>
      <c r="C185" s="246"/>
      <c r="D185" s="236" t="s">
        <v>221</v>
      </c>
      <c r="E185" s="247" t="s">
        <v>19</v>
      </c>
      <c r="F185" s="248" t="s">
        <v>305</v>
      </c>
      <c r="G185" s="246"/>
      <c r="H185" s="249">
        <v>1.5029999999999999</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221</v>
      </c>
      <c r="AU185" s="255" t="s">
        <v>83</v>
      </c>
      <c r="AV185" s="14" t="s">
        <v>83</v>
      </c>
      <c r="AW185" s="14" t="s">
        <v>34</v>
      </c>
      <c r="AX185" s="14" t="s">
        <v>74</v>
      </c>
      <c r="AY185" s="255" t="s">
        <v>210</v>
      </c>
    </row>
    <row r="186" s="14" customFormat="1">
      <c r="A186" s="14"/>
      <c r="B186" s="245"/>
      <c r="C186" s="246"/>
      <c r="D186" s="236" t="s">
        <v>221</v>
      </c>
      <c r="E186" s="247" t="s">
        <v>19</v>
      </c>
      <c r="F186" s="248" t="s">
        <v>306</v>
      </c>
      <c r="G186" s="246"/>
      <c r="H186" s="249">
        <v>1.6379999999999999</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221</v>
      </c>
      <c r="AU186" s="255" t="s">
        <v>83</v>
      </c>
      <c r="AV186" s="14" t="s">
        <v>83</v>
      </c>
      <c r="AW186" s="14" t="s">
        <v>34</v>
      </c>
      <c r="AX186" s="14" t="s">
        <v>74</v>
      </c>
      <c r="AY186" s="255" t="s">
        <v>210</v>
      </c>
    </row>
    <row r="187" s="16" customFormat="1">
      <c r="A187" s="16"/>
      <c r="B187" s="267"/>
      <c r="C187" s="268"/>
      <c r="D187" s="236" t="s">
        <v>221</v>
      </c>
      <c r="E187" s="269" t="s">
        <v>19</v>
      </c>
      <c r="F187" s="270" t="s">
        <v>236</v>
      </c>
      <c r="G187" s="268"/>
      <c r="H187" s="271">
        <v>4.3120000000000003</v>
      </c>
      <c r="I187" s="272"/>
      <c r="J187" s="268"/>
      <c r="K187" s="268"/>
      <c r="L187" s="273"/>
      <c r="M187" s="274"/>
      <c r="N187" s="275"/>
      <c r="O187" s="275"/>
      <c r="P187" s="275"/>
      <c r="Q187" s="275"/>
      <c r="R187" s="275"/>
      <c r="S187" s="275"/>
      <c r="T187" s="276"/>
      <c r="U187" s="16"/>
      <c r="V187" s="16"/>
      <c r="W187" s="16"/>
      <c r="X187" s="16"/>
      <c r="Y187" s="16"/>
      <c r="Z187" s="16"/>
      <c r="AA187" s="16"/>
      <c r="AB187" s="16"/>
      <c r="AC187" s="16"/>
      <c r="AD187" s="16"/>
      <c r="AE187" s="16"/>
      <c r="AT187" s="277" t="s">
        <v>221</v>
      </c>
      <c r="AU187" s="277" t="s">
        <v>83</v>
      </c>
      <c r="AV187" s="16" t="s">
        <v>217</v>
      </c>
      <c r="AW187" s="16" t="s">
        <v>34</v>
      </c>
      <c r="AX187" s="16" t="s">
        <v>81</v>
      </c>
      <c r="AY187" s="277" t="s">
        <v>210</v>
      </c>
    </row>
    <row r="188" s="2" customFormat="1" ht="21.75" customHeight="1">
      <c r="A188" s="40"/>
      <c r="B188" s="41"/>
      <c r="C188" s="216" t="s">
        <v>307</v>
      </c>
      <c r="D188" s="216" t="s">
        <v>212</v>
      </c>
      <c r="E188" s="217" t="s">
        <v>308</v>
      </c>
      <c r="F188" s="218" t="s">
        <v>309</v>
      </c>
      <c r="G188" s="219" t="s">
        <v>215</v>
      </c>
      <c r="H188" s="220">
        <v>0.067000000000000004</v>
      </c>
      <c r="I188" s="221"/>
      <c r="J188" s="222">
        <f>ROUND(I188*H188,2)</f>
        <v>0</v>
      </c>
      <c r="K188" s="218" t="s">
        <v>216</v>
      </c>
      <c r="L188" s="46"/>
      <c r="M188" s="223" t="s">
        <v>19</v>
      </c>
      <c r="N188" s="224" t="s">
        <v>45</v>
      </c>
      <c r="O188" s="86"/>
      <c r="P188" s="225">
        <f>O188*H188</f>
        <v>0</v>
      </c>
      <c r="Q188" s="225">
        <v>2.3010199999999998</v>
      </c>
      <c r="R188" s="225">
        <f>Q188*H188</f>
        <v>0.15416833999999999</v>
      </c>
      <c r="S188" s="225">
        <v>0</v>
      </c>
      <c r="T188" s="226">
        <f>S188*H188</f>
        <v>0</v>
      </c>
      <c r="U188" s="40"/>
      <c r="V188" s="40"/>
      <c r="W188" s="40"/>
      <c r="X188" s="40"/>
      <c r="Y188" s="40"/>
      <c r="Z188" s="40"/>
      <c r="AA188" s="40"/>
      <c r="AB188" s="40"/>
      <c r="AC188" s="40"/>
      <c r="AD188" s="40"/>
      <c r="AE188" s="40"/>
      <c r="AR188" s="227" t="s">
        <v>217</v>
      </c>
      <c r="AT188" s="227" t="s">
        <v>212</v>
      </c>
      <c r="AU188" s="227" t="s">
        <v>83</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217</v>
      </c>
      <c r="BM188" s="227" t="s">
        <v>310</v>
      </c>
    </row>
    <row r="189" s="2" customFormat="1">
      <c r="A189" s="40"/>
      <c r="B189" s="41"/>
      <c r="C189" s="42"/>
      <c r="D189" s="229" t="s">
        <v>219</v>
      </c>
      <c r="E189" s="42"/>
      <c r="F189" s="230" t="s">
        <v>311</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83</v>
      </c>
    </row>
    <row r="190" s="13" customFormat="1">
      <c r="A190" s="13"/>
      <c r="B190" s="234"/>
      <c r="C190" s="235"/>
      <c r="D190" s="236" t="s">
        <v>221</v>
      </c>
      <c r="E190" s="237" t="s">
        <v>19</v>
      </c>
      <c r="F190" s="238" t="s">
        <v>312</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83</v>
      </c>
      <c r="AV190" s="13" t="s">
        <v>81</v>
      </c>
      <c r="AW190" s="13" t="s">
        <v>34</v>
      </c>
      <c r="AX190" s="13" t="s">
        <v>74</v>
      </c>
      <c r="AY190" s="244" t="s">
        <v>210</v>
      </c>
    </row>
    <row r="191" s="14" customFormat="1">
      <c r="A191" s="14"/>
      <c r="B191" s="245"/>
      <c r="C191" s="246"/>
      <c r="D191" s="236" t="s">
        <v>221</v>
      </c>
      <c r="E191" s="247" t="s">
        <v>19</v>
      </c>
      <c r="F191" s="248" t="s">
        <v>313</v>
      </c>
      <c r="G191" s="246"/>
      <c r="H191" s="249">
        <v>0.067000000000000004</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83</v>
      </c>
      <c r="AV191" s="14" t="s">
        <v>83</v>
      </c>
      <c r="AW191" s="14" t="s">
        <v>34</v>
      </c>
      <c r="AX191" s="14" t="s">
        <v>81</v>
      </c>
      <c r="AY191" s="255" t="s">
        <v>210</v>
      </c>
    </row>
    <row r="192" s="2" customFormat="1" ht="21.75" customHeight="1">
      <c r="A192" s="40"/>
      <c r="B192" s="41"/>
      <c r="C192" s="216" t="s">
        <v>314</v>
      </c>
      <c r="D192" s="216" t="s">
        <v>212</v>
      </c>
      <c r="E192" s="217" t="s">
        <v>315</v>
      </c>
      <c r="F192" s="218" t="s">
        <v>316</v>
      </c>
      <c r="G192" s="219" t="s">
        <v>215</v>
      </c>
      <c r="H192" s="220">
        <v>13.257</v>
      </c>
      <c r="I192" s="221"/>
      <c r="J192" s="222">
        <f>ROUND(I192*H192,2)</f>
        <v>0</v>
      </c>
      <c r="K192" s="218" t="s">
        <v>216</v>
      </c>
      <c r="L192" s="46"/>
      <c r="M192" s="223" t="s">
        <v>19</v>
      </c>
      <c r="N192" s="224" t="s">
        <v>45</v>
      </c>
      <c r="O192" s="86"/>
      <c r="P192" s="225">
        <f>O192*H192</f>
        <v>0</v>
      </c>
      <c r="Q192" s="225">
        <v>2.5018699999999998</v>
      </c>
      <c r="R192" s="225">
        <f>Q192*H192</f>
        <v>33.167290589999993</v>
      </c>
      <c r="S192" s="225">
        <v>0</v>
      </c>
      <c r="T192" s="226">
        <f>S192*H192</f>
        <v>0</v>
      </c>
      <c r="U192" s="40"/>
      <c r="V192" s="40"/>
      <c r="W192" s="40"/>
      <c r="X192" s="40"/>
      <c r="Y192" s="40"/>
      <c r="Z192" s="40"/>
      <c r="AA192" s="40"/>
      <c r="AB192" s="40"/>
      <c r="AC192" s="40"/>
      <c r="AD192" s="40"/>
      <c r="AE192" s="40"/>
      <c r="AR192" s="227" t="s">
        <v>217</v>
      </c>
      <c r="AT192" s="227" t="s">
        <v>212</v>
      </c>
      <c r="AU192" s="227" t="s">
        <v>83</v>
      </c>
      <c r="AY192" s="19" t="s">
        <v>210</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217</v>
      </c>
      <c r="BM192" s="227" t="s">
        <v>317</v>
      </c>
    </row>
    <row r="193" s="2" customFormat="1">
      <c r="A193" s="40"/>
      <c r="B193" s="41"/>
      <c r="C193" s="42"/>
      <c r="D193" s="229" t="s">
        <v>219</v>
      </c>
      <c r="E193" s="42"/>
      <c r="F193" s="230" t="s">
        <v>318</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219</v>
      </c>
      <c r="AU193" s="19" t="s">
        <v>83</v>
      </c>
    </row>
    <row r="194" s="13" customFormat="1">
      <c r="A194" s="13"/>
      <c r="B194" s="234"/>
      <c r="C194" s="235"/>
      <c r="D194" s="236" t="s">
        <v>221</v>
      </c>
      <c r="E194" s="237" t="s">
        <v>19</v>
      </c>
      <c r="F194" s="238" t="s">
        <v>319</v>
      </c>
      <c r="G194" s="235"/>
      <c r="H194" s="237" t="s">
        <v>19</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221</v>
      </c>
      <c r="AU194" s="244" t="s">
        <v>83</v>
      </c>
      <c r="AV194" s="13" t="s">
        <v>81</v>
      </c>
      <c r="AW194" s="13" t="s">
        <v>34</v>
      </c>
      <c r="AX194" s="13" t="s">
        <v>74</v>
      </c>
      <c r="AY194" s="244" t="s">
        <v>210</v>
      </c>
    </row>
    <row r="195" s="14" customFormat="1">
      <c r="A195" s="14"/>
      <c r="B195" s="245"/>
      <c r="C195" s="246"/>
      <c r="D195" s="236" t="s">
        <v>221</v>
      </c>
      <c r="E195" s="247" t="s">
        <v>19</v>
      </c>
      <c r="F195" s="248" t="s">
        <v>320</v>
      </c>
      <c r="G195" s="246"/>
      <c r="H195" s="249">
        <v>0.997</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221</v>
      </c>
      <c r="AU195" s="255" t="s">
        <v>83</v>
      </c>
      <c r="AV195" s="14" t="s">
        <v>83</v>
      </c>
      <c r="AW195" s="14" t="s">
        <v>34</v>
      </c>
      <c r="AX195" s="14" t="s">
        <v>74</v>
      </c>
      <c r="AY195" s="255" t="s">
        <v>210</v>
      </c>
    </row>
    <row r="196" s="14" customFormat="1">
      <c r="A196" s="14"/>
      <c r="B196" s="245"/>
      <c r="C196" s="246"/>
      <c r="D196" s="236" t="s">
        <v>221</v>
      </c>
      <c r="E196" s="247" t="s">
        <v>19</v>
      </c>
      <c r="F196" s="248" t="s">
        <v>321</v>
      </c>
      <c r="G196" s="246"/>
      <c r="H196" s="249">
        <v>0.17299999999999999</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83</v>
      </c>
      <c r="AV196" s="14" t="s">
        <v>83</v>
      </c>
      <c r="AW196" s="14" t="s">
        <v>34</v>
      </c>
      <c r="AX196" s="14" t="s">
        <v>74</v>
      </c>
      <c r="AY196" s="255" t="s">
        <v>210</v>
      </c>
    </row>
    <row r="197" s="14" customFormat="1">
      <c r="A197" s="14"/>
      <c r="B197" s="245"/>
      <c r="C197" s="246"/>
      <c r="D197" s="236" t="s">
        <v>221</v>
      </c>
      <c r="E197" s="247" t="s">
        <v>19</v>
      </c>
      <c r="F197" s="248" t="s">
        <v>322</v>
      </c>
      <c r="G197" s="246"/>
      <c r="H197" s="249">
        <v>0.20000000000000001</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83</v>
      </c>
      <c r="AV197" s="14" t="s">
        <v>83</v>
      </c>
      <c r="AW197" s="14" t="s">
        <v>34</v>
      </c>
      <c r="AX197" s="14" t="s">
        <v>74</v>
      </c>
      <c r="AY197" s="255" t="s">
        <v>210</v>
      </c>
    </row>
    <row r="198" s="14" customFormat="1">
      <c r="A198" s="14"/>
      <c r="B198" s="245"/>
      <c r="C198" s="246"/>
      <c r="D198" s="236" t="s">
        <v>221</v>
      </c>
      <c r="E198" s="247" t="s">
        <v>19</v>
      </c>
      <c r="F198" s="248" t="s">
        <v>323</v>
      </c>
      <c r="G198" s="246"/>
      <c r="H198" s="249">
        <v>0.20000000000000001</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221</v>
      </c>
      <c r="AU198" s="255" t="s">
        <v>83</v>
      </c>
      <c r="AV198" s="14" t="s">
        <v>83</v>
      </c>
      <c r="AW198" s="14" t="s">
        <v>34</v>
      </c>
      <c r="AX198" s="14" t="s">
        <v>74</v>
      </c>
      <c r="AY198" s="255" t="s">
        <v>210</v>
      </c>
    </row>
    <row r="199" s="14" customFormat="1">
      <c r="A199" s="14"/>
      <c r="B199" s="245"/>
      <c r="C199" s="246"/>
      <c r="D199" s="236" t="s">
        <v>221</v>
      </c>
      <c r="E199" s="247" t="s">
        <v>19</v>
      </c>
      <c r="F199" s="248" t="s">
        <v>324</v>
      </c>
      <c r="G199" s="246"/>
      <c r="H199" s="249">
        <v>1.45</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221</v>
      </c>
      <c r="AU199" s="255" t="s">
        <v>83</v>
      </c>
      <c r="AV199" s="14" t="s">
        <v>83</v>
      </c>
      <c r="AW199" s="14" t="s">
        <v>34</v>
      </c>
      <c r="AX199" s="14" t="s">
        <v>74</v>
      </c>
      <c r="AY199" s="255" t="s">
        <v>210</v>
      </c>
    </row>
    <row r="200" s="14" customFormat="1">
      <c r="A200" s="14"/>
      <c r="B200" s="245"/>
      <c r="C200" s="246"/>
      <c r="D200" s="236" t="s">
        <v>221</v>
      </c>
      <c r="E200" s="247" t="s">
        <v>19</v>
      </c>
      <c r="F200" s="248" t="s">
        <v>325</v>
      </c>
      <c r="G200" s="246"/>
      <c r="H200" s="249">
        <v>1.099</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4" customFormat="1">
      <c r="A201" s="14"/>
      <c r="B201" s="245"/>
      <c r="C201" s="246"/>
      <c r="D201" s="236" t="s">
        <v>221</v>
      </c>
      <c r="E201" s="247" t="s">
        <v>19</v>
      </c>
      <c r="F201" s="248" t="s">
        <v>326</v>
      </c>
      <c r="G201" s="246"/>
      <c r="H201" s="249">
        <v>1.6419999999999999</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221</v>
      </c>
      <c r="AU201" s="255" t="s">
        <v>83</v>
      </c>
      <c r="AV201" s="14" t="s">
        <v>83</v>
      </c>
      <c r="AW201" s="14" t="s">
        <v>34</v>
      </c>
      <c r="AX201" s="14" t="s">
        <v>74</v>
      </c>
      <c r="AY201" s="255" t="s">
        <v>210</v>
      </c>
    </row>
    <row r="202" s="14" customFormat="1">
      <c r="A202" s="14"/>
      <c r="B202" s="245"/>
      <c r="C202" s="246"/>
      <c r="D202" s="236" t="s">
        <v>221</v>
      </c>
      <c r="E202" s="247" t="s">
        <v>19</v>
      </c>
      <c r="F202" s="248" t="s">
        <v>327</v>
      </c>
      <c r="G202" s="246"/>
      <c r="H202" s="249">
        <v>1.6319999999999999</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221</v>
      </c>
      <c r="AU202" s="255" t="s">
        <v>83</v>
      </c>
      <c r="AV202" s="14" t="s">
        <v>83</v>
      </c>
      <c r="AW202" s="14" t="s">
        <v>34</v>
      </c>
      <c r="AX202" s="14" t="s">
        <v>74</v>
      </c>
      <c r="AY202" s="255" t="s">
        <v>210</v>
      </c>
    </row>
    <row r="203" s="14" customFormat="1">
      <c r="A203" s="14"/>
      <c r="B203" s="245"/>
      <c r="C203" s="246"/>
      <c r="D203" s="236" t="s">
        <v>221</v>
      </c>
      <c r="E203" s="247" t="s">
        <v>19</v>
      </c>
      <c r="F203" s="248" t="s">
        <v>328</v>
      </c>
      <c r="G203" s="246"/>
      <c r="H203" s="249">
        <v>1.6319999999999999</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221</v>
      </c>
      <c r="AU203" s="255" t="s">
        <v>83</v>
      </c>
      <c r="AV203" s="14" t="s">
        <v>83</v>
      </c>
      <c r="AW203" s="14" t="s">
        <v>34</v>
      </c>
      <c r="AX203" s="14" t="s">
        <v>74</v>
      </c>
      <c r="AY203" s="255" t="s">
        <v>210</v>
      </c>
    </row>
    <row r="204" s="14" customFormat="1">
      <c r="A204" s="14"/>
      <c r="B204" s="245"/>
      <c r="C204" s="246"/>
      <c r="D204" s="236" t="s">
        <v>221</v>
      </c>
      <c r="E204" s="247" t="s">
        <v>19</v>
      </c>
      <c r="F204" s="248" t="s">
        <v>329</v>
      </c>
      <c r="G204" s="246"/>
      <c r="H204" s="249">
        <v>1.6319999999999999</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83</v>
      </c>
      <c r="AV204" s="14" t="s">
        <v>83</v>
      </c>
      <c r="AW204" s="14" t="s">
        <v>34</v>
      </c>
      <c r="AX204" s="14" t="s">
        <v>74</v>
      </c>
      <c r="AY204" s="255" t="s">
        <v>210</v>
      </c>
    </row>
    <row r="205" s="14" customFormat="1">
      <c r="A205" s="14"/>
      <c r="B205" s="245"/>
      <c r="C205" s="246"/>
      <c r="D205" s="236" t="s">
        <v>221</v>
      </c>
      <c r="E205" s="247" t="s">
        <v>19</v>
      </c>
      <c r="F205" s="248" t="s">
        <v>330</v>
      </c>
      <c r="G205" s="246"/>
      <c r="H205" s="249">
        <v>1.6319999999999999</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221</v>
      </c>
      <c r="AU205" s="255" t="s">
        <v>83</v>
      </c>
      <c r="AV205" s="14" t="s">
        <v>83</v>
      </c>
      <c r="AW205" s="14" t="s">
        <v>34</v>
      </c>
      <c r="AX205" s="14" t="s">
        <v>74</v>
      </c>
      <c r="AY205" s="255" t="s">
        <v>210</v>
      </c>
    </row>
    <row r="206" s="14" customFormat="1">
      <c r="A206" s="14"/>
      <c r="B206" s="245"/>
      <c r="C206" s="246"/>
      <c r="D206" s="236" t="s">
        <v>221</v>
      </c>
      <c r="E206" s="247" t="s">
        <v>19</v>
      </c>
      <c r="F206" s="248" t="s">
        <v>331</v>
      </c>
      <c r="G206" s="246"/>
      <c r="H206" s="249">
        <v>0.96799999999999997</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221</v>
      </c>
      <c r="AU206" s="255" t="s">
        <v>83</v>
      </c>
      <c r="AV206" s="14" t="s">
        <v>83</v>
      </c>
      <c r="AW206" s="14" t="s">
        <v>34</v>
      </c>
      <c r="AX206" s="14" t="s">
        <v>74</v>
      </c>
      <c r="AY206" s="255" t="s">
        <v>210</v>
      </c>
    </row>
    <row r="207" s="16" customFormat="1">
      <c r="A207" s="16"/>
      <c r="B207" s="267"/>
      <c r="C207" s="268"/>
      <c r="D207" s="236" t="s">
        <v>221</v>
      </c>
      <c r="E207" s="269" t="s">
        <v>19</v>
      </c>
      <c r="F207" s="270" t="s">
        <v>236</v>
      </c>
      <c r="G207" s="268"/>
      <c r="H207" s="271">
        <v>13.257</v>
      </c>
      <c r="I207" s="272"/>
      <c r="J207" s="268"/>
      <c r="K207" s="268"/>
      <c r="L207" s="273"/>
      <c r="M207" s="274"/>
      <c r="N207" s="275"/>
      <c r="O207" s="275"/>
      <c r="P207" s="275"/>
      <c r="Q207" s="275"/>
      <c r="R207" s="275"/>
      <c r="S207" s="275"/>
      <c r="T207" s="276"/>
      <c r="U207" s="16"/>
      <c r="V207" s="16"/>
      <c r="W207" s="16"/>
      <c r="X207" s="16"/>
      <c r="Y207" s="16"/>
      <c r="Z207" s="16"/>
      <c r="AA207" s="16"/>
      <c r="AB207" s="16"/>
      <c r="AC207" s="16"/>
      <c r="AD207" s="16"/>
      <c r="AE207" s="16"/>
      <c r="AT207" s="277" t="s">
        <v>221</v>
      </c>
      <c r="AU207" s="277" t="s">
        <v>83</v>
      </c>
      <c r="AV207" s="16" t="s">
        <v>217</v>
      </c>
      <c r="AW207" s="16" t="s">
        <v>34</v>
      </c>
      <c r="AX207" s="16" t="s">
        <v>81</v>
      </c>
      <c r="AY207" s="277" t="s">
        <v>210</v>
      </c>
    </row>
    <row r="208" s="2" customFormat="1" ht="16.5" customHeight="1">
      <c r="A208" s="40"/>
      <c r="B208" s="41"/>
      <c r="C208" s="216" t="s">
        <v>332</v>
      </c>
      <c r="D208" s="216" t="s">
        <v>212</v>
      </c>
      <c r="E208" s="217" t="s">
        <v>333</v>
      </c>
      <c r="F208" s="218" t="s">
        <v>334</v>
      </c>
      <c r="G208" s="219" t="s">
        <v>270</v>
      </c>
      <c r="H208" s="220">
        <v>42.951000000000001</v>
      </c>
      <c r="I208" s="221"/>
      <c r="J208" s="222">
        <f>ROUND(I208*H208,2)</f>
        <v>0</v>
      </c>
      <c r="K208" s="218" t="s">
        <v>216</v>
      </c>
      <c r="L208" s="46"/>
      <c r="M208" s="223" t="s">
        <v>19</v>
      </c>
      <c r="N208" s="224" t="s">
        <v>45</v>
      </c>
      <c r="O208" s="86"/>
      <c r="P208" s="225">
        <f>O208*H208</f>
        <v>0</v>
      </c>
      <c r="Q208" s="225">
        <v>0.00264</v>
      </c>
      <c r="R208" s="225">
        <f>Q208*H208</f>
        <v>0.11339064</v>
      </c>
      <c r="S208" s="225">
        <v>0</v>
      </c>
      <c r="T208" s="226">
        <f>S208*H208</f>
        <v>0</v>
      </c>
      <c r="U208" s="40"/>
      <c r="V208" s="40"/>
      <c r="W208" s="40"/>
      <c r="X208" s="40"/>
      <c r="Y208" s="40"/>
      <c r="Z208" s="40"/>
      <c r="AA208" s="40"/>
      <c r="AB208" s="40"/>
      <c r="AC208" s="40"/>
      <c r="AD208" s="40"/>
      <c r="AE208" s="40"/>
      <c r="AR208" s="227" t="s">
        <v>217</v>
      </c>
      <c r="AT208" s="227" t="s">
        <v>212</v>
      </c>
      <c r="AU208" s="227" t="s">
        <v>83</v>
      </c>
      <c r="AY208" s="19" t="s">
        <v>210</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217</v>
      </c>
      <c r="BM208" s="227" t="s">
        <v>335</v>
      </c>
    </row>
    <row r="209" s="2" customFormat="1">
      <c r="A209" s="40"/>
      <c r="B209" s="41"/>
      <c r="C209" s="42"/>
      <c r="D209" s="229" t="s">
        <v>219</v>
      </c>
      <c r="E209" s="42"/>
      <c r="F209" s="230" t="s">
        <v>336</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219</v>
      </c>
      <c r="AU209" s="19" t="s">
        <v>83</v>
      </c>
    </row>
    <row r="210" s="13" customFormat="1">
      <c r="A210" s="13"/>
      <c r="B210" s="234"/>
      <c r="C210" s="235"/>
      <c r="D210" s="236" t="s">
        <v>221</v>
      </c>
      <c r="E210" s="237" t="s">
        <v>19</v>
      </c>
      <c r="F210" s="238" t="s">
        <v>319</v>
      </c>
      <c r="G210" s="235"/>
      <c r="H210" s="237" t="s">
        <v>19</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221</v>
      </c>
      <c r="AU210" s="244" t="s">
        <v>83</v>
      </c>
      <c r="AV210" s="13" t="s">
        <v>81</v>
      </c>
      <c r="AW210" s="13" t="s">
        <v>34</v>
      </c>
      <c r="AX210" s="13" t="s">
        <v>74</v>
      </c>
      <c r="AY210" s="244" t="s">
        <v>210</v>
      </c>
    </row>
    <row r="211" s="14" customFormat="1">
      <c r="A211" s="14"/>
      <c r="B211" s="245"/>
      <c r="C211" s="246"/>
      <c r="D211" s="236" t="s">
        <v>221</v>
      </c>
      <c r="E211" s="247" t="s">
        <v>19</v>
      </c>
      <c r="F211" s="248" t="s">
        <v>337</v>
      </c>
      <c r="G211" s="246"/>
      <c r="H211" s="249">
        <v>3.52</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83</v>
      </c>
      <c r="AV211" s="14" t="s">
        <v>83</v>
      </c>
      <c r="AW211" s="14" t="s">
        <v>34</v>
      </c>
      <c r="AX211" s="14" t="s">
        <v>74</v>
      </c>
      <c r="AY211" s="255" t="s">
        <v>210</v>
      </c>
    </row>
    <row r="212" s="14" customFormat="1">
      <c r="A212" s="14"/>
      <c r="B212" s="245"/>
      <c r="C212" s="246"/>
      <c r="D212" s="236" t="s">
        <v>221</v>
      </c>
      <c r="E212" s="247" t="s">
        <v>19</v>
      </c>
      <c r="F212" s="248" t="s">
        <v>338</v>
      </c>
      <c r="G212" s="246"/>
      <c r="H212" s="249">
        <v>1.45</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221</v>
      </c>
      <c r="AU212" s="255" t="s">
        <v>83</v>
      </c>
      <c r="AV212" s="14" t="s">
        <v>83</v>
      </c>
      <c r="AW212" s="14" t="s">
        <v>34</v>
      </c>
      <c r="AX212" s="14" t="s">
        <v>74</v>
      </c>
      <c r="AY212" s="255" t="s">
        <v>210</v>
      </c>
    </row>
    <row r="213" s="14" customFormat="1">
      <c r="A213" s="14"/>
      <c r="B213" s="245"/>
      <c r="C213" s="246"/>
      <c r="D213" s="236" t="s">
        <v>221</v>
      </c>
      <c r="E213" s="247" t="s">
        <v>19</v>
      </c>
      <c r="F213" s="248" t="s">
        <v>339</v>
      </c>
      <c r="G213" s="246"/>
      <c r="H213" s="249">
        <v>1.6000000000000001</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221</v>
      </c>
      <c r="AU213" s="255" t="s">
        <v>83</v>
      </c>
      <c r="AV213" s="14" t="s">
        <v>83</v>
      </c>
      <c r="AW213" s="14" t="s">
        <v>34</v>
      </c>
      <c r="AX213" s="14" t="s">
        <v>74</v>
      </c>
      <c r="AY213" s="255" t="s">
        <v>210</v>
      </c>
    </row>
    <row r="214" s="14" customFormat="1">
      <c r="A214" s="14"/>
      <c r="B214" s="245"/>
      <c r="C214" s="246"/>
      <c r="D214" s="236" t="s">
        <v>221</v>
      </c>
      <c r="E214" s="247" t="s">
        <v>19</v>
      </c>
      <c r="F214" s="248" t="s">
        <v>340</v>
      </c>
      <c r="G214" s="246"/>
      <c r="H214" s="249">
        <v>1.6000000000000001</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83</v>
      </c>
      <c r="AV214" s="14" t="s">
        <v>83</v>
      </c>
      <c r="AW214" s="14" t="s">
        <v>34</v>
      </c>
      <c r="AX214" s="14" t="s">
        <v>74</v>
      </c>
      <c r="AY214" s="255" t="s">
        <v>210</v>
      </c>
    </row>
    <row r="215" s="14" customFormat="1">
      <c r="A215" s="14"/>
      <c r="B215" s="245"/>
      <c r="C215" s="246"/>
      <c r="D215" s="236" t="s">
        <v>221</v>
      </c>
      <c r="E215" s="247" t="s">
        <v>19</v>
      </c>
      <c r="F215" s="248" t="s">
        <v>341</v>
      </c>
      <c r="G215" s="246"/>
      <c r="H215" s="249">
        <v>4.3200000000000003</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221</v>
      </c>
      <c r="AU215" s="255" t="s">
        <v>83</v>
      </c>
      <c r="AV215" s="14" t="s">
        <v>83</v>
      </c>
      <c r="AW215" s="14" t="s">
        <v>34</v>
      </c>
      <c r="AX215" s="14" t="s">
        <v>74</v>
      </c>
      <c r="AY215" s="255" t="s">
        <v>210</v>
      </c>
    </row>
    <row r="216" s="14" customFormat="1">
      <c r="A216" s="14"/>
      <c r="B216" s="245"/>
      <c r="C216" s="246"/>
      <c r="D216" s="236" t="s">
        <v>221</v>
      </c>
      <c r="E216" s="247" t="s">
        <v>19</v>
      </c>
      <c r="F216" s="248" t="s">
        <v>342</v>
      </c>
      <c r="G216" s="246"/>
      <c r="H216" s="249">
        <v>3.7120000000000002</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221</v>
      </c>
      <c r="AU216" s="255" t="s">
        <v>83</v>
      </c>
      <c r="AV216" s="14" t="s">
        <v>83</v>
      </c>
      <c r="AW216" s="14" t="s">
        <v>34</v>
      </c>
      <c r="AX216" s="14" t="s">
        <v>74</v>
      </c>
      <c r="AY216" s="255" t="s">
        <v>210</v>
      </c>
    </row>
    <row r="217" s="14" customFormat="1">
      <c r="A217" s="14"/>
      <c r="B217" s="245"/>
      <c r="C217" s="246"/>
      <c r="D217" s="236" t="s">
        <v>221</v>
      </c>
      <c r="E217" s="247" t="s">
        <v>19</v>
      </c>
      <c r="F217" s="248" t="s">
        <v>343</v>
      </c>
      <c r="G217" s="246"/>
      <c r="H217" s="249">
        <v>4.6689999999999996</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221</v>
      </c>
      <c r="AU217" s="255" t="s">
        <v>83</v>
      </c>
      <c r="AV217" s="14" t="s">
        <v>83</v>
      </c>
      <c r="AW217" s="14" t="s">
        <v>34</v>
      </c>
      <c r="AX217" s="14" t="s">
        <v>74</v>
      </c>
      <c r="AY217" s="255" t="s">
        <v>210</v>
      </c>
    </row>
    <row r="218" s="14" customFormat="1">
      <c r="A218" s="14"/>
      <c r="B218" s="245"/>
      <c r="C218" s="246"/>
      <c r="D218" s="236" t="s">
        <v>221</v>
      </c>
      <c r="E218" s="247" t="s">
        <v>19</v>
      </c>
      <c r="F218" s="248" t="s">
        <v>344</v>
      </c>
      <c r="G218" s="246"/>
      <c r="H218" s="249">
        <v>4.6399999999999997</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221</v>
      </c>
      <c r="AU218" s="255" t="s">
        <v>83</v>
      </c>
      <c r="AV218" s="14" t="s">
        <v>83</v>
      </c>
      <c r="AW218" s="14" t="s">
        <v>34</v>
      </c>
      <c r="AX218" s="14" t="s">
        <v>74</v>
      </c>
      <c r="AY218" s="255" t="s">
        <v>210</v>
      </c>
    </row>
    <row r="219" s="14" customFormat="1">
      <c r="A219" s="14"/>
      <c r="B219" s="245"/>
      <c r="C219" s="246"/>
      <c r="D219" s="236" t="s">
        <v>221</v>
      </c>
      <c r="E219" s="247" t="s">
        <v>19</v>
      </c>
      <c r="F219" s="248" t="s">
        <v>345</v>
      </c>
      <c r="G219" s="246"/>
      <c r="H219" s="249">
        <v>4.6399999999999997</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83</v>
      </c>
      <c r="AV219" s="14" t="s">
        <v>83</v>
      </c>
      <c r="AW219" s="14" t="s">
        <v>34</v>
      </c>
      <c r="AX219" s="14" t="s">
        <v>74</v>
      </c>
      <c r="AY219" s="255" t="s">
        <v>210</v>
      </c>
    </row>
    <row r="220" s="14" customFormat="1">
      <c r="A220" s="14"/>
      <c r="B220" s="245"/>
      <c r="C220" s="246"/>
      <c r="D220" s="236" t="s">
        <v>221</v>
      </c>
      <c r="E220" s="247" t="s">
        <v>19</v>
      </c>
      <c r="F220" s="248" t="s">
        <v>346</v>
      </c>
      <c r="G220" s="246"/>
      <c r="H220" s="249">
        <v>4.6399999999999997</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221</v>
      </c>
      <c r="AU220" s="255" t="s">
        <v>83</v>
      </c>
      <c r="AV220" s="14" t="s">
        <v>83</v>
      </c>
      <c r="AW220" s="14" t="s">
        <v>34</v>
      </c>
      <c r="AX220" s="14" t="s">
        <v>74</v>
      </c>
      <c r="AY220" s="255" t="s">
        <v>210</v>
      </c>
    </row>
    <row r="221" s="14" customFormat="1">
      <c r="A221" s="14"/>
      <c r="B221" s="245"/>
      <c r="C221" s="246"/>
      <c r="D221" s="236" t="s">
        <v>221</v>
      </c>
      <c r="E221" s="247" t="s">
        <v>19</v>
      </c>
      <c r="F221" s="248" t="s">
        <v>347</v>
      </c>
      <c r="G221" s="246"/>
      <c r="H221" s="249">
        <v>4.6399999999999997</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221</v>
      </c>
      <c r="AU221" s="255" t="s">
        <v>83</v>
      </c>
      <c r="AV221" s="14" t="s">
        <v>83</v>
      </c>
      <c r="AW221" s="14" t="s">
        <v>34</v>
      </c>
      <c r="AX221" s="14" t="s">
        <v>74</v>
      </c>
      <c r="AY221" s="255" t="s">
        <v>210</v>
      </c>
    </row>
    <row r="222" s="14" customFormat="1">
      <c r="A222" s="14"/>
      <c r="B222" s="245"/>
      <c r="C222" s="246"/>
      <c r="D222" s="236" t="s">
        <v>221</v>
      </c>
      <c r="E222" s="247" t="s">
        <v>19</v>
      </c>
      <c r="F222" s="248" t="s">
        <v>348</v>
      </c>
      <c r="G222" s="246"/>
      <c r="H222" s="249">
        <v>3.52</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221</v>
      </c>
      <c r="AU222" s="255" t="s">
        <v>83</v>
      </c>
      <c r="AV222" s="14" t="s">
        <v>83</v>
      </c>
      <c r="AW222" s="14" t="s">
        <v>34</v>
      </c>
      <c r="AX222" s="14" t="s">
        <v>74</v>
      </c>
      <c r="AY222" s="255" t="s">
        <v>210</v>
      </c>
    </row>
    <row r="223" s="16" customFormat="1">
      <c r="A223" s="16"/>
      <c r="B223" s="267"/>
      <c r="C223" s="268"/>
      <c r="D223" s="236" t="s">
        <v>221</v>
      </c>
      <c r="E223" s="269" t="s">
        <v>19</v>
      </c>
      <c r="F223" s="270" t="s">
        <v>236</v>
      </c>
      <c r="G223" s="268"/>
      <c r="H223" s="271">
        <v>42.951000000000001</v>
      </c>
      <c r="I223" s="272"/>
      <c r="J223" s="268"/>
      <c r="K223" s="268"/>
      <c r="L223" s="273"/>
      <c r="M223" s="274"/>
      <c r="N223" s="275"/>
      <c r="O223" s="275"/>
      <c r="P223" s="275"/>
      <c r="Q223" s="275"/>
      <c r="R223" s="275"/>
      <c r="S223" s="275"/>
      <c r="T223" s="276"/>
      <c r="U223" s="16"/>
      <c r="V223" s="16"/>
      <c r="W223" s="16"/>
      <c r="X223" s="16"/>
      <c r="Y223" s="16"/>
      <c r="Z223" s="16"/>
      <c r="AA223" s="16"/>
      <c r="AB223" s="16"/>
      <c r="AC223" s="16"/>
      <c r="AD223" s="16"/>
      <c r="AE223" s="16"/>
      <c r="AT223" s="277" t="s">
        <v>221</v>
      </c>
      <c r="AU223" s="277" t="s">
        <v>83</v>
      </c>
      <c r="AV223" s="16" t="s">
        <v>217</v>
      </c>
      <c r="AW223" s="16" t="s">
        <v>34</v>
      </c>
      <c r="AX223" s="16" t="s">
        <v>81</v>
      </c>
      <c r="AY223" s="277" t="s">
        <v>210</v>
      </c>
    </row>
    <row r="224" s="2" customFormat="1" ht="16.5" customHeight="1">
      <c r="A224" s="40"/>
      <c r="B224" s="41"/>
      <c r="C224" s="216" t="s">
        <v>349</v>
      </c>
      <c r="D224" s="216" t="s">
        <v>212</v>
      </c>
      <c r="E224" s="217" t="s">
        <v>350</v>
      </c>
      <c r="F224" s="218" t="s">
        <v>351</v>
      </c>
      <c r="G224" s="219" t="s">
        <v>270</v>
      </c>
      <c r="H224" s="220">
        <v>42.951000000000001</v>
      </c>
      <c r="I224" s="221"/>
      <c r="J224" s="222">
        <f>ROUND(I224*H224,2)</f>
        <v>0</v>
      </c>
      <c r="K224" s="218" t="s">
        <v>216</v>
      </c>
      <c r="L224" s="46"/>
      <c r="M224" s="223" t="s">
        <v>19</v>
      </c>
      <c r="N224" s="224" t="s">
        <v>45</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217</v>
      </c>
      <c r="AT224" s="227" t="s">
        <v>212</v>
      </c>
      <c r="AU224" s="227" t="s">
        <v>83</v>
      </c>
      <c r="AY224" s="19" t="s">
        <v>210</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217</v>
      </c>
      <c r="BM224" s="227" t="s">
        <v>352</v>
      </c>
    </row>
    <row r="225" s="2" customFormat="1">
      <c r="A225" s="40"/>
      <c r="B225" s="41"/>
      <c r="C225" s="42"/>
      <c r="D225" s="229" t="s">
        <v>219</v>
      </c>
      <c r="E225" s="42"/>
      <c r="F225" s="230" t="s">
        <v>353</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219</v>
      </c>
      <c r="AU225" s="19" t="s">
        <v>83</v>
      </c>
    </row>
    <row r="226" s="2" customFormat="1" ht="16.5" customHeight="1">
      <c r="A226" s="40"/>
      <c r="B226" s="41"/>
      <c r="C226" s="216" t="s">
        <v>8</v>
      </c>
      <c r="D226" s="216" t="s">
        <v>212</v>
      </c>
      <c r="E226" s="217" t="s">
        <v>354</v>
      </c>
      <c r="F226" s="218" t="s">
        <v>355</v>
      </c>
      <c r="G226" s="219" t="s">
        <v>356</v>
      </c>
      <c r="H226" s="220">
        <v>1.3220000000000001</v>
      </c>
      <c r="I226" s="221"/>
      <c r="J226" s="222">
        <f>ROUND(I226*H226,2)</f>
        <v>0</v>
      </c>
      <c r="K226" s="218" t="s">
        <v>216</v>
      </c>
      <c r="L226" s="46"/>
      <c r="M226" s="223" t="s">
        <v>19</v>
      </c>
      <c r="N226" s="224" t="s">
        <v>45</v>
      </c>
      <c r="O226" s="86"/>
      <c r="P226" s="225">
        <f>O226*H226</f>
        <v>0</v>
      </c>
      <c r="Q226" s="225">
        <v>1.0606199999999999</v>
      </c>
      <c r="R226" s="225">
        <f>Q226*H226</f>
        <v>1.4021396399999999</v>
      </c>
      <c r="S226" s="225">
        <v>0</v>
      </c>
      <c r="T226" s="226">
        <f>S226*H226</f>
        <v>0</v>
      </c>
      <c r="U226" s="40"/>
      <c r="V226" s="40"/>
      <c r="W226" s="40"/>
      <c r="X226" s="40"/>
      <c r="Y226" s="40"/>
      <c r="Z226" s="40"/>
      <c r="AA226" s="40"/>
      <c r="AB226" s="40"/>
      <c r="AC226" s="40"/>
      <c r="AD226" s="40"/>
      <c r="AE226" s="40"/>
      <c r="AR226" s="227" t="s">
        <v>217</v>
      </c>
      <c r="AT226" s="227" t="s">
        <v>212</v>
      </c>
      <c r="AU226" s="227" t="s">
        <v>83</v>
      </c>
      <c r="AY226" s="19" t="s">
        <v>210</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217</v>
      </c>
      <c r="BM226" s="227" t="s">
        <v>357</v>
      </c>
    </row>
    <row r="227" s="2" customFormat="1">
      <c r="A227" s="40"/>
      <c r="B227" s="41"/>
      <c r="C227" s="42"/>
      <c r="D227" s="229" t="s">
        <v>219</v>
      </c>
      <c r="E227" s="42"/>
      <c r="F227" s="230" t="s">
        <v>358</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219</v>
      </c>
      <c r="AU227" s="19" t="s">
        <v>83</v>
      </c>
    </row>
    <row r="228" s="13" customFormat="1">
      <c r="A228" s="13"/>
      <c r="B228" s="234"/>
      <c r="C228" s="235"/>
      <c r="D228" s="236" t="s">
        <v>221</v>
      </c>
      <c r="E228" s="237" t="s">
        <v>19</v>
      </c>
      <c r="F228" s="238" t="s">
        <v>359</v>
      </c>
      <c r="G228" s="235"/>
      <c r="H228" s="237" t="s">
        <v>19</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221</v>
      </c>
      <c r="AU228" s="244" t="s">
        <v>83</v>
      </c>
      <c r="AV228" s="13" t="s">
        <v>81</v>
      </c>
      <c r="AW228" s="13" t="s">
        <v>34</v>
      </c>
      <c r="AX228" s="13" t="s">
        <v>74</v>
      </c>
      <c r="AY228" s="244" t="s">
        <v>210</v>
      </c>
    </row>
    <row r="229" s="14" customFormat="1">
      <c r="A229" s="14"/>
      <c r="B229" s="245"/>
      <c r="C229" s="246"/>
      <c r="D229" s="236" t="s">
        <v>221</v>
      </c>
      <c r="E229" s="247" t="s">
        <v>19</v>
      </c>
      <c r="F229" s="248" t="s">
        <v>360</v>
      </c>
      <c r="G229" s="246"/>
      <c r="H229" s="249">
        <v>0.13100000000000001</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221</v>
      </c>
      <c r="AU229" s="255" t="s">
        <v>83</v>
      </c>
      <c r="AV229" s="14" t="s">
        <v>83</v>
      </c>
      <c r="AW229" s="14" t="s">
        <v>34</v>
      </c>
      <c r="AX229" s="14" t="s">
        <v>74</v>
      </c>
      <c r="AY229" s="255" t="s">
        <v>210</v>
      </c>
    </row>
    <row r="230" s="14" customFormat="1">
      <c r="A230" s="14"/>
      <c r="B230" s="245"/>
      <c r="C230" s="246"/>
      <c r="D230" s="236" t="s">
        <v>221</v>
      </c>
      <c r="E230" s="247" t="s">
        <v>19</v>
      </c>
      <c r="F230" s="248" t="s">
        <v>361</v>
      </c>
      <c r="G230" s="246"/>
      <c r="H230" s="249">
        <v>0.153</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221</v>
      </c>
      <c r="AU230" s="255" t="s">
        <v>83</v>
      </c>
      <c r="AV230" s="14" t="s">
        <v>83</v>
      </c>
      <c r="AW230" s="14" t="s">
        <v>34</v>
      </c>
      <c r="AX230" s="14" t="s">
        <v>74</v>
      </c>
      <c r="AY230" s="255" t="s">
        <v>210</v>
      </c>
    </row>
    <row r="231" s="14" customFormat="1">
      <c r="A231" s="14"/>
      <c r="B231" s="245"/>
      <c r="C231" s="246"/>
      <c r="D231" s="236" t="s">
        <v>221</v>
      </c>
      <c r="E231" s="247" t="s">
        <v>19</v>
      </c>
      <c r="F231" s="248" t="s">
        <v>362</v>
      </c>
      <c r="G231" s="246"/>
      <c r="H231" s="249">
        <v>0.20000000000000001</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221</v>
      </c>
      <c r="AU231" s="255" t="s">
        <v>83</v>
      </c>
      <c r="AV231" s="14" t="s">
        <v>83</v>
      </c>
      <c r="AW231" s="14" t="s">
        <v>34</v>
      </c>
      <c r="AX231" s="14" t="s">
        <v>74</v>
      </c>
      <c r="AY231" s="255" t="s">
        <v>210</v>
      </c>
    </row>
    <row r="232" s="14" customFormat="1">
      <c r="A232" s="14"/>
      <c r="B232" s="245"/>
      <c r="C232" s="246"/>
      <c r="D232" s="236" t="s">
        <v>221</v>
      </c>
      <c r="E232" s="247" t="s">
        <v>19</v>
      </c>
      <c r="F232" s="248" t="s">
        <v>363</v>
      </c>
      <c r="G232" s="246"/>
      <c r="H232" s="249">
        <v>0.19900000000000001</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221</v>
      </c>
      <c r="AU232" s="255" t="s">
        <v>83</v>
      </c>
      <c r="AV232" s="14" t="s">
        <v>83</v>
      </c>
      <c r="AW232" s="14" t="s">
        <v>34</v>
      </c>
      <c r="AX232" s="14" t="s">
        <v>74</v>
      </c>
      <c r="AY232" s="255" t="s">
        <v>210</v>
      </c>
    </row>
    <row r="233" s="14" customFormat="1">
      <c r="A233" s="14"/>
      <c r="B233" s="245"/>
      <c r="C233" s="246"/>
      <c r="D233" s="236" t="s">
        <v>221</v>
      </c>
      <c r="E233" s="247" t="s">
        <v>19</v>
      </c>
      <c r="F233" s="248" t="s">
        <v>364</v>
      </c>
      <c r="G233" s="246"/>
      <c r="H233" s="249">
        <v>0.19900000000000001</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221</v>
      </c>
      <c r="AU233" s="255" t="s">
        <v>83</v>
      </c>
      <c r="AV233" s="14" t="s">
        <v>83</v>
      </c>
      <c r="AW233" s="14" t="s">
        <v>34</v>
      </c>
      <c r="AX233" s="14" t="s">
        <v>74</v>
      </c>
      <c r="AY233" s="255" t="s">
        <v>210</v>
      </c>
    </row>
    <row r="234" s="14" customFormat="1">
      <c r="A234" s="14"/>
      <c r="B234" s="245"/>
      <c r="C234" s="246"/>
      <c r="D234" s="236" t="s">
        <v>221</v>
      </c>
      <c r="E234" s="247" t="s">
        <v>19</v>
      </c>
      <c r="F234" s="248" t="s">
        <v>365</v>
      </c>
      <c r="G234" s="246"/>
      <c r="H234" s="249">
        <v>0.23000000000000001</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221</v>
      </c>
      <c r="AU234" s="255" t="s">
        <v>83</v>
      </c>
      <c r="AV234" s="14" t="s">
        <v>83</v>
      </c>
      <c r="AW234" s="14" t="s">
        <v>34</v>
      </c>
      <c r="AX234" s="14" t="s">
        <v>74</v>
      </c>
      <c r="AY234" s="255" t="s">
        <v>210</v>
      </c>
    </row>
    <row r="235" s="14" customFormat="1">
      <c r="A235" s="14"/>
      <c r="B235" s="245"/>
      <c r="C235" s="246"/>
      <c r="D235" s="236" t="s">
        <v>221</v>
      </c>
      <c r="E235" s="247" t="s">
        <v>19</v>
      </c>
      <c r="F235" s="248" t="s">
        <v>366</v>
      </c>
      <c r="G235" s="246"/>
      <c r="H235" s="249">
        <v>0.13</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221</v>
      </c>
      <c r="AU235" s="255" t="s">
        <v>83</v>
      </c>
      <c r="AV235" s="14" t="s">
        <v>83</v>
      </c>
      <c r="AW235" s="14" t="s">
        <v>34</v>
      </c>
      <c r="AX235" s="14" t="s">
        <v>74</v>
      </c>
      <c r="AY235" s="255" t="s">
        <v>210</v>
      </c>
    </row>
    <row r="236" s="15" customFormat="1">
      <c r="A236" s="15"/>
      <c r="B236" s="256"/>
      <c r="C236" s="257"/>
      <c r="D236" s="236" t="s">
        <v>221</v>
      </c>
      <c r="E236" s="258" t="s">
        <v>19</v>
      </c>
      <c r="F236" s="259" t="s">
        <v>234</v>
      </c>
      <c r="G236" s="257"/>
      <c r="H236" s="260">
        <v>1.242</v>
      </c>
      <c r="I236" s="261"/>
      <c r="J236" s="257"/>
      <c r="K236" s="257"/>
      <c r="L236" s="262"/>
      <c r="M236" s="263"/>
      <c r="N236" s="264"/>
      <c r="O236" s="264"/>
      <c r="P236" s="264"/>
      <c r="Q236" s="264"/>
      <c r="R236" s="264"/>
      <c r="S236" s="264"/>
      <c r="T236" s="265"/>
      <c r="U236" s="15"/>
      <c r="V236" s="15"/>
      <c r="W236" s="15"/>
      <c r="X236" s="15"/>
      <c r="Y236" s="15"/>
      <c r="Z236" s="15"/>
      <c r="AA236" s="15"/>
      <c r="AB236" s="15"/>
      <c r="AC236" s="15"/>
      <c r="AD236" s="15"/>
      <c r="AE236" s="15"/>
      <c r="AT236" s="266" t="s">
        <v>221</v>
      </c>
      <c r="AU236" s="266" t="s">
        <v>83</v>
      </c>
      <c r="AV236" s="15" t="s">
        <v>91</v>
      </c>
      <c r="AW236" s="15" t="s">
        <v>34</v>
      </c>
      <c r="AX236" s="15" t="s">
        <v>74</v>
      </c>
      <c r="AY236" s="266" t="s">
        <v>210</v>
      </c>
    </row>
    <row r="237" s="14" customFormat="1">
      <c r="A237" s="14"/>
      <c r="B237" s="245"/>
      <c r="C237" s="246"/>
      <c r="D237" s="236" t="s">
        <v>221</v>
      </c>
      <c r="E237" s="247" t="s">
        <v>19</v>
      </c>
      <c r="F237" s="248" t="s">
        <v>367</v>
      </c>
      <c r="G237" s="246"/>
      <c r="H237" s="249">
        <v>0.080000000000000002</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221</v>
      </c>
      <c r="AU237" s="255" t="s">
        <v>83</v>
      </c>
      <c r="AV237" s="14" t="s">
        <v>83</v>
      </c>
      <c r="AW237" s="14" t="s">
        <v>34</v>
      </c>
      <c r="AX237" s="14" t="s">
        <v>74</v>
      </c>
      <c r="AY237" s="255" t="s">
        <v>210</v>
      </c>
    </row>
    <row r="238" s="16" customFormat="1">
      <c r="A238" s="16"/>
      <c r="B238" s="267"/>
      <c r="C238" s="268"/>
      <c r="D238" s="236" t="s">
        <v>221</v>
      </c>
      <c r="E238" s="269" t="s">
        <v>19</v>
      </c>
      <c r="F238" s="270" t="s">
        <v>236</v>
      </c>
      <c r="G238" s="268"/>
      <c r="H238" s="271">
        <v>1.3220000000000001</v>
      </c>
      <c r="I238" s="272"/>
      <c r="J238" s="268"/>
      <c r="K238" s="268"/>
      <c r="L238" s="273"/>
      <c r="M238" s="274"/>
      <c r="N238" s="275"/>
      <c r="O238" s="275"/>
      <c r="P238" s="275"/>
      <c r="Q238" s="275"/>
      <c r="R238" s="275"/>
      <c r="S238" s="275"/>
      <c r="T238" s="276"/>
      <c r="U238" s="16"/>
      <c r="V238" s="16"/>
      <c r="W238" s="16"/>
      <c r="X238" s="16"/>
      <c r="Y238" s="16"/>
      <c r="Z238" s="16"/>
      <c r="AA238" s="16"/>
      <c r="AB238" s="16"/>
      <c r="AC238" s="16"/>
      <c r="AD238" s="16"/>
      <c r="AE238" s="16"/>
      <c r="AT238" s="277" t="s">
        <v>221</v>
      </c>
      <c r="AU238" s="277" t="s">
        <v>83</v>
      </c>
      <c r="AV238" s="16" t="s">
        <v>217</v>
      </c>
      <c r="AW238" s="16" t="s">
        <v>34</v>
      </c>
      <c r="AX238" s="16" t="s">
        <v>81</v>
      </c>
      <c r="AY238" s="277" t="s">
        <v>210</v>
      </c>
    </row>
    <row r="239" s="2" customFormat="1" ht="24.15" customHeight="1">
      <c r="A239" s="40"/>
      <c r="B239" s="41"/>
      <c r="C239" s="216" t="s">
        <v>368</v>
      </c>
      <c r="D239" s="216" t="s">
        <v>212</v>
      </c>
      <c r="E239" s="217" t="s">
        <v>369</v>
      </c>
      <c r="F239" s="218" t="s">
        <v>370</v>
      </c>
      <c r="G239" s="219" t="s">
        <v>270</v>
      </c>
      <c r="H239" s="220">
        <v>7.2560000000000002</v>
      </c>
      <c r="I239" s="221"/>
      <c r="J239" s="222">
        <f>ROUND(I239*H239,2)</f>
        <v>0</v>
      </c>
      <c r="K239" s="218" t="s">
        <v>216</v>
      </c>
      <c r="L239" s="46"/>
      <c r="M239" s="223" t="s">
        <v>19</v>
      </c>
      <c r="N239" s="224" t="s">
        <v>45</v>
      </c>
      <c r="O239" s="86"/>
      <c r="P239" s="225">
        <f>O239*H239</f>
        <v>0</v>
      </c>
      <c r="Q239" s="225">
        <v>1.2381500000000001</v>
      </c>
      <c r="R239" s="225">
        <f>Q239*H239</f>
        <v>8.9840164000000016</v>
      </c>
      <c r="S239" s="225">
        <v>0</v>
      </c>
      <c r="T239" s="226">
        <f>S239*H239</f>
        <v>0</v>
      </c>
      <c r="U239" s="40"/>
      <c r="V239" s="40"/>
      <c r="W239" s="40"/>
      <c r="X239" s="40"/>
      <c r="Y239" s="40"/>
      <c r="Z239" s="40"/>
      <c r="AA239" s="40"/>
      <c r="AB239" s="40"/>
      <c r="AC239" s="40"/>
      <c r="AD239" s="40"/>
      <c r="AE239" s="40"/>
      <c r="AR239" s="227" t="s">
        <v>217</v>
      </c>
      <c r="AT239" s="227" t="s">
        <v>212</v>
      </c>
      <c r="AU239" s="227" t="s">
        <v>83</v>
      </c>
      <c r="AY239" s="19" t="s">
        <v>210</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217</v>
      </c>
      <c r="BM239" s="227" t="s">
        <v>371</v>
      </c>
    </row>
    <row r="240" s="2" customFormat="1">
      <c r="A240" s="40"/>
      <c r="B240" s="41"/>
      <c r="C240" s="42"/>
      <c r="D240" s="229" t="s">
        <v>219</v>
      </c>
      <c r="E240" s="42"/>
      <c r="F240" s="230" t="s">
        <v>372</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219</v>
      </c>
      <c r="AU240" s="19" t="s">
        <v>83</v>
      </c>
    </row>
    <row r="241" s="14" customFormat="1">
      <c r="A241" s="14"/>
      <c r="B241" s="245"/>
      <c r="C241" s="246"/>
      <c r="D241" s="236" t="s">
        <v>221</v>
      </c>
      <c r="E241" s="247" t="s">
        <v>19</v>
      </c>
      <c r="F241" s="248" t="s">
        <v>373</v>
      </c>
      <c r="G241" s="246"/>
      <c r="H241" s="249">
        <v>7.2560000000000002</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221</v>
      </c>
      <c r="AU241" s="255" t="s">
        <v>83</v>
      </c>
      <c r="AV241" s="14" t="s">
        <v>83</v>
      </c>
      <c r="AW241" s="14" t="s">
        <v>34</v>
      </c>
      <c r="AX241" s="14" t="s">
        <v>81</v>
      </c>
      <c r="AY241" s="255" t="s">
        <v>210</v>
      </c>
    </row>
    <row r="242" s="2" customFormat="1" ht="24.15" customHeight="1">
      <c r="A242" s="40"/>
      <c r="B242" s="41"/>
      <c r="C242" s="216" t="s">
        <v>374</v>
      </c>
      <c r="D242" s="216" t="s">
        <v>212</v>
      </c>
      <c r="E242" s="217" t="s">
        <v>375</v>
      </c>
      <c r="F242" s="218" t="s">
        <v>376</v>
      </c>
      <c r="G242" s="219" t="s">
        <v>215</v>
      </c>
      <c r="H242" s="220">
        <v>124.96899999999999</v>
      </c>
      <c r="I242" s="221"/>
      <c r="J242" s="222">
        <f>ROUND(I242*H242,2)</f>
        <v>0</v>
      </c>
      <c r="K242" s="218" t="s">
        <v>216</v>
      </c>
      <c r="L242" s="46"/>
      <c r="M242" s="223" t="s">
        <v>19</v>
      </c>
      <c r="N242" s="224" t="s">
        <v>45</v>
      </c>
      <c r="O242" s="86"/>
      <c r="P242" s="225">
        <f>O242*H242</f>
        <v>0</v>
      </c>
      <c r="Q242" s="225">
        <v>2.5504500000000001</v>
      </c>
      <c r="R242" s="225">
        <f>Q242*H242</f>
        <v>318.72718605</v>
      </c>
      <c r="S242" s="225">
        <v>0</v>
      </c>
      <c r="T242" s="226">
        <f>S242*H242</f>
        <v>0</v>
      </c>
      <c r="U242" s="40"/>
      <c r="V242" s="40"/>
      <c r="W242" s="40"/>
      <c r="X242" s="40"/>
      <c r="Y242" s="40"/>
      <c r="Z242" s="40"/>
      <c r="AA242" s="40"/>
      <c r="AB242" s="40"/>
      <c r="AC242" s="40"/>
      <c r="AD242" s="40"/>
      <c r="AE242" s="40"/>
      <c r="AR242" s="227" t="s">
        <v>217</v>
      </c>
      <c r="AT242" s="227" t="s">
        <v>212</v>
      </c>
      <c r="AU242" s="227" t="s">
        <v>83</v>
      </c>
      <c r="AY242" s="19" t="s">
        <v>210</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217</v>
      </c>
      <c r="BM242" s="227" t="s">
        <v>377</v>
      </c>
    </row>
    <row r="243" s="2" customFormat="1">
      <c r="A243" s="40"/>
      <c r="B243" s="41"/>
      <c r="C243" s="42"/>
      <c r="D243" s="229" t="s">
        <v>219</v>
      </c>
      <c r="E243" s="42"/>
      <c r="F243" s="230" t="s">
        <v>378</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219</v>
      </c>
      <c r="AU243" s="19" t="s">
        <v>83</v>
      </c>
    </row>
    <row r="244" s="13" customFormat="1">
      <c r="A244" s="13"/>
      <c r="B244" s="234"/>
      <c r="C244" s="235"/>
      <c r="D244" s="236" t="s">
        <v>221</v>
      </c>
      <c r="E244" s="237" t="s">
        <v>19</v>
      </c>
      <c r="F244" s="238" t="s">
        <v>379</v>
      </c>
      <c r="G244" s="235"/>
      <c r="H244" s="237" t="s">
        <v>19</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221</v>
      </c>
      <c r="AU244" s="244" t="s">
        <v>83</v>
      </c>
      <c r="AV244" s="13" t="s">
        <v>81</v>
      </c>
      <c r="AW244" s="13" t="s">
        <v>34</v>
      </c>
      <c r="AX244" s="13" t="s">
        <v>74</v>
      </c>
      <c r="AY244" s="244" t="s">
        <v>210</v>
      </c>
    </row>
    <row r="245" s="13" customFormat="1">
      <c r="A245" s="13"/>
      <c r="B245" s="234"/>
      <c r="C245" s="235"/>
      <c r="D245" s="236" t="s">
        <v>221</v>
      </c>
      <c r="E245" s="237" t="s">
        <v>19</v>
      </c>
      <c r="F245" s="238" t="s">
        <v>229</v>
      </c>
      <c r="G245" s="235"/>
      <c r="H245" s="237" t="s">
        <v>19</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221</v>
      </c>
      <c r="AU245" s="244" t="s">
        <v>83</v>
      </c>
      <c r="AV245" s="13" t="s">
        <v>81</v>
      </c>
      <c r="AW245" s="13" t="s">
        <v>34</v>
      </c>
      <c r="AX245" s="13" t="s">
        <v>74</v>
      </c>
      <c r="AY245" s="244" t="s">
        <v>210</v>
      </c>
    </row>
    <row r="246" s="13" customFormat="1">
      <c r="A246" s="13"/>
      <c r="B246" s="234"/>
      <c r="C246" s="235"/>
      <c r="D246" s="236" t="s">
        <v>221</v>
      </c>
      <c r="E246" s="237" t="s">
        <v>19</v>
      </c>
      <c r="F246" s="238" t="s">
        <v>230</v>
      </c>
      <c r="G246" s="235"/>
      <c r="H246" s="237" t="s">
        <v>19</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221</v>
      </c>
      <c r="AU246" s="244" t="s">
        <v>83</v>
      </c>
      <c r="AV246" s="13" t="s">
        <v>81</v>
      </c>
      <c r="AW246" s="13" t="s">
        <v>34</v>
      </c>
      <c r="AX246" s="13" t="s">
        <v>74</v>
      </c>
      <c r="AY246" s="244" t="s">
        <v>210</v>
      </c>
    </row>
    <row r="247" s="14" customFormat="1">
      <c r="A247" s="14"/>
      <c r="B247" s="245"/>
      <c r="C247" s="246"/>
      <c r="D247" s="236" t="s">
        <v>221</v>
      </c>
      <c r="E247" s="247" t="s">
        <v>19</v>
      </c>
      <c r="F247" s="248" t="s">
        <v>380</v>
      </c>
      <c r="G247" s="246"/>
      <c r="H247" s="249">
        <v>22.207999999999998</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221</v>
      </c>
      <c r="AU247" s="255" t="s">
        <v>83</v>
      </c>
      <c r="AV247" s="14" t="s">
        <v>83</v>
      </c>
      <c r="AW247" s="14" t="s">
        <v>34</v>
      </c>
      <c r="AX247" s="14" t="s">
        <v>74</v>
      </c>
      <c r="AY247" s="255" t="s">
        <v>210</v>
      </c>
    </row>
    <row r="248" s="14" customFormat="1">
      <c r="A248" s="14"/>
      <c r="B248" s="245"/>
      <c r="C248" s="246"/>
      <c r="D248" s="236" t="s">
        <v>221</v>
      </c>
      <c r="E248" s="247" t="s">
        <v>19</v>
      </c>
      <c r="F248" s="248" t="s">
        <v>381</v>
      </c>
      <c r="G248" s="246"/>
      <c r="H248" s="249">
        <v>6.9000000000000004</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221</v>
      </c>
      <c r="AU248" s="255" t="s">
        <v>83</v>
      </c>
      <c r="AV248" s="14" t="s">
        <v>83</v>
      </c>
      <c r="AW248" s="14" t="s">
        <v>34</v>
      </c>
      <c r="AX248" s="14" t="s">
        <v>74</v>
      </c>
      <c r="AY248" s="255" t="s">
        <v>210</v>
      </c>
    </row>
    <row r="249" s="14" customFormat="1">
      <c r="A249" s="14"/>
      <c r="B249" s="245"/>
      <c r="C249" s="246"/>
      <c r="D249" s="236" t="s">
        <v>221</v>
      </c>
      <c r="E249" s="247" t="s">
        <v>19</v>
      </c>
      <c r="F249" s="248" t="s">
        <v>382</v>
      </c>
      <c r="G249" s="246"/>
      <c r="H249" s="249">
        <v>75.944999999999993</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83</v>
      </c>
      <c r="AV249" s="14" t="s">
        <v>83</v>
      </c>
      <c r="AW249" s="14" t="s">
        <v>34</v>
      </c>
      <c r="AX249" s="14" t="s">
        <v>74</v>
      </c>
      <c r="AY249" s="255" t="s">
        <v>210</v>
      </c>
    </row>
    <row r="250" s="14" customFormat="1">
      <c r="A250" s="14"/>
      <c r="B250" s="245"/>
      <c r="C250" s="246"/>
      <c r="D250" s="236" t="s">
        <v>221</v>
      </c>
      <c r="E250" s="247" t="s">
        <v>19</v>
      </c>
      <c r="F250" s="248" t="s">
        <v>383</v>
      </c>
      <c r="G250" s="246"/>
      <c r="H250" s="249">
        <v>4.9550000000000001</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221</v>
      </c>
      <c r="AU250" s="255" t="s">
        <v>83</v>
      </c>
      <c r="AV250" s="14" t="s">
        <v>83</v>
      </c>
      <c r="AW250" s="14" t="s">
        <v>34</v>
      </c>
      <c r="AX250" s="14" t="s">
        <v>74</v>
      </c>
      <c r="AY250" s="255" t="s">
        <v>210</v>
      </c>
    </row>
    <row r="251" s="15" customFormat="1">
      <c r="A251" s="15"/>
      <c r="B251" s="256"/>
      <c r="C251" s="257"/>
      <c r="D251" s="236" t="s">
        <v>221</v>
      </c>
      <c r="E251" s="258" t="s">
        <v>19</v>
      </c>
      <c r="F251" s="259" t="s">
        <v>234</v>
      </c>
      <c r="G251" s="257"/>
      <c r="H251" s="260">
        <v>110.008</v>
      </c>
      <c r="I251" s="261"/>
      <c r="J251" s="257"/>
      <c r="K251" s="257"/>
      <c r="L251" s="262"/>
      <c r="M251" s="263"/>
      <c r="N251" s="264"/>
      <c r="O251" s="264"/>
      <c r="P251" s="264"/>
      <c r="Q251" s="264"/>
      <c r="R251" s="264"/>
      <c r="S251" s="264"/>
      <c r="T251" s="265"/>
      <c r="U251" s="15"/>
      <c r="V251" s="15"/>
      <c r="W251" s="15"/>
      <c r="X251" s="15"/>
      <c r="Y251" s="15"/>
      <c r="Z251" s="15"/>
      <c r="AA251" s="15"/>
      <c r="AB251" s="15"/>
      <c r="AC251" s="15"/>
      <c r="AD251" s="15"/>
      <c r="AE251" s="15"/>
      <c r="AT251" s="266" t="s">
        <v>221</v>
      </c>
      <c r="AU251" s="266" t="s">
        <v>83</v>
      </c>
      <c r="AV251" s="15" t="s">
        <v>91</v>
      </c>
      <c r="AW251" s="15" t="s">
        <v>34</v>
      </c>
      <c r="AX251" s="15" t="s">
        <v>74</v>
      </c>
      <c r="AY251" s="266" t="s">
        <v>210</v>
      </c>
    </row>
    <row r="252" s="14" customFormat="1">
      <c r="A252" s="14"/>
      <c r="B252" s="245"/>
      <c r="C252" s="246"/>
      <c r="D252" s="236" t="s">
        <v>221</v>
      </c>
      <c r="E252" s="247" t="s">
        <v>19</v>
      </c>
      <c r="F252" s="248" t="s">
        <v>384</v>
      </c>
      <c r="G252" s="246"/>
      <c r="H252" s="249">
        <v>14.961</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221</v>
      </c>
      <c r="AU252" s="255" t="s">
        <v>83</v>
      </c>
      <c r="AV252" s="14" t="s">
        <v>83</v>
      </c>
      <c r="AW252" s="14" t="s">
        <v>34</v>
      </c>
      <c r="AX252" s="14" t="s">
        <v>74</v>
      </c>
      <c r="AY252" s="255" t="s">
        <v>210</v>
      </c>
    </row>
    <row r="253" s="16" customFormat="1">
      <c r="A253" s="16"/>
      <c r="B253" s="267"/>
      <c r="C253" s="268"/>
      <c r="D253" s="236" t="s">
        <v>221</v>
      </c>
      <c r="E253" s="269" t="s">
        <v>19</v>
      </c>
      <c r="F253" s="270" t="s">
        <v>236</v>
      </c>
      <c r="G253" s="268"/>
      <c r="H253" s="271">
        <v>124.96899999999999</v>
      </c>
      <c r="I253" s="272"/>
      <c r="J253" s="268"/>
      <c r="K253" s="268"/>
      <c r="L253" s="273"/>
      <c r="M253" s="274"/>
      <c r="N253" s="275"/>
      <c r="O253" s="275"/>
      <c r="P253" s="275"/>
      <c r="Q253" s="275"/>
      <c r="R253" s="275"/>
      <c r="S253" s="275"/>
      <c r="T253" s="276"/>
      <c r="U253" s="16"/>
      <c r="V253" s="16"/>
      <c r="W253" s="16"/>
      <c r="X253" s="16"/>
      <c r="Y253" s="16"/>
      <c r="Z253" s="16"/>
      <c r="AA253" s="16"/>
      <c r="AB253" s="16"/>
      <c r="AC253" s="16"/>
      <c r="AD253" s="16"/>
      <c r="AE253" s="16"/>
      <c r="AT253" s="277" t="s">
        <v>221</v>
      </c>
      <c r="AU253" s="277" t="s">
        <v>83</v>
      </c>
      <c r="AV253" s="16" t="s">
        <v>217</v>
      </c>
      <c r="AW253" s="16" t="s">
        <v>34</v>
      </c>
      <c r="AX253" s="16" t="s">
        <v>81</v>
      </c>
      <c r="AY253" s="277" t="s">
        <v>210</v>
      </c>
    </row>
    <row r="254" s="12" customFormat="1" ht="22.8" customHeight="1">
      <c r="A254" s="12"/>
      <c r="B254" s="200"/>
      <c r="C254" s="201"/>
      <c r="D254" s="202" t="s">
        <v>73</v>
      </c>
      <c r="E254" s="214" t="s">
        <v>91</v>
      </c>
      <c r="F254" s="214" t="s">
        <v>385</v>
      </c>
      <c r="G254" s="201"/>
      <c r="H254" s="201"/>
      <c r="I254" s="204"/>
      <c r="J254" s="215">
        <f>BK254</f>
        <v>0</v>
      </c>
      <c r="K254" s="201"/>
      <c r="L254" s="206"/>
      <c r="M254" s="207"/>
      <c r="N254" s="208"/>
      <c r="O254" s="208"/>
      <c r="P254" s="209">
        <f>SUM(P255:P275)</f>
        <v>0</v>
      </c>
      <c r="Q254" s="208"/>
      <c r="R254" s="209">
        <f>SUM(R255:R275)</f>
        <v>15.350480100000002</v>
      </c>
      <c r="S254" s="208"/>
      <c r="T254" s="210">
        <f>SUM(T255:T275)</f>
        <v>0</v>
      </c>
      <c r="U254" s="12"/>
      <c r="V254" s="12"/>
      <c r="W254" s="12"/>
      <c r="X254" s="12"/>
      <c r="Y254" s="12"/>
      <c r="Z254" s="12"/>
      <c r="AA254" s="12"/>
      <c r="AB254" s="12"/>
      <c r="AC254" s="12"/>
      <c r="AD254" s="12"/>
      <c r="AE254" s="12"/>
      <c r="AR254" s="211" t="s">
        <v>81</v>
      </c>
      <c r="AT254" s="212" t="s">
        <v>73</v>
      </c>
      <c r="AU254" s="212" t="s">
        <v>81</v>
      </c>
      <c r="AY254" s="211" t="s">
        <v>210</v>
      </c>
      <c r="BK254" s="213">
        <f>SUM(BK255:BK275)</f>
        <v>0</v>
      </c>
    </row>
    <row r="255" s="2" customFormat="1" ht="21.75" customHeight="1">
      <c r="A255" s="40"/>
      <c r="B255" s="41"/>
      <c r="C255" s="216" t="s">
        <v>386</v>
      </c>
      <c r="D255" s="216" t="s">
        <v>212</v>
      </c>
      <c r="E255" s="217" t="s">
        <v>387</v>
      </c>
      <c r="F255" s="218" t="s">
        <v>388</v>
      </c>
      <c r="G255" s="219" t="s">
        <v>215</v>
      </c>
      <c r="H255" s="220">
        <v>3.383</v>
      </c>
      <c r="I255" s="221"/>
      <c r="J255" s="222">
        <f>ROUND(I255*H255,2)</f>
        <v>0</v>
      </c>
      <c r="K255" s="218" t="s">
        <v>389</v>
      </c>
      <c r="L255" s="46"/>
      <c r="M255" s="223" t="s">
        <v>19</v>
      </c>
      <c r="N255" s="224" t="s">
        <v>45</v>
      </c>
      <c r="O255" s="86"/>
      <c r="P255" s="225">
        <f>O255*H255</f>
        <v>0</v>
      </c>
      <c r="Q255" s="225">
        <v>2.5773000000000001</v>
      </c>
      <c r="R255" s="225">
        <f>Q255*H255</f>
        <v>8.7190059000000009</v>
      </c>
      <c r="S255" s="225">
        <v>0</v>
      </c>
      <c r="T255" s="226">
        <f>S255*H255</f>
        <v>0</v>
      </c>
      <c r="U255" s="40"/>
      <c r="V255" s="40"/>
      <c r="W255" s="40"/>
      <c r="X255" s="40"/>
      <c r="Y255" s="40"/>
      <c r="Z255" s="40"/>
      <c r="AA255" s="40"/>
      <c r="AB255" s="40"/>
      <c r="AC255" s="40"/>
      <c r="AD255" s="40"/>
      <c r="AE255" s="40"/>
      <c r="AR255" s="227" t="s">
        <v>217</v>
      </c>
      <c r="AT255" s="227" t="s">
        <v>212</v>
      </c>
      <c r="AU255" s="227" t="s">
        <v>83</v>
      </c>
      <c r="AY255" s="19" t="s">
        <v>210</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217</v>
      </c>
      <c r="BM255" s="227" t="s">
        <v>390</v>
      </c>
    </row>
    <row r="256" s="2" customFormat="1">
      <c r="A256" s="40"/>
      <c r="B256" s="41"/>
      <c r="C256" s="42"/>
      <c r="D256" s="229" t="s">
        <v>219</v>
      </c>
      <c r="E256" s="42"/>
      <c r="F256" s="230" t="s">
        <v>391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219</v>
      </c>
      <c r="AU256" s="19" t="s">
        <v>83</v>
      </c>
    </row>
    <row r="257" s="13" customFormat="1">
      <c r="A257" s="13"/>
      <c r="B257" s="234"/>
      <c r="C257" s="235"/>
      <c r="D257" s="236" t="s">
        <v>221</v>
      </c>
      <c r="E257" s="237" t="s">
        <v>19</v>
      </c>
      <c r="F257" s="238" t="s">
        <v>392</v>
      </c>
      <c r="G257" s="235"/>
      <c r="H257" s="237" t="s">
        <v>19</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221</v>
      </c>
      <c r="AU257" s="244" t="s">
        <v>83</v>
      </c>
      <c r="AV257" s="13" t="s">
        <v>81</v>
      </c>
      <c r="AW257" s="13" t="s">
        <v>34</v>
      </c>
      <c r="AX257" s="13" t="s">
        <v>74</v>
      </c>
      <c r="AY257" s="244" t="s">
        <v>210</v>
      </c>
    </row>
    <row r="258" s="13" customFormat="1">
      <c r="A258" s="13"/>
      <c r="B258" s="234"/>
      <c r="C258" s="235"/>
      <c r="D258" s="236" t="s">
        <v>221</v>
      </c>
      <c r="E258" s="237" t="s">
        <v>19</v>
      </c>
      <c r="F258" s="238" t="s">
        <v>393</v>
      </c>
      <c r="G258" s="235"/>
      <c r="H258" s="237" t="s">
        <v>19</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221</v>
      </c>
      <c r="AU258" s="244" t="s">
        <v>83</v>
      </c>
      <c r="AV258" s="13" t="s">
        <v>81</v>
      </c>
      <c r="AW258" s="13" t="s">
        <v>34</v>
      </c>
      <c r="AX258" s="13" t="s">
        <v>74</v>
      </c>
      <c r="AY258" s="244" t="s">
        <v>210</v>
      </c>
    </row>
    <row r="259" s="14" customFormat="1">
      <c r="A259" s="14"/>
      <c r="B259" s="245"/>
      <c r="C259" s="246"/>
      <c r="D259" s="236" t="s">
        <v>221</v>
      </c>
      <c r="E259" s="247" t="s">
        <v>19</v>
      </c>
      <c r="F259" s="248" t="s">
        <v>394</v>
      </c>
      <c r="G259" s="246"/>
      <c r="H259" s="249">
        <v>0.66000000000000003</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221</v>
      </c>
      <c r="AU259" s="255" t="s">
        <v>83</v>
      </c>
      <c r="AV259" s="14" t="s">
        <v>83</v>
      </c>
      <c r="AW259" s="14" t="s">
        <v>34</v>
      </c>
      <c r="AX259" s="14" t="s">
        <v>74</v>
      </c>
      <c r="AY259" s="255" t="s">
        <v>210</v>
      </c>
    </row>
    <row r="260" s="14" customFormat="1">
      <c r="A260" s="14"/>
      <c r="B260" s="245"/>
      <c r="C260" s="246"/>
      <c r="D260" s="236" t="s">
        <v>221</v>
      </c>
      <c r="E260" s="247" t="s">
        <v>19</v>
      </c>
      <c r="F260" s="248" t="s">
        <v>395</v>
      </c>
      <c r="G260" s="246"/>
      <c r="H260" s="249">
        <v>1.282</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221</v>
      </c>
      <c r="AU260" s="255" t="s">
        <v>83</v>
      </c>
      <c r="AV260" s="14" t="s">
        <v>83</v>
      </c>
      <c r="AW260" s="14" t="s">
        <v>34</v>
      </c>
      <c r="AX260" s="14" t="s">
        <v>74</v>
      </c>
      <c r="AY260" s="255" t="s">
        <v>210</v>
      </c>
    </row>
    <row r="261" s="14" customFormat="1">
      <c r="A261" s="14"/>
      <c r="B261" s="245"/>
      <c r="C261" s="246"/>
      <c r="D261" s="236" t="s">
        <v>221</v>
      </c>
      <c r="E261" s="247" t="s">
        <v>19</v>
      </c>
      <c r="F261" s="248" t="s">
        <v>396</v>
      </c>
      <c r="G261" s="246"/>
      <c r="H261" s="249">
        <v>0.84999999999999998</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221</v>
      </c>
      <c r="AU261" s="255" t="s">
        <v>83</v>
      </c>
      <c r="AV261" s="14" t="s">
        <v>83</v>
      </c>
      <c r="AW261" s="14" t="s">
        <v>34</v>
      </c>
      <c r="AX261" s="14" t="s">
        <v>74</v>
      </c>
      <c r="AY261" s="255" t="s">
        <v>210</v>
      </c>
    </row>
    <row r="262" s="14" customFormat="1">
      <c r="A262" s="14"/>
      <c r="B262" s="245"/>
      <c r="C262" s="246"/>
      <c r="D262" s="236" t="s">
        <v>221</v>
      </c>
      <c r="E262" s="247" t="s">
        <v>19</v>
      </c>
      <c r="F262" s="248" t="s">
        <v>397</v>
      </c>
      <c r="G262" s="246"/>
      <c r="H262" s="249">
        <v>0.25</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221</v>
      </c>
      <c r="AU262" s="255" t="s">
        <v>83</v>
      </c>
      <c r="AV262" s="14" t="s">
        <v>83</v>
      </c>
      <c r="AW262" s="14" t="s">
        <v>34</v>
      </c>
      <c r="AX262" s="14" t="s">
        <v>74</v>
      </c>
      <c r="AY262" s="255" t="s">
        <v>210</v>
      </c>
    </row>
    <row r="263" s="14" customFormat="1">
      <c r="A263" s="14"/>
      <c r="B263" s="245"/>
      <c r="C263" s="246"/>
      <c r="D263" s="236" t="s">
        <v>221</v>
      </c>
      <c r="E263" s="247" t="s">
        <v>19</v>
      </c>
      <c r="F263" s="248" t="s">
        <v>398</v>
      </c>
      <c r="G263" s="246"/>
      <c r="H263" s="249">
        <v>0.34100000000000003</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221</v>
      </c>
      <c r="AU263" s="255" t="s">
        <v>83</v>
      </c>
      <c r="AV263" s="14" t="s">
        <v>83</v>
      </c>
      <c r="AW263" s="14" t="s">
        <v>34</v>
      </c>
      <c r="AX263" s="14" t="s">
        <v>74</v>
      </c>
      <c r="AY263" s="255" t="s">
        <v>210</v>
      </c>
    </row>
    <row r="264" s="16" customFormat="1">
      <c r="A264" s="16"/>
      <c r="B264" s="267"/>
      <c r="C264" s="268"/>
      <c r="D264" s="236" t="s">
        <v>221</v>
      </c>
      <c r="E264" s="269" t="s">
        <v>19</v>
      </c>
      <c r="F264" s="270" t="s">
        <v>236</v>
      </c>
      <c r="G264" s="268"/>
      <c r="H264" s="271">
        <v>3.383</v>
      </c>
      <c r="I264" s="272"/>
      <c r="J264" s="268"/>
      <c r="K264" s="268"/>
      <c r="L264" s="273"/>
      <c r="M264" s="274"/>
      <c r="N264" s="275"/>
      <c r="O264" s="275"/>
      <c r="P264" s="275"/>
      <c r="Q264" s="275"/>
      <c r="R264" s="275"/>
      <c r="S264" s="275"/>
      <c r="T264" s="276"/>
      <c r="U264" s="16"/>
      <c r="V264" s="16"/>
      <c r="W264" s="16"/>
      <c r="X264" s="16"/>
      <c r="Y264" s="16"/>
      <c r="Z264" s="16"/>
      <c r="AA264" s="16"/>
      <c r="AB264" s="16"/>
      <c r="AC264" s="16"/>
      <c r="AD264" s="16"/>
      <c r="AE264" s="16"/>
      <c r="AT264" s="277" t="s">
        <v>221</v>
      </c>
      <c r="AU264" s="277" t="s">
        <v>83</v>
      </c>
      <c r="AV264" s="16" t="s">
        <v>217</v>
      </c>
      <c r="AW264" s="16" t="s">
        <v>34</v>
      </c>
      <c r="AX264" s="16" t="s">
        <v>81</v>
      </c>
      <c r="AY264" s="277" t="s">
        <v>210</v>
      </c>
    </row>
    <row r="265" s="2" customFormat="1" ht="37.8" customHeight="1">
      <c r="A265" s="40"/>
      <c r="B265" s="41"/>
      <c r="C265" s="216" t="s">
        <v>399</v>
      </c>
      <c r="D265" s="216" t="s">
        <v>212</v>
      </c>
      <c r="E265" s="217" t="s">
        <v>400</v>
      </c>
      <c r="F265" s="218" t="s">
        <v>401</v>
      </c>
      <c r="G265" s="219" t="s">
        <v>215</v>
      </c>
      <c r="H265" s="220">
        <v>3.4209999999999998</v>
      </c>
      <c r="I265" s="221"/>
      <c r="J265" s="222">
        <f>ROUND(I265*H265,2)</f>
        <v>0</v>
      </c>
      <c r="K265" s="218" t="s">
        <v>216</v>
      </c>
      <c r="L265" s="46"/>
      <c r="M265" s="223" t="s">
        <v>19</v>
      </c>
      <c r="N265" s="224" t="s">
        <v>45</v>
      </c>
      <c r="O265" s="86"/>
      <c r="P265" s="225">
        <f>O265*H265</f>
        <v>0</v>
      </c>
      <c r="Q265" s="225">
        <v>1.8702000000000001</v>
      </c>
      <c r="R265" s="225">
        <f>Q265*H265</f>
        <v>6.3979542</v>
      </c>
      <c r="S265" s="225">
        <v>0</v>
      </c>
      <c r="T265" s="226">
        <f>S265*H265</f>
        <v>0</v>
      </c>
      <c r="U265" s="40"/>
      <c r="V265" s="40"/>
      <c r="W265" s="40"/>
      <c r="X265" s="40"/>
      <c r="Y265" s="40"/>
      <c r="Z265" s="40"/>
      <c r="AA265" s="40"/>
      <c r="AB265" s="40"/>
      <c r="AC265" s="40"/>
      <c r="AD265" s="40"/>
      <c r="AE265" s="40"/>
      <c r="AR265" s="227" t="s">
        <v>217</v>
      </c>
      <c r="AT265" s="227" t="s">
        <v>212</v>
      </c>
      <c r="AU265" s="227" t="s">
        <v>83</v>
      </c>
      <c r="AY265" s="19" t="s">
        <v>210</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217</v>
      </c>
      <c r="BM265" s="227" t="s">
        <v>402</v>
      </c>
    </row>
    <row r="266" s="2" customFormat="1">
      <c r="A266" s="40"/>
      <c r="B266" s="41"/>
      <c r="C266" s="42"/>
      <c r="D266" s="229" t="s">
        <v>219</v>
      </c>
      <c r="E266" s="42"/>
      <c r="F266" s="230" t="s">
        <v>403</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219</v>
      </c>
      <c r="AU266" s="19" t="s">
        <v>83</v>
      </c>
    </row>
    <row r="267" s="14" customFormat="1">
      <c r="A267" s="14"/>
      <c r="B267" s="245"/>
      <c r="C267" s="246"/>
      <c r="D267" s="236" t="s">
        <v>221</v>
      </c>
      <c r="E267" s="247" t="s">
        <v>19</v>
      </c>
      <c r="F267" s="248" t="s">
        <v>404</v>
      </c>
      <c r="G267" s="246"/>
      <c r="H267" s="249">
        <v>2.4489999999999998</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83</v>
      </c>
      <c r="AV267" s="14" t="s">
        <v>83</v>
      </c>
      <c r="AW267" s="14" t="s">
        <v>34</v>
      </c>
      <c r="AX267" s="14" t="s">
        <v>74</v>
      </c>
      <c r="AY267" s="255" t="s">
        <v>210</v>
      </c>
    </row>
    <row r="268" s="14" customFormat="1">
      <c r="A268" s="14"/>
      <c r="B268" s="245"/>
      <c r="C268" s="246"/>
      <c r="D268" s="236" t="s">
        <v>221</v>
      </c>
      <c r="E268" s="247" t="s">
        <v>19</v>
      </c>
      <c r="F268" s="248" t="s">
        <v>405</v>
      </c>
      <c r="G268" s="246"/>
      <c r="H268" s="249">
        <v>0.97199999999999998</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83</v>
      </c>
      <c r="AV268" s="14" t="s">
        <v>83</v>
      </c>
      <c r="AW268" s="14" t="s">
        <v>34</v>
      </c>
      <c r="AX268" s="14" t="s">
        <v>74</v>
      </c>
      <c r="AY268" s="255" t="s">
        <v>210</v>
      </c>
    </row>
    <row r="269" s="16" customFormat="1">
      <c r="A269" s="16"/>
      <c r="B269" s="267"/>
      <c r="C269" s="268"/>
      <c r="D269" s="236" t="s">
        <v>221</v>
      </c>
      <c r="E269" s="269" t="s">
        <v>19</v>
      </c>
      <c r="F269" s="270" t="s">
        <v>236</v>
      </c>
      <c r="G269" s="268"/>
      <c r="H269" s="271">
        <v>3.4209999999999998</v>
      </c>
      <c r="I269" s="272"/>
      <c r="J269" s="268"/>
      <c r="K269" s="268"/>
      <c r="L269" s="273"/>
      <c r="M269" s="274"/>
      <c r="N269" s="275"/>
      <c r="O269" s="275"/>
      <c r="P269" s="275"/>
      <c r="Q269" s="275"/>
      <c r="R269" s="275"/>
      <c r="S269" s="275"/>
      <c r="T269" s="276"/>
      <c r="U269" s="16"/>
      <c r="V269" s="16"/>
      <c r="W269" s="16"/>
      <c r="X269" s="16"/>
      <c r="Y269" s="16"/>
      <c r="Z269" s="16"/>
      <c r="AA269" s="16"/>
      <c r="AB269" s="16"/>
      <c r="AC269" s="16"/>
      <c r="AD269" s="16"/>
      <c r="AE269" s="16"/>
      <c r="AT269" s="277" t="s">
        <v>221</v>
      </c>
      <c r="AU269" s="277" t="s">
        <v>83</v>
      </c>
      <c r="AV269" s="16" t="s">
        <v>217</v>
      </c>
      <c r="AW269" s="16" t="s">
        <v>34</v>
      </c>
      <c r="AX269" s="16" t="s">
        <v>81</v>
      </c>
      <c r="AY269" s="277" t="s">
        <v>210</v>
      </c>
    </row>
    <row r="270" s="2" customFormat="1" ht="24.15" customHeight="1">
      <c r="A270" s="40"/>
      <c r="B270" s="41"/>
      <c r="C270" s="216" t="s">
        <v>406</v>
      </c>
      <c r="D270" s="216" t="s">
        <v>212</v>
      </c>
      <c r="E270" s="217" t="s">
        <v>407</v>
      </c>
      <c r="F270" s="218" t="s">
        <v>408</v>
      </c>
      <c r="G270" s="219" t="s">
        <v>409</v>
      </c>
      <c r="H270" s="220">
        <v>7</v>
      </c>
      <c r="I270" s="221"/>
      <c r="J270" s="222">
        <f>ROUND(I270*H270,2)</f>
        <v>0</v>
      </c>
      <c r="K270" s="218" t="s">
        <v>216</v>
      </c>
      <c r="L270" s="46"/>
      <c r="M270" s="223" t="s">
        <v>19</v>
      </c>
      <c r="N270" s="224" t="s">
        <v>45</v>
      </c>
      <c r="O270" s="86"/>
      <c r="P270" s="225">
        <f>O270*H270</f>
        <v>0</v>
      </c>
      <c r="Q270" s="225">
        <v>0.033360000000000001</v>
      </c>
      <c r="R270" s="225">
        <f>Q270*H270</f>
        <v>0.23352000000000001</v>
      </c>
      <c r="S270" s="225">
        <v>0</v>
      </c>
      <c r="T270" s="226">
        <f>S270*H270</f>
        <v>0</v>
      </c>
      <c r="U270" s="40"/>
      <c r="V270" s="40"/>
      <c r="W270" s="40"/>
      <c r="X270" s="40"/>
      <c r="Y270" s="40"/>
      <c r="Z270" s="40"/>
      <c r="AA270" s="40"/>
      <c r="AB270" s="40"/>
      <c r="AC270" s="40"/>
      <c r="AD270" s="40"/>
      <c r="AE270" s="40"/>
      <c r="AR270" s="227" t="s">
        <v>217</v>
      </c>
      <c r="AT270" s="227" t="s">
        <v>212</v>
      </c>
      <c r="AU270" s="227" t="s">
        <v>83</v>
      </c>
      <c r="AY270" s="19" t="s">
        <v>210</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217</v>
      </c>
      <c r="BM270" s="227" t="s">
        <v>410</v>
      </c>
    </row>
    <row r="271" s="2" customFormat="1">
      <c r="A271" s="40"/>
      <c r="B271" s="41"/>
      <c r="C271" s="42"/>
      <c r="D271" s="229" t="s">
        <v>219</v>
      </c>
      <c r="E271" s="42"/>
      <c r="F271" s="230" t="s">
        <v>411</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219</v>
      </c>
      <c r="AU271" s="19" t="s">
        <v>83</v>
      </c>
    </row>
    <row r="272" s="13" customFormat="1">
      <c r="A272" s="13"/>
      <c r="B272" s="234"/>
      <c r="C272" s="235"/>
      <c r="D272" s="236" t="s">
        <v>221</v>
      </c>
      <c r="E272" s="237" t="s">
        <v>19</v>
      </c>
      <c r="F272" s="238" t="s">
        <v>412</v>
      </c>
      <c r="G272" s="235"/>
      <c r="H272" s="237" t="s">
        <v>19</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221</v>
      </c>
      <c r="AU272" s="244" t="s">
        <v>83</v>
      </c>
      <c r="AV272" s="13" t="s">
        <v>81</v>
      </c>
      <c r="AW272" s="13" t="s">
        <v>34</v>
      </c>
      <c r="AX272" s="13" t="s">
        <v>74</v>
      </c>
      <c r="AY272" s="244" t="s">
        <v>210</v>
      </c>
    </row>
    <row r="273" s="14" customFormat="1">
      <c r="A273" s="14"/>
      <c r="B273" s="245"/>
      <c r="C273" s="246"/>
      <c r="D273" s="236" t="s">
        <v>221</v>
      </c>
      <c r="E273" s="247" t="s">
        <v>19</v>
      </c>
      <c r="F273" s="248" t="s">
        <v>276</v>
      </c>
      <c r="G273" s="246"/>
      <c r="H273" s="249">
        <v>6</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83</v>
      </c>
      <c r="AV273" s="14" t="s">
        <v>83</v>
      </c>
      <c r="AW273" s="14" t="s">
        <v>34</v>
      </c>
      <c r="AX273" s="14" t="s">
        <v>74</v>
      </c>
      <c r="AY273" s="255" t="s">
        <v>210</v>
      </c>
    </row>
    <row r="274" s="14" customFormat="1">
      <c r="A274" s="14"/>
      <c r="B274" s="245"/>
      <c r="C274" s="246"/>
      <c r="D274" s="236" t="s">
        <v>221</v>
      </c>
      <c r="E274" s="247" t="s">
        <v>19</v>
      </c>
      <c r="F274" s="248" t="s">
        <v>413</v>
      </c>
      <c r="G274" s="246"/>
      <c r="H274" s="249">
        <v>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221</v>
      </c>
      <c r="AU274" s="255" t="s">
        <v>83</v>
      </c>
      <c r="AV274" s="14" t="s">
        <v>83</v>
      </c>
      <c r="AW274" s="14" t="s">
        <v>34</v>
      </c>
      <c r="AX274" s="14" t="s">
        <v>74</v>
      </c>
      <c r="AY274" s="255" t="s">
        <v>210</v>
      </c>
    </row>
    <row r="275" s="16" customFormat="1">
      <c r="A275" s="16"/>
      <c r="B275" s="267"/>
      <c r="C275" s="268"/>
      <c r="D275" s="236" t="s">
        <v>221</v>
      </c>
      <c r="E275" s="269" t="s">
        <v>19</v>
      </c>
      <c r="F275" s="270" t="s">
        <v>236</v>
      </c>
      <c r="G275" s="268"/>
      <c r="H275" s="271">
        <v>7</v>
      </c>
      <c r="I275" s="272"/>
      <c r="J275" s="268"/>
      <c r="K275" s="268"/>
      <c r="L275" s="273"/>
      <c r="M275" s="274"/>
      <c r="N275" s="275"/>
      <c r="O275" s="275"/>
      <c r="P275" s="275"/>
      <c r="Q275" s="275"/>
      <c r="R275" s="275"/>
      <c r="S275" s="275"/>
      <c r="T275" s="276"/>
      <c r="U275" s="16"/>
      <c r="V275" s="16"/>
      <c r="W275" s="16"/>
      <c r="X275" s="16"/>
      <c r="Y275" s="16"/>
      <c r="Z275" s="16"/>
      <c r="AA275" s="16"/>
      <c r="AB275" s="16"/>
      <c r="AC275" s="16"/>
      <c r="AD275" s="16"/>
      <c r="AE275" s="16"/>
      <c r="AT275" s="277" t="s">
        <v>221</v>
      </c>
      <c r="AU275" s="277" t="s">
        <v>83</v>
      </c>
      <c r="AV275" s="16" t="s">
        <v>217</v>
      </c>
      <c r="AW275" s="16" t="s">
        <v>34</v>
      </c>
      <c r="AX275" s="16" t="s">
        <v>81</v>
      </c>
      <c r="AY275" s="277" t="s">
        <v>210</v>
      </c>
    </row>
    <row r="276" s="12" customFormat="1" ht="22.8" customHeight="1">
      <c r="A276" s="12"/>
      <c r="B276" s="200"/>
      <c r="C276" s="201"/>
      <c r="D276" s="202" t="s">
        <v>73</v>
      </c>
      <c r="E276" s="214" t="s">
        <v>217</v>
      </c>
      <c r="F276" s="214" t="s">
        <v>414</v>
      </c>
      <c r="G276" s="201"/>
      <c r="H276" s="201"/>
      <c r="I276" s="204"/>
      <c r="J276" s="215">
        <f>BK276</f>
        <v>0</v>
      </c>
      <c r="K276" s="201"/>
      <c r="L276" s="206"/>
      <c r="M276" s="207"/>
      <c r="N276" s="208"/>
      <c r="O276" s="208"/>
      <c r="P276" s="209">
        <f>SUM(P277:P301)</f>
        <v>0</v>
      </c>
      <c r="Q276" s="208"/>
      <c r="R276" s="209">
        <f>SUM(R277:R301)</f>
        <v>3.0676855499999998</v>
      </c>
      <c r="S276" s="208"/>
      <c r="T276" s="210">
        <f>SUM(T277:T301)</f>
        <v>0</v>
      </c>
      <c r="U276" s="12"/>
      <c r="V276" s="12"/>
      <c r="W276" s="12"/>
      <c r="X276" s="12"/>
      <c r="Y276" s="12"/>
      <c r="Z276" s="12"/>
      <c r="AA276" s="12"/>
      <c r="AB276" s="12"/>
      <c r="AC276" s="12"/>
      <c r="AD276" s="12"/>
      <c r="AE276" s="12"/>
      <c r="AR276" s="211" t="s">
        <v>81</v>
      </c>
      <c r="AT276" s="212" t="s">
        <v>73</v>
      </c>
      <c r="AU276" s="212" t="s">
        <v>81</v>
      </c>
      <c r="AY276" s="211" t="s">
        <v>210</v>
      </c>
      <c r="BK276" s="213">
        <f>SUM(BK277:BK301)</f>
        <v>0</v>
      </c>
    </row>
    <row r="277" s="2" customFormat="1" ht="37.8" customHeight="1">
      <c r="A277" s="40"/>
      <c r="B277" s="41"/>
      <c r="C277" s="216" t="s">
        <v>7</v>
      </c>
      <c r="D277" s="216" t="s">
        <v>212</v>
      </c>
      <c r="E277" s="217" t="s">
        <v>415</v>
      </c>
      <c r="F277" s="218" t="s">
        <v>416</v>
      </c>
      <c r="G277" s="219" t="s">
        <v>417</v>
      </c>
      <c r="H277" s="220">
        <v>4.7000000000000002</v>
      </c>
      <c r="I277" s="221"/>
      <c r="J277" s="222">
        <f>ROUND(I277*H277,2)</f>
        <v>0</v>
      </c>
      <c r="K277" s="218" t="s">
        <v>216</v>
      </c>
      <c r="L277" s="46"/>
      <c r="M277" s="223" t="s">
        <v>19</v>
      </c>
      <c r="N277" s="224" t="s">
        <v>45</v>
      </c>
      <c r="O277" s="86"/>
      <c r="P277" s="225">
        <f>O277*H277</f>
        <v>0</v>
      </c>
      <c r="Q277" s="225">
        <v>0.038629999999999998</v>
      </c>
      <c r="R277" s="225">
        <f>Q277*H277</f>
        <v>0.181561</v>
      </c>
      <c r="S277" s="225">
        <v>0</v>
      </c>
      <c r="T277" s="226">
        <f>S277*H277</f>
        <v>0</v>
      </c>
      <c r="U277" s="40"/>
      <c r="V277" s="40"/>
      <c r="W277" s="40"/>
      <c r="X277" s="40"/>
      <c r="Y277" s="40"/>
      <c r="Z277" s="40"/>
      <c r="AA277" s="40"/>
      <c r="AB277" s="40"/>
      <c r="AC277" s="40"/>
      <c r="AD277" s="40"/>
      <c r="AE277" s="40"/>
      <c r="AR277" s="227" t="s">
        <v>217</v>
      </c>
      <c r="AT277" s="227" t="s">
        <v>212</v>
      </c>
      <c r="AU277" s="227" t="s">
        <v>83</v>
      </c>
      <c r="AY277" s="19" t="s">
        <v>210</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217</v>
      </c>
      <c r="BM277" s="227" t="s">
        <v>418</v>
      </c>
    </row>
    <row r="278" s="2" customFormat="1">
      <c r="A278" s="40"/>
      <c r="B278" s="41"/>
      <c r="C278" s="42"/>
      <c r="D278" s="229" t="s">
        <v>219</v>
      </c>
      <c r="E278" s="42"/>
      <c r="F278" s="230" t="s">
        <v>419</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219</v>
      </c>
      <c r="AU278" s="19" t="s">
        <v>83</v>
      </c>
    </row>
    <row r="279" s="13" customFormat="1">
      <c r="A279" s="13"/>
      <c r="B279" s="234"/>
      <c r="C279" s="235"/>
      <c r="D279" s="236" t="s">
        <v>221</v>
      </c>
      <c r="E279" s="237" t="s">
        <v>19</v>
      </c>
      <c r="F279" s="238" t="s">
        <v>420</v>
      </c>
      <c r="G279" s="235"/>
      <c r="H279" s="237" t="s">
        <v>19</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221</v>
      </c>
      <c r="AU279" s="244" t="s">
        <v>83</v>
      </c>
      <c r="AV279" s="13" t="s">
        <v>81</v>
      </c>
      <c r="AW279" s="13" t="s">
        <v>34</v>
      </c>
      <c r="AX279" s="13" t="s">
        <v>74</v>
      </c>
      <c r="AY279" s="244" t="s">
        <v>210</v>
      </c>
    </row>
    <row r="280" s="13" customFormat="1">
      <c r="A280" s="13"/>
      <c r="B280" s="234"/>
      <c r="C280" s="235"/>
      <c r="D280" s="236" t="s">
        <v>221</v>
      </c>
      <c r="E280" s="237" t="s">
        <v>19</v>
      </c>
      <c r="F280" s="238" t="s">
        <v>421</v>
      </c>
      <c r="G280" s="235"/>
      <c r="H280" s="237" t="s">
        <v>19</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221</v>
      </c>
      <c r="AU280" s="244" t="s">
        <v>83</v>
      </c>
      <c r="AV280" s="13" t="s">
        <v>81</v>
      </c>
      <c r="AW280" s="13" t="s">
        <v>34</v>
      </c>
      <c r="AX280" s="13" t="s">
        <v>74</v>
      </c>
      <c r="AY280" s="244" t="s">
        <v>210</v>
      </c>
    </row>
    <row r="281" s="14" customFormat="1">
      <c r="A281" s="14"/>
      <c r="B281" s="245"/>
      <c r="C281" s="246"/>
      <c r="D281" s="236" t="s">
        <v>221</v>
      </c>
      <c r="E281" s="247" t="s">
        <v>19</v>
      </c>
      <c r="F281" s="248" t="s">
        <v>422</v>
      </c>
      <c r="G281" s="246"/>
      <c r="H281" s="249">
        <v>4.7000000000000002</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221</v>
      </c>
      <c r="AU281" s="255" t="s">
        <v>83</v>
      </c>
      <c r="AV281" s="14" t="s">
        <v>83</v>
      </c>
      <c r="AW281" s="14" t="s">
        <v>34</v>
      </c>
      <c r="AX281" s="14" t="s">
        <v>81</v>
      </c>
      <c r="AY281" s="255" t="s">
        <v>210</v>
      </c>
    </row>
    <row r="282" s="2" customFormat="1" ht="16.5" customHeight="1">
      <c r="A282" s="40"/>
      <c r="B282" s="41"/>
      <c r="C282" s="278" t="s">
        <v>423</v>
      </c>
      <c r="D282" s="278" t="s">
        <v>424</v>
      </c>
      <c r="E282" s="279" t="s">
        <v>425</v>
      </c>
      <c r="F282" s="280" t="s">
        <v>426</v>
      </c>
      <c r="G282" s="281" t="s">
        <v>409</v>
      </c>
      <c r="H282" s="282">
        <v>5</v>
      </c>
      <c r="I282" s="283"/>
      <c r="J282" s="284">
        <f>ROUND(I282*H282,2)</f>
        <v>0</v>
      </c>
      <c r="K282" s="280" t="s">
        <v>389</v>
      </c>
      <c r="L282" s="285"/>
      <c r="M282" s="286" t="s">
        <v>19</v>
      </c>
      <c r="N282" s="287" t="s">
        <v>45</v>
      </c>
      <c r="O282" s="86"/>
      <c r="P282" s="225">
        <f>O282*H282</f>
        <v>0</v>
      </c>
      <c r="Q282" s="225">
        <v>0.112</v>
      </c>
      <c r="R282" s="225">
        <f>Q282*H282</f>
        <v>0.56000000000000005</v>
      </c>
      <c r="S282" s="225">
        <v>0</v>
      </c>
      <c r="T282" s="226">
        <f>S282*H282</f>
        <v>0</v>
      </c>
      <c r="U282" s="40"/>
      <c r="V282" s="40"/>
      <c r="W282" s="40"/>
      <c r="X282" s="40"/>
      <c r="Y282" s="40"/>
      <c r="Z282" s="40"/>
      <c r="AA282" s="40"/>
      <c r="AB282" s="40"/>
      <c r="AC282" s="40"/>
      <c r="AD282" s="40"/>
      <c r="AE282" s="40"/>
      <c r="AR282" s="227" t="s">
        <v>286</v>
      </c>
      <c r="AT282" s="227" t="s">
        <v>424</v>
      </c>
      <c r="AU282" s="227" t="s">
        <v>83</v>
      </c>
      <c r="AY282" s="19" t="s">
        <v>210</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217</v>
      </c>
      <c r="BM282" s="227" t="s">
        <v>427</v>
      </c>
    </row>
    <row r="283" s="13" customFormat="1">
      <c r="A283" s="13"/>
      <c r="B283" s="234"/>
      <c r="C283" s="235"/>
      <c r="D283" s="236" t="s">
        <v>221</v>
      </c>
      <c r="E283" s="237" t="s">
        <v>19</v>
      </c>
      <c r="F283" s="238" t="s">
        <v>420</v>
      </c>
      <c r="G283" s="235"/>
      <c r="H283" s="237" t="s">
        <v>19</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221</v>
      </c>
      <c r="AU283" s="244" t="s">
        <v>83</v>
      </c>
      <c r="AV283" s="13" t="s">
        <v>81</v>
      </c>
      <c r="AW283" s="13" t="s">
        <v>34</v>
      </c>
      <c r="AX283" s="13" t="s">
        <v>74</v>
      </c>
      <c r="AY283" s="244" t="s">
        <v>210</v>
      </c>
    </row>
    <row r="284" s="13" customFormat="1">
      <c r="A284" s="13"/>
      <c r="B284" s="234"/>
      <c r="C284" s="235"/>
      <c r="D284" s="236" t="s">
        <v>221</v>
      </c>
      <c r="E284" s="237" t="s">
        <v>19</v>
      </c>
      <c r="F284" s="238" t="s">
        <v>421</v>
      </c>
      <c r="G284" s="235"/>
      <c r="H284" s="237" t="s">
        <v>19</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221</v>
      </c>
      <c r="AU284" s="244" t="s">
        <v>83</v>
      </c>
      <c r="AV284" s="13" t="s">
        <v>81</v>
      </c>
      <c r="AW284" s="13" t="s">
        <v>34</v>
      </c>
      <c r="AX284" s="13" t="s">
        <v>74</v>
      </c>
      <c r="AY284" s="244" t="s">
        <v>210</v>
      </c>
    </row>
    <row r="285" s="14" customFormat="1">
      <c r="A285" s="14"/>
      <c r="B285" s="245"/>
      <c r="C285" s="246"/>
      <c r="D285" s="236" t="s">
        <v>221</v>
      </c>
      <c r="E285" s="247" t="s">
        <v>19</v>
      </c>
      <c r="F285" s="248" t="s">
        <v>267</v>
      </c>
      <c r="G285" s="246"/>
      <c r="H285" s="249">
        <v>5</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221</v>
      </c>
      <c r="AU285" s="255" t="s">
        <v>83</v>
      </c>
      <c r="AV285" s="14" t="s">
        <v>83</v>
      </c>
      <c r="AW285" s="14" t="s">
        <v>34</v>
      </c>
      <c r="AX285" s="14" t="s">
        <v>81</v>
      </c>
      <c r="AY285" s="255" t="s">
        <v>210</v>
      </c>
    </row>
    <row r="286" s="2" customFormat="1" ht="24.15" customHeight="1">
      <c r="A286" s="40"/>
      <c r="B286" s="41"/>
      <c r="C286" s="216" t="s">
        <v>428</v>
      </c>
      <c r="D286" s="216" t="s">
        <v>212</v>
      </c>
      <c r="E286" s="217" t="s">
        <v>429</v>
      </c>
      <c r="F286" s="218" t="s">
        <v>430</v>
      </c>
      <c r="G286" s="219" t="s">
        <v>417</v>
      </c>
      <c r="H286" s="220">
        <v>0.91500000000000004</v>
      </c>
      <c r="I286" s="221"/>
      <c r="J286" s="222">
        <f>ROUND(I286*H286,2)</f>
        <v>0</v>
      </c>
      <c r="K286" s="218" t="s">
        <v>216</v>
      </c>
      <c r="L286" s="46"/>
      <c r="M286" s="223" t="s">
        <v>19</v>
      </c>
      <c r="N286" s="224" t="s">
        <v>45</v>
      </c>
      <c r="O286" s="86"/>
      <c r="P286" s="225">
        <f>O286*H286</f>
        <v>0</v>
      </c>
      <c r="Q286" s="225">
        <v>0.13677</v>
      </c>
      <c r="R286" s="225">
        <f>Q286*H286</f>
        <v>0.12514455000000002</v>
      </c>
      <c r="S286" s="225">
        <v>0</v>
      </c>
      <c r="T286" s="226">
        <f>S286*H286</f>
        <v>0</v>
      </c>
      <c r="U286" s="40"/>
      <c r="V286" s="40"/>
      <c r="W286" s="40"/>
      <c r="X286" s="40"/>
      <c r="Y286" s="40"/>
      <c r="Z286" s="40"/>
      <c r="AA286" s="40"/>
      <c r="AB286" s="40"/>
      <c r="AC286" s="40"/>
      <c r="AD286" s="40"/>
      <c r="AE286" s="40"/>
      <c r="AR286" s="227" t="s">
        <v>217</v>
      </c>
      <c r="AT286" s="227" t="s">
        <v>212</v>
      </c>
      <c r="AU286" s="227" t="s">
        <v>83</v>
      </c>
      <c r="AY286" s="19" t="s">
        <v>210</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217</v>
      </c>
      <c r="BM286" s="227" t="s">
        <v>431</v>
      </c>
    </row>
    <row r="287" s="2" customFormat="1">
      <c r="A287" s="40"/>
      <c r="B287" s="41"/>
      <c r="C287" s="42"/>
      <c r="D287" s="229" t="s">
        <v>219</v>
      </c>
      <c r="E287" s="42"/>
      <c r="F287" s="230" t="s">
        <v>432</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219</v>
      </c>
      <c r="AU287" s="19" t="s">
        <v>83</v>
      </c>
    </row>
    <row r="288" s="13" customFormat="1">
      <c r="A288" s="13"/>
      <c r="B288" s="234"/>
      <c r="C288" s="235"/>
      <c r="D288" s="236" t="s">
        <v>221</v>
      </c>
      <c r="E288" s="237" t="s">
        <v>19</v>
      </c>
      <c r="F288" s="238" t="s">
        <v>433</v>
      </c>
      <c r="G288" s="235"/>
      <c r="H288" s="237" t="s">
        <v>19</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221</v>
      </c>
      <c r="AU288" s="244" t="s">
        <v>83</v>
      </c>
      <c r="AV288" s="13" t="s">
        <v>81</v>
      </c>
      <c r="AW288" s="13" t="s">
        <v>34</v>
      </c>
      <c r="AX288" s="13" t="s">
        <v>74</v>
      </c>
      <c r="AY288" s="244" t="s">
        <v>210</v>
      </c>
    </row>
    <row r="289" s="14" customFormat="1">
      <c r="A289" s="14"/>
      <c r="B289" s="245"/>
      <c r="C289" s="246"/>
      <c r="D289" s="236" t="s">
        <v>221</v>
      </c>
      <c r="E289" s="247" t="s">
        <v>19</v>
      </c>
      <c r="F289" s="248" t="s">
        <v>434</v>
      </c>
      <c r="G289" s="246"/>
      <c r="H289" s="249">
        <v>0.91500000000000004</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221</v>
      </c>
      <c r="AU289" s="255" t="s">
        <v>83</v>
      </c>
      <c r="AV289" s="14" t="s">
        <v>83</v>
      </c>
      <c r="AW289" s="14" t="s">
        <v>34</v>
      </c>
      <c r="AX289" s="14" t="s">
        <v>81</v>
      </c>
      <c r="AY289" s="255" t="s">
        <v>210</v>
      </c>
    </row>
    <row r="290" s="2" customFormat="1" ht="16.5" customHeight="1">
      <c r="A290" s="40"/>
      <c r="B290" s="41"/>
      <c r="C290" s="216" t="s">
        <v>435</v>
      </c>
      <c r="D290" s="216" t="s">
        <v>212</v>
      </c>
      <c r="E290" s="217" t="s">
        <v>436</v>
      </c>
      <c r="F290" s="218" t="s">
        <v>437</v>
      </c>
      <c r="G290" s="219" t="s">
        <v>417</v>
      </c>
      <c r="H290" s="220">
        <v>73.366</v>
      </c>
      <c r="I290" s="221"/>
      <c r="J290" s="222">
        <f>ROUND(I290*H290,2)</f>
        <v>0</v>
      </c>
      <c r="K290" s="218" t="s">
        <v>296</v>
      </c>
      <c r="L290" s="46"/>
      <c r="M290" s="223" t="s">
        <v>19</v>
      </c>
      <c r="N290" s="224" t="s">
        <v>45</v>
      </c>
      <c r="O290" s="86"/>
      <c r="P290" s="225">
        <f>O290*H290</f>
        <v>0</v>
      </c>
      <c r="Q290" s="225">
        <v>0.029999999999999999</v>
      </c>
      <c r="R290" s="225">
        <f>Q290*H290</f>
        <v>2.2009799999999999</v>
      </c>
      <c r="S290" s="225">
        <v>0</v>
      </c>
      <c r="T290" s="226">
        <f>S290*H290</f>
        <v>0</v>
      </c>
      <c r="U290" s="40"/>
      <c r="V290" s="40"/>
      <c r="W290" s="40"/>
      <c r="X290" s="40"/>
      <c r="Y290" s="40"/>
      <c r="Z290" s="40"/>
      <c r="AA290" s="40"/>
      <c r="AB290" s="40"/>
      <c r="AC290" s="40"/>
      <c r="AD290" s="40"/>
      <c r="AE290" s="40"/>
      <c r="AR290" s="227" t="s">
        <v>217</v>
      </c>
      <c r="AT290" s="227" t="s">
        <v>212</v>
      </c>
      <c r="AU290" s="227" t="s">
        <v>83</v>
      </c>
      <c r="AY290" s="19" t="s">
        <v>210</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217</v>
      </c>
      <c r="BM290" s="227" t="s">
        <v>438</v>
      </c>
    </row>
    <row r="291" s="13" customFormat="1">
      <c r="A291" s="13"/>
      <c r="B291" s="234"/>
      <c r="C291" s="235"/>
      <c r="D291" s="236" t="s">
        <v>221</v>
      </c>
      <c r="E291" s="237" t="s">
        <v>19</v>
      </c>
      <c r="F291" s="238" t="s">
        <v>439</v>
      </c>
      <c r="G291" s="235"/>
      <c r="H291" s="237" t="s">
        <v>19</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221</v>
      </c>
      <c r="AU291" s="244" t="s">
        <v>83</v>
      </c>
      <c r="AV291" s="13" t="s">
        <v>81</v>
      </c>
      <c r="AW291" s="13" t="s">
        <v>34</v>
      </c>
      <c r="AX291" s="13" t="s">
        <v>74</v>
      </c>
      <c r="AY291" s="244" t="s">
        <v>210</v>
      </c>
    </row>
    <row r="292" s="14" customFormat="1">
      <c r="A292" s="14"/>
      <c r="B292" s="245"/>
      <c r="C292" s="246"/>
      <c r="D292" s="236" t="s">
        <v>221</v>
      </c>
      <c r="E292" s="247" t="s">
        <v>19</v>
      </c>
      <c r="F292" s="248" t="s">
        <v>440</v>
      </c>
      <c r="G292" s="246"/>
      <c r="H292" s="249">
        <v>2.8999999999999999</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221</v>
      </c>
      <c r="AU292" s="255" t="s">
        <v>83</v>
      </c>
      <c r="AV292" s="14" t="s">
        <v>83</v>
      </c>
      <c r="AW292" s="14" t="s">
        <v>34</v>
      </c>
      <c r="AX292" s="14" t="s">
        <v>74</v>
      </c>
      <c r="AY292" s="255" t="s">
        <v>210</v>
      </c>
    </row>
    <row r="293" s="14" customFormat="1">
      <c r="A293" s="14"/>
      <c r="B293" s="245"/>
      <c r="C293" s="246"/>
      <c r="D293" s="236" t="s">
        <v>221</v>
      </c>
      <c r="E293" s="247" t="s">
        <v>19</v>
      </c>
      <c r="F293" s="248" t="s">
        <v>441</v>
      </c>
      <c r="G293" s="246"/>
      <c r="H293" s="249">
        <v>1.2</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221</v>
      </c>
      <c r="AU293" s="255" t="s">
        <v>83</v>
      </c>
      <c r="AV293" s="14" t="s">
        <v>83</v>
      </c>
      <c r="AW293" s="14" t="s">
        <v>34</v>
      </c>
      <c r="AX293" s="14" t="s">
        <v>74</v>
      </c>
      <c r="AY293" s="255" t="s">
        <v>210</v>
      </c>
    </row>
    <row r="294" s="13" customFormat="1">
      <c r="A294" s="13"/>
      <c r="B294" s="234"/>
      <c r="C294" s="235"/>
      <c r="D294" s="236" t="s">
        <v>221</v>
      </c>
      <c r="E294" s="237" t="s">
        <v>19</v>
      </c>
      <c r="F294" s="238" t="s">
        <v>442</v>
      </c>
      <c r="G294" s="235"/>
      <c r="H294" s="237" t="s">
        <v>19</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221</v>
      </c>
      <c r="AU294" s="244" t="s">
        <v>83</v>
      </c>
      <c r="AV294" s="13" t="s">
        <v>81</v>
      </c>
      <c r="AW294" s="13" t="s">
        <v>34</v>
      </c>
      <c r="AX294" s="13" t="s">
        <v>74</v>
      </c>
      <c r="AY294" s="244" t="s">
        <v>210</v>
      </c>
    </row>
    <row r="295" s="14" customFormat="1">
      <c r="A295" s="14"/>
      <c r="B295" s="245"/>
      <c r="C295" s="246"/>
      <c r="D295" s="236" t="s">
        <v>221</v>
      </c>
      <c r="E295" s="247" t="s">
        <v>19</v>
      </c>
      <c r="F295" s="248" t="s">
        <v>443</v>
      </c>
      <c r="G295" s="246"/>
      <c r="H295" s="249">
        <v>4.0999999999999996</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83</v>
      </c>
      <c r="AV295" s="14" t="s">
        <v>83</v>
      </c>
      <c r="AW295" s="14" t="s">
        <v>34</v>
      </c>
      <c r="AX295" s="14" t="s">
        <v>74</v>
      </c>
      <c r="AY295" s="255" t="s">
        <v>210</v>
      </c>
    </row>
    <row r="296" s="14" customFormat="1">
      <c r="A296" s="14"/>
      <c r="B296" s="245"/>
      <c r="C296" s="246"/>
      <c r="D296" s="236" t="s">
        <v>221</v>
      </c>
      <c r="E296" s="247" t="s">
        <v>19</v>
      </c>
      <c r="F296" s="248" t="s">
        <v>444</v>
      </c>
      <c r="G296" s="246"/>
      <c r="H296" s="249">
        <v>14.464</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221</v>
      </c>
      <c r="AU296" s="255" t="s">
        <v>83</v>
      </c>
      <c r="AV296" s="14" t="s">
        <v>83</v>
      </c>
      <c r="AW296" s="14" t="s">
        <v>34</v>
      </c>
      <c r="AX296" s="14" t="s">
        <v>74</v>
      </c>
      <c r="AY296" s="255" t="s">
        <v>210</v>
      </c>
    </row>
    <row r="297" s="13" customFormat="1">
      <c r="A297" s="13"/>
      <c r="B297" s="234"/>
      <c r="C297" s="235"/>
      <c r="D297" s="236" t="s">
        <v>221</v>
      </c>
      <c r="E297" s="237" t="s">
        <v>19</v>
      </c>
      <c r="F297" s="238" t="s">
        <v>445</v>
      </c>
      <c r="G297" s="235"/>
      <c r="H297" s="237" t="s">
        <v>19</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221</v>
      </c>
      <c r="AU297" s="244" t="s">
        <v>83</v>
      </c>
      <c r="AV297" s="13" t="s">
        <v>81</v>
      </c>
      <c r="AW297" s="13" t="s">
        <v>34</v>
      </c>
      <c r="AX297" s="13" t="s">
        <v>74</v>
      </c>
      <c r="AY297" s="244" t="s">
        <v>210</v>
      </c>
    </row>
    <row r="298" s="14" customFormat="1">
      <c r="A298" s="14"/>
      <c r="B298" s="245"/>
      <c r="C298" s="246"/>
      <c r="D298" s="236" t="s">
        <v>221</v>
      </c>
      <c r="E298" s="247" t="s">
        <v>19</v>
      </c>
      <c r="F298" s="248" t="s">
        <v>446</v>
      </c>
      <c r="G298" s="246"/>
      <c r="H298" s="249">
        <v>26.602</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221</v>
      </c>
      <c r="AU298" s="255" t="s">
        <v>83</v>
      </c>
      <c r="AV298" s="14" t="s">
        <v>83</v>
      </c>
      <c r="AW298" s="14" t="s">
        <v>34</v>
      </c>
      <c r="AX298" s="14" t="s">
        <v>74</v>
      </c>
      <c r="AY298" s="255" t="s">
        <v>210</v>
      </c>
    </row>
    <row r="299" s="14" customFormat="1">
      <c r="A299" s="14"/>
      <c r="B299" s="245"/>
      <c r="C299" s="246"/>
      <c r="D299" s="236" t="s">
        <v>221</v>
      </c>
      <c r="E299" s="247" t="s">
        <v>19</v>
      </c>
      <c r="F299" s="248" t="s">
        <v>447</v>
      </c>
      <c r="G299" s="246"/>
      <c r="H299" s="249">
        <v>11.460000000000001</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221</v>
      </c>
      <c r="AU299" s="255" t="s">
        <v>83</v>
      </c>
      <c r="AV299" s="14" t="s">
        <v>83</v>
      </c>
      <c r="AW299" s="14" t="s">
        <v>34</v>
      </c>
      <c r="AX299" s="14" t="s">
        <v>74</v>
      </c>
      <c r="AY299" s="255" t="s">
        <v>210</v>
      </c>
    </row>
    <row r="300" s="14" customFormat="1">
      <c r="A300" s="14"/>
      <c r="B300" s="245"/>
      <c r="C300" s="246"/>
      <c r="D300" s="236" t="s">
        <v>221</v>
      </c>
      <c r="E300" s="247" t="s">
        <v>19</v>
      </c>
      <c r="F300" s="248" t="s">
        <v>448</v>
      </c>
      <c r="G300" s="246"/>
      <c r="H300" s="249">
        <v>12.640000000000001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221</v>
      </c>
      <c r="AU300" s="255" t="s">
        <v>83</v>
      </c>
      <c r="AV300" s="14" t="s">
        <v>83</v>
      </c>
      <c r="AW300" s="14" t="s">
        <v>34</v>
      </c>
      <c r="AX300" s="14" t="s">
        <v>74</v>
      </c>
      <c r="AY300" s="255" t="s">
        <v>210</v>
      </c>
    </row>
    <row r="301" s="16" customFormat="1">
      <c r="A301" s="16"/>
      <c r="B301" s="267"/>
      <c r="C301" s="268"/>
      <c r="D301" s="236" t="s">
        <v>221</v>
      </c>
      <c r="E301" s="269" t="s">
        <v>19</v>
      </c>
      <c r="F301" s="270" t="s">
        <v>236</v>
      </c>
      <c r="G301" s="268"/>
      <c r="H301" s="271">
        <v>73.366000000000014</v>
      </c>
      <c r="I301" s="272"/>
      <c r="J301" s="268"/>
      <c r="K301" s="268"/>
      <c r="L301" s="273"/>
      <c r="M301" s="274"/>
      <c r="N301" s="275"/>
      <c r="O301" s="275"/>
      <c r="P301" s="275"/>
      <c r="Q301" s="275"/>
      <c r="R301" s="275"/>
      <c r="S301" s="275"/>
      <c r="T301" s="276"/>
      <c r="U301" s="16"/>
      <c r="V301" s="16"/>
      <c r="W301" s="16"/>
      <c r="X301" s="16"/>
      <c r="Y301" s="16"/>
      <c r="Z301" s="16"/>
      <c r="AA301" s="16"/>
      <c r="AB301" s="16"/>
      <c r="AC301" s="16"/>
      <c r="AD301" s="16"/>
      <c r="AE301" s="16"/>
      <c r="AT301" s="277" t="s">
        <v>221</v>
      </c>
      <c r="AU301" s="277" t="s">
        <v>83</v>
      </c>
      <c r="AV301" s="16" t="s">
        <v>217</v>
      </c>
      <c r="AW301" s="16" t="s">
        <v>34</v>
      </c>
      <c r="AX301" s="16" t="s">
        <v>81</v>
      </c>
      <c r="AY301" s="277" t="s">
        <v>210</v>
      </c>
    </row>
    <row r="302" s="12" customFormat="1" ht="22.8" customHeight="1">
      <c r="A302" s="12"/>
      <c r="B302" s="200"/>
      <c r="C302" s="201"/>
      <c r="D302" s="202" t="s">
        <v>73</v>
      </c>
      <c r="E302" s="214" t="s">
        <v>276</v>
      </c>
      <c r="F302" s="214" t="s">
        <v>449</v>
      </c>
      <c r="G302" s="201"/>
      <c r="H302" s="201"/>
      <c r="I302" s="204"/>
      <c r="J302" s="215">
        <f>BK302</f>
        <v>0</v>
      </c>
      <c r="K302" s="201"/>
      <c r="L302" s="206"/>
      <c r="M302" s="207"/>
      <c r="N302" s="208"/>
      <c r="O302" s="208"/>
      <c r="P302" s="209">
        <f>SUM(P303:P305)</f>
        <v>0</v>
      </c>
      <c r="Q302" s="208"/>
      <c r="R302" s="209">
        <f>SUM(R303:R305)</f>
        <v>0.1356135</v>
      </c>
      <c r="S302" s="208"/>
      <c r="T302" s="210">
        <f>SUM(T303:T305)</f>
        <v>0</v>
      </c>
      <c r="U302" s="12"/>
      <c r="V302" s="12"/>
      <c r="W302" s="12"/>
      <c r="X302" s="12"/>
      <c r="Y302" s="12"/>
      <c r="Z302" s="12"/>
      <c r="AA302" s="12"/>
      <c r="AB302" s="12"/>
      <c r="AC302" s="12"/>
      <c r="AD302" s="12"/>
      <c r="AE302" s="12"/>
      <c r="AR302" s="211" t="s">
        <v>81</v>
      </c>
      <c r="AT302" s="212" t="s">
        <v>73</v>
      </c>
      <c r="AU302" s="212" t="s">
        <v>81</v>
      </c>
      <c r="AY302" s="211" t="s">
        <v>210</v>
      </c>
      <c r="BK302" s="213">
        <f>SUM(BK303:BK305)</f>
        <v>0</v>
      </c>
    </row>
    <row r="303" s="2" customFormat="1" ht="16.5" customHeight="1">
      <c r="A303" s="40"/>
      <c r="B303" s="41"/>
      <c r="C303" s="216" t="s">
        <v>450</v>
      </c>
      <c r="D303" s="216" t="s">
        <v>212</v>
      </c>
      <c r="E303" s="217" t="s">
        <v>451</v>
      </c>
      <c r="F303" s="218" t="s">
        <v>452</v>
      </c>
      <c r="G303" s="219" t="s">
        <v>417</v>
      </c>
      <c r="H303" s="220">
        <v>1.6499999999999999</v>
      </c>
      <c r="I303" s="221"/>
      <c r="J303" s="222">
        <f>ROUND(I303*H303,2)</f>
        <v>0</v>
      </c>
      <c r="K303" s="218" t="s">
        <v>296</v>
      </c>
      <c r="L303" s="46"/>
      <c r="M303" s="223" t="s">
        <v>19</v>
      </c>
      <c r="N303" s="224" t="s">
        <v>45</v>
      </c>
      <c r="O303" s="86"/>
      <c r="P303" s="225">
        <f>O303*H303</f>
        <v>0</v>
      </c>
      <c r="Q303" s="225">
        <v>0.082189999999999999</v>
      </c>
      <c r="R303" s="225">
        <f>Q303*H303</f>
        <v>0.1356135</v>
      </c>
      <c r="S303" s="225">
        <v>0</v>
      </c>
      <c r="T303" s="226">
        <f>S303*H303</f>
        <v>0</v>
      </c>
      <c r="U303" s="40"/>
      <c r="V303" s="40"/>
      <c r="W303" s="40"/>
      <c r="X303" s="40"/>
      <c r="Y303" s="40"/>
      <c r="Z303" s="40"/>
      <c r="AA303" s="40"/>
      <c r="AB303" s="40"/>
      <c r="AC303" s="40"/>
      <c r="AD303" s="40"/>
      <c r="AE303" s="40"/>
      <c r="AR303" s="227" t="s">
        <v>217</v>
      </c>
      <c r="AT303" s="227" t="s">
        <v>212</v>
      </c>
      <c r="AU303" s="227" t="s">
        <v>83</v>
      </c>
      <c r="AY303" s="19" t="s">
        <v>210</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217</v>
      </c>
      <c r="BM303" s="227" t="s">
        <v>453</v>
      </c>
    </row>
    <row r="304" s="13" customFormat="1">
      <c r="A304" s="13"/>
      <c r="B304" s="234"/>
      <c r="C304" s="235"/>
      <c r="D304" s="236" t="s">
        <v>221</v>
      </c>
      <c r="E304" s="237" t="s">
        <v>19</v>
      </c>
      <c r="F304" s="238" t="s">
        <v>433</v>
      </c>
      <c r="G304" s="235"/>
      <c r="H304" s="237" t="s">
        <v>19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221</v>
      </c>
      <c r="AU304" s="244" t="s">
        <v>83</v>
      </c>
      <c r="AV304" s="13" t="s">
        <v>81</v>
      </c>
      <c r="AW304" s="13" t="s">
        <v>34</v>
      </c>
      <c r="AX304" s="13" t="s">
        <v>74</v>
      </c>
      <c r="AY304" s="244" t="s">
        <v>210</v>
      </c>
    </row>
    <row r="305" s="14" customFormat="1">
      <c r="A305" s="14"/>
      <c r="B305" s="245"/>
      <c r="C305" s="246"/>
      <c r="D305" s="236" t="s">
        <v>221</v>
      </c>
      <c r="E305" s="247" t="s">
        <v>19</v>
      </c>
      <c r="F305" s="248" t="s">
        <v>454</v>
      </c>
      <c r="G305" s="246"/>
      <c r="H305" s="249">
        <v>1.6499999999999999</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83</v>
      </c>
      <c r="AV305" s="14" t="s">
        <v>83</v>
      </c>
      <c r="AW305" s="14" t="s">
        <v>34</v>
      </c>
      <c r="AX305" s="14" t="s">
        <v>81</v>
      </c>
      <c r="AY305" s="255" t="s">
        <v>210</v>
      </c>
    </row>
    <row r="306" s="12" customFormat="1" ht="22.8" customHeight="1">
      <c r="A306" s="12"/>
      <c r="B306" s="200"/>
      <c r="C306" s="201"/>
      <c r="D306" s="202" t="s">
        <v>73</v>
      </c>
      <c r="E306" s="214" t="s">
        <v>292</v>
      </c>
      <c r="F306" s="214" t="s">
        <v>455</v>
      </c>
      <c r="G306" s="201"/>
      <c r="H306" s="201"/>
      <c r="I306" s="204"/>
      <c r="J306" s="215">
        <f>BK306</f>
        <v>0</v>
      </c>
      <c r="K306" s="201"/>
      <c r="L306" s="206"/>
      <c r="M306" s="207"/>
      <c r="N306" s="208"/>
      <c r="O306" s="208"/>
      <c r="P306" s="209">
        <f>SUM(P307:P712)</f>
        <v>0</v>
      </c>
      <c r="Q306" s="208"/>
      <c r="R306" s="209">
        <f>SUM(R307:R712)</f>
        <v>13.691076580000003</v>
      </c>
      <c r="S306" s="208"/>
      <c r="T306" s="210">
        <f>SUM(T307:T712)</f>
        <v>172.51731100000001</v>
      </c>
      <c r="U306" s="12"/>
      <c r="V306" s="12"/>
      <c r="W306" s="12"/>
      <c r="X306" s="12"/>
      <c r="Y306" s="12"/>
      <c r="Z306" s="12"/>
      <c r="AA306" s="12"/>
      <c r="AB306" s="12"/>
      <c r="AC306" s="12"/>
      <c r="AD306" s="12"/>
      <c r="AE306" s="12"/>
      <c r="AR306" s="211" t="s">
        <v>81</v>
      </c>
      <c r="AT306" s="212" t="s">
        <v>73</v>
      </c>
      <c r="AU306" s="212" t="s">
        <v>81</v>
      </c>
      <c r="AY306" s="211" t="s">
        <v>210</v>
      </c>
      <c r="BK306" s="213">
        <f>SUM(BK307:BK712)</f>
        <v>0</v>
      </c>
    </row>
    <row r="307" s="2" customFormat="1" ht="24.15" customHeight="1">
      <c r="A307" s="40"/>
      <c r="B307" s="41"/>
      <c r="C307" s="216" t="s">
        <v>456</v>
      </c>
      <c r="D307" s="216" t="s">
        <v>212</v>
      </c>
      <c r="E307" s="217" t="s">
        <v>457</v>
      </c>
      <c r="F307" s="218" t="s">
        <v>458</v>
      </c>
      <c r="G307" s="219" t="s">
        <v>459</v>
      </c>
      <c r="H307" s="220">
        <v>4</v>
      </c>
      <c r="I307" s="221"/>
      <c r="J307" s="222">
        <f>ROUND(I307*H307,2)</f>
        <v>0</v>
      </c>
      <c r="K307" s="218" t="s">
        <v>216</v>
      </c>
      <c r="L307" s="46"/>
      <c r="M307" s="223" t="s">
        <v>19</v>
      </c>
      <c r="N307" s="224" t="s">
        <v>45</v>
      </c>
      <c r="O307" s="86"/>
      <c r="P307" s="225">
        <f>O307*H307</f>
        <v>0</v>
      </c>
      <c r="Q307" s="225">
        <v>0.22417999999999999</v>
      </c>
      <c r="R307" s="225">
        <f>Q307*H307</f>
        <v>0.89671999999999996</v>
      </c>
      <c r="S307" s="225">
        <v>0.17299999999999999</v>
      </c>
      <c r="T307" s="226">
        <f>S307*H307</f>
        <v>0.69199999999999995</v>
      </c>
      <c r="U307" s="40"/>
      <c r="V307" s="40"/>
      <c r="W307" s="40"/>
      <c r="X307" s="40"/>
      <c r="Y307" s="40"/>
      <c r="Z307" s="40"/>
      <c r="AA307" s="40"/>
      <c r="AB307" s="40"/>
      <c r="AC307" s="40"/>
      <c r="AD307" s="40"/>
      <c r="AE307" s="40"/>
      <c r="AR307" s="227" t="s">
        <v>217</v>
      </c>
      <c r="AT307" s="227" t="s">
        <v>212</v>
      </c>
      <c r="AU307" s="227" t="s">
        <v>83</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217</v>
      </c>
      <c r="BM307" s="227" t="s">
        <v>460</v>
      </c>
    </row>
    <row r="308" s="2" customFormat="1">
      <c r="A308" s="40"/>
      <c r="B308" s="41"/>
      <c r="C308" s="42"/>
      <c r="D308" s="229" t="s">
        <v>219</v>
      </c>
      <c r="E308" s="42"/>
      <c r="F308" s="230" t="s">
        <v>461</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219</v>
      </c>
      <c r="AU308" s="19" t="s">
        <v>83</v>
      </c>
    </row>
    <row r="309" s="13" customFormat="1">
      <c r="A309" s="13"/>
      <c r="B309" s="234"/>
      <c r="C309" s="235"/>
      <c r="D309" s="236" t="s">
        <v>221</v>
      </c>
      <c r="E309" s="237" t="s">
        <v>19</v>
      </c>
      <c r="F309" s="238" t="s">
        <v>462</v>
      </c>
      <c r="G309" s="235"/>
      <c r="H309" s="237" t="s">
        <v>19</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221</v>
      </c>
      <c r="AU309" s="244" t="s">
        <v>83</v>
      </c>
      <c r="AV309" s="13" t="s">
        <v>81</v>
      </c>
      <c r="AW309" s="13" t="s">
        <v>34</v>
      </c>
      <c r="AX309" s="13" t="s">
        <v>74</v>
      </c>
      <c r="AY309" s="244" t="s">
        <v>210</v>
      </c>
    </row>
    <row r="310" s="14" customFormat="1">
      <c r="A310" s="14"/>
      <c r="B310" s="245"/>
      <c r="C310" s="246"/>
      <c r="D310" s="236" t="s">
        <v>221</v>
      </c>
      <c r="E310" s="247" t="s">
        <v>19</v>
      </c>
      <c r="F310" s="248" t="s">
        <v>463</v>
      </c>
      <c r="G310" s="246"/>
      <c r="H310" s="249">
        <v>1</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221</v>
      </c>
      <c r="AU310" s="255" t="s">
        <v>83</v>
      </c>
      <c r="AV310" s="14" t="s">
        <v>83</v>
      </c>
      <c r="AW310" s="14" t="s">
        <v>34</v>
      </c>
      <c r="AX310" s="14" t="s">
        <v>74</v>
      </c>
      <c r="AY310" s="255" t="s">
        <v>210</v>
      </c>
    </row>
    <row r="311" s="14" customFormat="1">
      <c r="A311" s="14"/>
      <c r="B311" s="245"/>
      <c r="C311" s="246"/>
      <c r="D311" s="236" t="s">
        <v>221</v>
      </c>
      <c r="E311" s="247" t="s">
        <v>19</v>
      </c>
      <c r="F311" s="248" t="s">
        <v>464</v>
      </c>
      <c r="G311" s="246"/>
      <c r="H311" s="249">
        <v>1</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221</v>
      </c>
      <c r="AU311" s="255" t="s">
        <v>83</v>
      </c>
      <c r="AV311" s="14" t="s">
        <v>83</v>
      </c>
      <c r="AW311" s="14" t="s">
        <v>34</v>
      </c>
      <c r="AX311" s="14" t="s">
        <v>74</v>
      </c>
      <c r="AY311" s="255" t="s">
        <v>210</v>
      </c>
    </row>
    <row r="312" s="14" customFormat="1">
      <c r="A312" s="14"/>
      <c r="B312" s="245"/>
      <c r="C312" s="246"/>
      <c r="D312" s="236" t="s">
        <v>221</v>
      </c>
      <c r="E312" s="247" t="s">
        <v>19</v>
      </c>
      <c r="F312" s="248" t="s">
        <v>465</v>
      </c>
      <c r="G312" s="246"/>
      <c r="H312" s="249">
        <v>1</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221</v>
      </c>
      <c r="AU312" s="255" t="s">
        <v>83</v>
      </c>
      <c r="AV312" s="14" t="s">
        <v>83</v>
      </c>
      <c r="AW312" s="14" t="s">
        <v>34</v>
      </c>
      <c r="AX312" s="14" t="s">
        <v>74</v>
      </c>
      <c r="AY312" s="255" t="s">
        <v>210</v>
      </c>
    </row>
    <row r="313" s="14" customFormat="1">
      <c r="A313" s="14"/>
      <c r="B313" s="245"/>
      <c r="C313" s="246"/>
      <c r="D313" s="236" t="s">
        <v>221</v>
      </c>
      <c r="E313" s="247" t="s">
        <v>19</v>
      </c>
      <c r="F313" s="248" t="s">
        <v>466</v>
      </c>
      <c r="G313" s="246"/>
      <c r="H313" s="249">
        <v>1</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221</v>
      </c>
      <c r="AU313" s="255" t="s">
        <v>83</v>
      </c>
      <c r="AV313" s="14" t="s">
        <v>83</v>
      </c>
      <c r="AW313" s="14" t="s">
        <v>34</v>
      </c>
      <c r="AX313" s="14" t="s">
        <v>74</v>
      </c>
      <c r="AY313" s="255" t="s">
        <v>210</v>
      </c>
    </row>
    <row r="314" s="16" customFormat="1">
      <c r="A314" s="16"/>
      <c r="B314" s="267"/>
      <c r="C314" s="268"/>
      <c r="D314" s="236" t="s">
        <v>221</v>
      </c>
      <c r="E314" s="269" t="s">
        <v>19</v>
      </c>
      <c r="F314" s="270" t="s">
        <v>236</v>
      </c>
      <c r="G314" s="268"/>
      <c r="H314" s="271">
        <v>4</v>
      </c>
      <c r="I314" s="272"/>
      <c r="J314" s="268"/>
      <c r="K314" s="268"/>
      <c r="L314" s="273"/>
      <c r="M314" s="274"/>
      <c r="N314" s="275"/>
      <c r="O314" s="275"/>
      <c r="P314" s="275"/>
      <c r="Q314" s="275"/>
      <c r="R314" s="275"/>
      <c r="S314" s="275"/>
      <c r="T314" s="276"/>
      <c r="U314" s="16"/>
      <c r="V314" s="16"/>
      <c r="W314" s="16"/>
      <c r="X314" s="16"/>
      <c r="Y314" s="16"/>
      <c r="Z314" s="16"/>
      <c r="AA314" s="16"/>
      <c r="AB314" s="16"/>
      <c r="AC314" s="16"/>
      <c r="AD314" s="16"/>
      <c r="AE314" s="16"/>
      <c r="AT314" s="277" t="s">
        <v>221</v>
      </c>
      <c r="AU314" s="277" t="s">
        <v>83</v>
      </c>
      <c r="AV314" s="16" t="s">
        <v>217</v>
      </c>
      <c r="AW314" s="16" t="s">
        <v>34</v>
      </c>
      <c r="AX314" s="16" t="s">
        <v>81</v>
      </c>
      <c r="AY314" s="277" t="s">
        <v>210</v>
      </c>
    </row>
    <row r="315" s="2" customFormat="1" ht="24.15" customHeight="1">
      <c r="A315" s="40"/>
      <c r="B315" s="41"/>
      <c r="C315" s="216" t="s">
        <v>467</v>
      </c>
      <c r="D315" s="216" t="s">
        <v>212</v>
      </c>
      <c r="E315" s="217" t="s">
        <v>468</v>
      </c>
      <c r="F315" s="218" t="s">
        <v>469</v>
      </c>
      <c r="G315" s="219" t="s">
        <v>215</v>
      </c>
      <c r="H315" s="220">
        <v>12.964</v>
      </c>
      <c r="I315" s="221"/>
      <c r="J315" s="222">
        <f>ROUND(I315*H315,2)</f>
        <v>0</v>
      </c>
      <c r="K315" s="218" t="s">
        <v>216</v>
      </c>
      <c r="L315" s="46"/>
      <c r="M315" s="223" t="s">
        <v>19</v>
      </c>
      <c r="N315" s="224" t="s">
        <v>45</v>
      </c>
      <c r="O315" s="86"/>
      <c r="P315" s="225">
        <f>O315*H315</f>
        <v>0</v>
      </c>
      <c r="Q315" s="225">
        <v>0</v>
      </c>
      <c r="R315" s="225">
        <f>Q315*H315</f>
        <v>0</v>
      </c>
      <c r="S315" s="225">
        <v>1.8</v>
      </c>
      <c r="T315" s="226">
        <f>S315*H315</f>
        <v>23.3352</v>
      </c>
      <c r="U315" s="40"/>
      <c r="V315" s="40"/>
      <c r="W315" s="40"/>
      <c r="X315" s="40"/>
      <c r="Y315" s="40"/>
      <c r="Z315" s="40"/>
      <c r="AA315" s="40"/>
      <c r="AB315" s="40"/>
      <c r="AC315" s="40"/>
      <c r="AD315" s="40"/>
      <c r="AE315" s="40"/>
      <c r="AR315" s="227" t="s">
        <v>217</v>
      </c>
      <c r="AT315" s="227" t="s">
        <v>212</v>
      </c>
      <c r="AU315" s="227" t="s">
        <v>83</v>
      </c>
      <c r="AY315" s="19" t="s">
        <v>210</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217</v>
      </c>
      <c r="BM315" s="227" t="s">
        <v>470</v>
      </c>
    </row>
    <row r="316" s="2" customFormat="1">
      <c r="A316" s="40"/>
      <c r="B316" s="41"/>
      <c r="C316" s="42"/>
      <c r="D316" s="229" t="s">
        <v>219</v>
      </c>
      <c r="E316" s="42"/>
      <c r="F316" s="230" t="s">
        <v>471</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219</v>
      </c>
      <c r="AU316" s="19" t="s">
        <v>83</v>
      </c>
    </row>
    <row r="317" s="13" customFormat="1">
      <c r="A317" s="13"/>
      <c r="B317" s="234"/>
      <c r="C317" s="235"/>
      <c r="D317" s="236" t="s">
        <v>221</v>
      </c>
      <c r="E317" s="237" t="s">
        <v>19</v>
      </c>
      <c r="F317" s="238" t="s">
        <v>472</v>
      </c>
      <c r="G317" s="235"/>
      <c r="H317" s="237" t="s">
        <v>19</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221</v>
      </c>
      <c r="AU317" s="244" t="s">
        <v>83</v>
      </c>
      <c r="AV317" s="13" t="s">
        <v>81</v>
      </c>
      <c r="AW317" s="13" t="s">
        <v>34</v>
      </c>
      <c r="AX317" s="13" t="s">
        <v>74</v>
      </c>
      <c r="AY317" s="244" t="s">
        <v>210</v>
      </c>
    </row>
    <row r="318" s="14" customFormat="1">
      <c r="A318" s="14"/>
      <c r="B318" s="245"/>
      <c r="C318" s="246"/>
      <c r="D318" s="236" t="s">
        <v>221</v>
      </c>
      <c r="E318" s="247" t="s">
        <v>19</v>
      </c>
      <c r="F318" s="248" t="s">
        <v>473</v>
      </c>
      <c r="G318" s="246"/>
      <c r="H318" s="249">
        <v>12.964</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221</v>
      </c>
      <c r="AU318" s="255" t="s">
        <v>83</v>
      </c>
      <c r="AV318" s="14" t="s">
        <v>83</v>
      </c>
      <c r="AW318" s="14" t="s">
        <v>34</v>
      </c>
      <c r="AX318" s="14" t="s">
        <v>81</v>
      </c>
      <c r="AY318" s="255" t="s">
        <v>210</v>
      </c>
    </row>
    <row r="319" s="2" customFormat="1" ht="24.15" customHeight="1">
      <c r="A319" s="40"/>
      <c r="B319" s="41"/>
      <c r="C319" s="216" t="s">
        <v>474</v>
      </c>
      <c r="D319" s="216" t="s">
        <v>212</v>
      </c>
      <c r="E319" s="217" t="s">
        <v>475</v>
      </c>
      <c r="F319" s="218" t="s">
        <v>476</v>
      </c>
      <c r="G319" s="219" t="s">
        <v>215</v>
      </c>
      <c r="H319" s="220">
        <v>6.4119999999999999</v>
      </c>
      <c r="I319" s="221"/>
      <c r="J319" s="222">
        <f>ROUND(I319*H319,2)</f>
        <v>0</v>
      </c>
      <c r="K319" s="218" t="s">
        <v>216</v>
      </c>
      <c r="L319" s="46"/>
      <c r="M319" s="223" t="s">
        <v>19</v>
      </c>
      <c r="N319" s="224" t="s">
        <v>45</v>
      </c>
      <c r="O319" s="86"/>
      <c r="P319" s="225">
        <f>O319*H319</f>
        <v>0</v>
      </c>
      <c r="Q319" s="225">
        <v>0</v>
      </c>
      <c r="R319" s="225">
        <f>Q319*H319</f>
        <v>0</v>
      </c>
      <c r="S319" s="225">
        <v>1.5940000000000001</v>
      </c>
      <c r="T319" s="226">
        <f>S319*H319</f>
        <v>10.220728000000001</v>
      </c>
      <c r="U319" s="40"/>
      <c r="V319" s="40"/>
      <c r="W319" s="40"/>
      <c r="X319" s="40"/>
      <c r="Y319" s="40"/>
      <c r="Z319" s="40"/>
      <c r="AA319" s="40"/>
      <c r="AB319" s="40"/>
      <c r="AC319" s="40"/>
      <c r="AD319" s="40"/>
      <c r="AE319" s="40"/>
      <c r="AR319" s="227" t="s">
        <v>217</v>
      </c>
      <c r="AT319" s="227" t="s">
        <v>212</v>
      </c>
      <c r="AU319" s="227" t="s">
        <v>83</v>
      </c>
      <c r="AY319" s="19" t="s">
        <v>210</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217</v>
      </c>
      <c r="BM319" s="227" t="s">
        <v>477</v>
      </c>
    </row>
    <row r="320" s="2" customFormat="1">
      <c r="A320" s="40"/>
      <c r="B320" s="41"/>
      <c r="C320" s="42"/>
      <c r="D320" s="229" t="s">
        <v>219</v>
      </c>
      <c r="E320" s="42"/>
      <c r="F320" s="230" t="s">
        <v>478</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219</v>
      </c>
      <c r="AU320" s="19" t="s">
        <v>83</v>
      </c>
    </row>
    <row r="321" s="13" customFormat="1">
      <c r="A321" s="13"/>
      <c r="B321" s="234"/>
      <c r="C321" s="235"/>
      <c r="D321" s="236" t="s">
        <v>221</v>
      </c>
      <c r="E321" s="237" t="s">
        <v>19</v>
      </c>
      <c r="F321" s="238" t="s">
        <v>479</v>
      </c>
      <c r="G321" s="235"/>
      <c r="H321" s="237" t="s">
        <v>19</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221</v>
      </c>
      <c r="AU321" s="244" t="s">
        <v>83</v>
      </c>
      <c r="AV321" s="13" t="s">
        <v>81</v>
      </c>
      <c r="AW321" s="13" t="s">
        <v>34</v>
      </c>
      <c r="AX321" s="13" t="s">
        <v>74</v>
      </c>
      <c r="AY321" s="244" t="s">
        <v>210</v>
      </c>
    </row>
    <row r="322" s="14" customFormat="1">
      <c r="A322" s="14"/>
      <c r="B322" s="245"/>
      <c r="C322" s="246"/>
      <c r="D322" s="236" t="s">
        <v>221</v>
      </c>
      <c r="E322" s="247" t="s">
        <v>19</v>
      </c>
      <c r="F322" s="248" t="s">
        <v>404</v>
      </c>
      <c r="G322" s="246"/>
      <c r="H322" s="249">
        <v>2.4489999999999998</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221</v>
      </c>
      <c r="AU322" s="255" t="s">
        <v>83</v>
      </c>
      <c r="AV322" s="14" t="s">
        <v>83</v>
      </c>
      <c r="AW322" s="14" t="s">
        <v>34</v>
      </c>
      <c r="AX322" s="14" t="s">
        <v>74</v>
      </c>
      <c r="AY322" s="255" t="s">
        <v>210</v>
      </c>
    </row>
    <row r="323" s="13" customFormat="1">
      <c r="A323" s="13"/>
      <c r="B323" s="234"/>
      <c r="C323" s="235"/>
      <c r="D323" s="236" t="s">
        <v>221</v>
      </c>
      <c r="E323" s="237" t="s">
        <v>19</v>
      </c>
      <c r="F323" s="238" t="s">
        <v>222</v>
      </c>
      <c r="G323" s="235"/>
      <c r="H323" s="237" t="s">
        <v>19</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221</v>
      </c>
      <c r="AU323" s="244" t="s">
        <v>83</v>
      </c>
      <c r="AV323" s="13" t="s">
        <v>81</v>
      </c>
      <c r="AW323" s="13" t="s">
        <v>34</v>
      </c>
      <c r="AX323" s="13" t="s">
        <v>74</v>
      </c>
      <c r="AY323" s="244" t="s">
        <v>210</v>
      </c>
    </row>
    <row r="324" s="14" customFormat="1">
      <c r="A324" s="14"/>
      <c r="B324" s="245"/>
      <c r="C324" s="246"/>
      <c r="D324" s="236" t="s">
        <v>221</v>
      </c>
      <c r="E324" s="247" t="s">
        <v>19</v>
      </c>
      <c r="F324" s="248" t="s">
        <v>480</v>
      </c>
      <c r="G324" s="246"/>
      <c r="H324" s="249">
        <v>3.9630000000000001</v>
      </c>
      <c r="I324" s="250"/>
      <c r="J324" s="246"/>
      <c r="K324" s="246"/>
      <c r="L324" s="251"/>
      <c r="M324" s="252"/>
      <c r="N324" s="253"/>
      <c r="O324" s="253"/>
      <c r="P324" s="253"/>
      <c r="Q324" s="253"/>
      <c r="R324" s="253"/>
      <c r="S324" s="253"/>
      <c r="T324" s="254"/>
      <c r="U324" s="14"/>
      <c r="V324" s="14"/>
      <c r="W324" s="14"/>
      <c r="X324" s="14"/>
      <c r="Y324" s="14"/>
      <c r="Z324" s="14"/>
      <c r="AA324" s="14"/>
      <c r="AB324" s="14"/>
      <c r="AC324" s="14"/>
      <c r="AD324" s="14"/>
      <c r="AE324" s="14"/>
      <c r="AT324" s="255" t="s">
        <v>221</v>
      </c>
      <c r="AU324" s="255" t="s">
        <v>83</v>
      </c>
      <c r="AV324" s="14" t="s">
        <v>83</v>
      </c>
      <c r="AW324" s="14" t="s">
        <v>34</v>
      </c>
      <c r="AX324" s="14" t="s">
        <v>74</v>
      </c>
      <c r="AY324" s="255" t="s">
        <v>210</v>
      </c>
    </row>
    <row r="325" s="16" customFormat="1">
      <c r="A325" s="16"/>
      <c r="B325" s="267"/>
      <c r="C325" s="268"/>
      <c r="D325" s="236" t="s">
        <v>221</v>
      </c>
      <c r="E325" s="269" t="s">
        <v>19</v>
      </c>
      <c r="F325" s="270" t="s">
        <v>236</v>
      </c>
      <c r="G325" s="268"/>
      <c r="H325" s="271">
        <v>6.4119999999999999</v>
      </c>
      <c r="I325" s="272"/>
      <c r="J325" s="268"/>
      <c r="K325" s="268"/>
      <c r="L325" s="273"/>
      <c r="M325" s="274"/>
      <c r="N325" s="275"/>
      <c r="O325" s="275"/>
      <c r="P325" s="275"/>
      <c r="Q325" s="275"/>
      <c r="R325" s="275"/>
      <c r="S325" s="275"/>
      <c r="T325" s="276"/>
      <c r="U325" s="16"/>
      <c r="V325" s="16"/>
      <c r="W325" s="16"/>
      <c r="X325" s="16"/>
      <c r="Y325" s="16"/>
      <c r="Z325" s="16"/>
      <c r="AA325" s="16"/>
      <c r="AB325" s="16"/>
      <c r="AC325" s="16"/>
      <c r="AD325" s="16"/>
      <c r="AE325" s="16"/>
      <c r="AT325" s="277" t="s">
        <v>221</v>
      </c>
      <c r="AU325" s="277" t="s">
        <v>83</v>
      </c>
      <c r="AV325" s="16" t="s">
        <v>217</v>
      </c>
      <c r="AW325" s="16" t="s">
        <v>34</v>
      </c>
      <c r="AX325" s="16" t="s">
        <v>81</v>
      </c>
      <c r="AY325" s="277" t="s">
        <v>210</v>
      </c>
    </row>
    <row r="326" s="2" customFormat="1" ht="16.5" customHeight="1">
      <c r="A326" s="40"/>
      <c r="B326" s="41"/>
      <c r="C326" s="216" t="s">
        <v>481</v>
      </c>
      <c r="D326" s="216" t="s">
        <v>212</v>
      </c>
      <c r="E326" s="217" t="s">
        <v>482</v>
      </c>
      <c r="F326" s="218" t="s">
        <v>483</v>
      </c>
      <c r="G326" s="219" t="s">
        <v>417</v>
      </c>
      <c r="H326" s="220">
        <v>1.5800000000000001</v>
      </c>
      <c r="I326" s="221"/>
      <c r="J326" s="222">
        <f>ROUND(I326*H326,2)</f>
        <v>0</v>
      </c>
      <c r="K326" s="218" t="s">
        <v>216</v>
      </c>
      <c r="L326" s="46"/>
      <c r="M326" s="223" t="s">
        <v>19</v>
      </c>
      <c r="N326" s="224" t="s">
        <v>45</v>
      </c>
      <c r="O326" s="86"/>
      <c r="P326" s="225">
        <f>O326*H326</f>
        <v>0</v>
      </c>
      <c r="Q326" s="225">
        <v>0</v>
      </c>
      <c r="R326" s="225">
        <f>Q326*H326</f>
        <v>0</v>
      </c>
      <c r="S326" s="225">
        <v>0.112</v>
      </c>
      <c r="T326" s="226">
        <f>S326*H326</f>
        <v>0.17696000000000001</v>
      </c>
      <c r="U326" s="40"/>
      <c r="V326" s="40"/>
      <c r="W326" s="40"/>
      <c r="X326" s="40"/>
      <c r="Y326" s="40"/>
      <c r="Z326" s="40"/>
      <c r="AA326" s="40"/>
      <c r="AB326" s="40"/>
      <c r="AC326" s="40"/>
      <c r="AD326" s="40"/>
      <c r="AE326" s="40"/>
      <c r="AR326" s="227" t="s">
        <v>217</v>
      </c>
      <c r="AT326" s="227" t="s">
        <v>212</v>
      </c>
      <c r="AU326" s="227" t="s">
        <v>83</v>
      </c>
      <c r="AY326" s="19" t="s">
        <v>210</v>
      </c>
      <c r="BE326" s="228">
        <f>IF(N326="základní",J326,0)</f>
        <v>0</v>
      </c>
      <c r="BF326" s="228">
        <f>IF(N326="snížená",J326,0)</f>
        <v>0</v>
      </c>
      <c r="BG326" s="228">
        <f>IF(N326="zákl. přenesená",J326,0)</f>
        <v>0</v>
      </c>
      <c r="BH326" s="228">
        <f>IF(N326="sníž. přenesená",J326,0)</f>
        <v>0</v>
      </c>
      <c r="BI326" s="228">
        <f>IF(N326="nulová",J326,0)</f>
        <v>0</v>
      </c>
      <c r="BJ326" s="19" t="s">
        <v>81</v>
      </c>
      <c r="BK326" s="228">
        <f>ROUND(I326*H326,2)</f>
        <v>0</v>
      </c>
      <c r="BL326" s="19" t="s">
        <v>217</v>
      </c>
      <c r="BM326" s="227" t="s">
        <v>484</v>
      </c>
    </row>
    <row r="327" s="2" customFormat="1">
      <c r="A327" s="40"/>
      <c r="B327" s="41"/>
      <c r="C327" s="42"/>
      <c r="D327" s="229" t="s">
        <v>219</v>
      </c>
      <c r="E327" s="42"/>
      <c r="F327" s="230" t="s">
        <v>485</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219</v>
      </c>
      <c r="AU327" s="19" t="s">
        <v>83</v>
      </c>
    </row>
    <row r="328" s="13" customFormat="1">
      <c r="A328" s="13"/>
      <c r="B328" s="234"/>
      <c r="C328" s="235"/>
      <c r="D328" s="236" t="s">
        <v>221</v>
      </c>
      <c r="E328" s="237" t="s">
        <v>19</v>
      </c>
      <c r="F328" s="238" t="s">
        <v>222</v>
      </c>
      <c r="G328" s="235"/>
      <c r="H328" s="237" t="s">
        <v>19</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221</v>
      </c>
      <c r="AU328" s="244" t="s">
        <v>83</v>
      </c>
      <c r="AV328" s="13" t="s">
        <v>81</v>
      </c>
      <c r="AW328" s="13" t="s">
        <v>34</v>
      </c>
      <c r="AX328" s="13" t="s">
        <v>74</v>
      </c>
      <c r="AY328" s="244" t="s">
        <v>210</v>
      </c>
    </row>
    <row r="329" s="14" customFormat="1">
      <c r="A329" s="14"/>
      <c r="B329" s="245"/>
      <c r="C329" s="246"/>
      <c r="D329" s="236" t="s">
        <v>221</v>
      </c>
      <c r="E329" s="247" t="s">
        <v>19</v>
      </c>
      <c r="F329" s="248" t="s">
        <v>486</v>
      </c>
      <c r="G329" s="246"/>
      <c r="H329" s="249">
        <v>1.5800000000000001</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221</v>
      </c>
      <c r="AU329" s="255" t="s">
        <v>83</v>
      </c>
      <c r="AV329" s="14" t="s">
        <v>83</v>
      </c>
      <c r="AW329" s="14" t="s">
        <v>34</v>
      </c>
      <c r="AX329" s="14" t="s">
        <v>81</v>
      </c>
      <c r="AY329" s="255" t="s">
        <v>210</v>
      </c>
    </row>
    <row r="330" s="2" customFormat="1" ht="16.5" customHeight="1">
      <c r="A330" s="40"/>
      <c r="B330" s="41"/>
      <c r="C330" s="216" t="s">
        <v>487</v>
      </c>
      <c r="D330" s="216" t="s">
        <v>212</v>
      </c>
      <c r="E330" s="217" t="s">
        <v>488</v>
      </c>
      <c r="F330" s="218" t="s">
        <v>489</v>
      </c>
      <c r="G330" s="219" t="s">
        <v>417</v>
      </c>
      <c r="H330" s="220">
        <v>4.7000000000000002</v>
      </c>
      <c r="I330" s="221"/>
      <c r="J330" s="222">
        <f>ROUND(I330*H330,2)</f>
        <v>0</v>
      </c>
      <c r="K330" s="218" t="s">
        <v>216</v>
      </c>
      <c r="L330" s="46"/>
      <c r="M330" s="223" t="s">
        <v>19</v>
      </c>
      <c r="N330" s="224" t="s">
        <v>45</v>
      </c>
      <c r="O330" s="86"/>
      <c r="P330" s="225">
        <f>O330*H330</f>
        <v>0</v>
      </c>
      <c r="Q330" s="225">
        <v>0</v>
      </c>
      <c r="R330" s="225">
        <f>Q330*H330</f>
        <v>0</v>
      </c>
      <c r="S330" s="225">
        <v>0.37</v>
      </c>
      <c r="T330" s="226">
        <f>S330*H330</f>
        <v>1.7390000000000001</v>
      </c>
      <c r="U330" s="40"/>
      <c r="V330" s="40"/>
      <c r="W330" s="40"/>
      <c r="X330" s="40"/>
      <c r="Y330" s="40"/>
      <c r="Z330" s="40"/>
      <c r="AA330" s="40"/>
      <c r="AB330" s="40"/>
      <c r="AC330" s="40"/>
      <c r="AD330" s="40"/>
      <c r="AE330" s="40"/>
      <c r="AR330" s="227" t="s">
        <v>217</v>
      </c>
      <c r="AT330" s="227" t="s">
        <v>212</v>
      </c>
      <c r="AU330" s="227" t="s">
        <v>83</v>
      </c>
      <c r="AY330" s="19" t="s">
        <v>210</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217</v>
      </c>
      <c r="BM330" s="227" t="s">
        <v>490</v>
      </c>
    </row>
    <row r="331" s="2" customFormat="1">
      <c r="A331" s="40"/>
      <c r="B331" s="41"/>
      <c r="C331" s="42"/>
      <c r="D331" s="229" t="s">
        <v>219</v>
      </c>
      <c r="E331" s="42"/>
      <c r="F331" s="230" t="s">
        <v>491</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219</v>
      </c>
      <c r="AU331" s="19" t="s">
        <v>83</v>
      </c>
    </row>
    <row r="332" s="13" customFormat="1">
      <c r="A332" s="13"/>
      <c r="B332" s="234"/>
      <c r="C332" s="235"/>
      <c r="D332" s="236" t="s">
        <v>221</v>
      </c>
      <c r="E332" s="237" t="s">
        <v>19</v>
      </c>
      <c r="F332" s="238" t="s">
        <v>420</v>
      </c>
      <c r="G332" s="235"/>
      <c r="H332" s="237" t="s">
        <v>19</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221</v>
      </c>
      <c r="AU332" s="244" t="s">
        <v>83</v>
      </c>
      <c r="AV332" s="13" t="s">
        <v>81</v>
      </c>
      <c r="AW332" s="13" t="s">
        <v>34</v>
      </c>
      <c r="AX332" s="13" t="s">
        <v>74</v>
      </c>
      <c r="AY332" s="244" t="s">
        <v>210</v>
      </c>
    </row>
    <row r="333" s="13" customFormat="1">
      <c r="A333" s="13"/>
      <c r="B333" s="234"/>
      <c r="C333" s="235"/>
      <c r="D333" s="236" t="s">
        <v>221</v>
      </c>
      <c r="E333" s="237" t="s">
        <v>19</v>
      </c>
      <c r="F333" s="238" t="s">
        <v>421</v>
      </c>
      <c r="G333" s="235"/>
      <c r="H333" s="237" t="s">
        <v>19</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221</v>
      </c>
      <c r="AU333" s="244" t="s">
        <v>83</v>
      </c>
      <c r="AV333" s="13" t="s">
        <v>81</v>
      </c>
      <c r="AW333" s="13" t="s">
        <v>34</v>
      </c>
      <c r="AX333" s="13" t="s">
        <v>74</v>
      </c>
      <c r="AY333" s="244" t="s">
        <v>210</v>
      </c>
    </row>
    <row r="334" s="14" customFormat="1">
      <c r="A334" s="14"/>
      <c r="B334" s="245"/>
      <c r="C334" s="246"/>
      <c r="D334" s="236" t="s">
        <v>221</v>
      </c>
      <c r="E334" s="247" t="s">
        <v>19</v>
      </c>
      <c r="F334" s="248" t="s">
        <v>422</v>
      </c>
      <c r="G334" s="246"/>
      <c r="H334" s="249">
        <v>4.7000000000000002</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221</v>
      </c>
      <c r="AU334" s="255" t="s">
        <v>83</v>
      </c>
      <c r="AV334" s="14" t="s">
        <v>83</v>
      </c>
      <c r="AW334" s="14" t="s">
        <v>34</v>
      </c>
      <c r="AX334" s="14" t="s">
        <v>81</v>
      </c>
      <c r="AY334" s="255" t="s">
        <v>210</v>
      </c>
    </row>
    <row r="335" s="2" customFormat="1" ht="16.5" customHeight="1">
      <c r="A335" s="40"/>
      <c r="B335" s="41"/>
      <c r="C335" s="216" t="s">
        <v>492</v>
      </c>
      <c r="D335" s="216" t="s">
        <v>212</v>
      </c>
      <c r="E335" s="217" t="s">
        <v>493</v>
      </c>
      <c r="F335" s="218" t="s">
        <v>494</v>
      </c>
      <c r="G335" s="219" t="s">
        <v>417</v>
      </c>
      <c r="H335" s="220">
        <v>10.720000000000001</v>
      </c>
      <c r="I335" s="221"/>
      <c r="J335" s="222">
        <f>ROUND(I335*H335,2)</f>
        <v>0</v>
      </c>
      <c r="K335" s="218" t="s">
        <v>216</v>
      </c>
      <c r="L335" s="46"/>
      <c r="M335" s="223" t="s">
        <v>19</v>
      </c>
      <c r="N335" s="224" t="s">
        <v>45</v>
      </c>
      <c r="O335" s="86"/>
      <c r="P335" s="225">
        <f>O335*H335</f>
        <v>0</v>
      </c>
      <c r="Q335" s="225">
        <v>0</v>
      </c>
      <c r="R335" s="225">
        <f>Q335*H335</f>
        <v>0</v>
      </c>
      <c r="S335" s="225">
        <v>0.070000000000000007</v>
      </c>
      <c r="T335" s="226">
        <f>S335*H335</f>
        <v>0.75040000000000007</v>
      </c>
      <c r="U335" s="40"/>
      <c r="V335" s="40"/>
      <c r="W335" s="40"/>
      <c r="X335" s="40"/>
      <c r="Y335" s="40"/>
      <c r="Z335" s="40"/>
      <c r="AA335" s="40"/>
      <c r="AB335" s="40"/>
      <c r="AC335" s="40"/>
      <c r="AD335" s="40"/>
      <c r="AE335" s="40"/>
      <c r="AR335" s="227" t="s">
        <v>217</v>
      </c>
      <c r="AT335" s="227" t="s">
        <v>212</v>
      </c>
      <c r="AU335" s="227" t="s">
        <v>83</v>
      </c>
      <c r="AY335" s="19" t="s">
        <v>210</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217</v>
      </c>
      <c r="BM335" s="227" t="s">
        <v>495</v>
      </c>
    </row>
    <row r="336" s="2" customFormat="1">
      <c r="A336" s="40"/>
      <c r="B336" s="41"/>
      <c r="C336" s="42"/>
      <c r="D336" s="229" t="s">
        <v>219</v>
      </c>
      <c r="E336" s="42"/>
      <c r="F336" s="230" t="s">
        <v>496</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219</v>
      </c>
      <c r="AU336" s="19" t="s">
        <v>83</v>
      </c>
    </row>
    <row r="337" s="13" customFormat="1">
      <c r="A337" s="13"/>
      <c r="B337" s="234"/>
      <c r="C337" s="235"/>
      <c r="D337" s="236" t="s">
        <v>221</v>
      </c>
      <c r="E337" s="237" t="s">
        <v>19</v>
      </c>
      <c r="F337" s="238" t="s">
        <v>222</v>
      </c>
      <c r="G337" s="235"/>
      <c r="H337" s="237" t="s">
        <v>19</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221</v>
      </c>
      <c r="AU337" s="244" t="s">
        <v>83</v>
      </c>
      <c r="AV337" s="13" t="s">
        <v>81</v>
      </c>
      <c r="AW337" s="13" t="s">
        <v>34</v>
      </c>
      <c r="AX337" s="13" t="s">
        <v>74</v>
      </c>
      <c r="AY337" s="244" t="s">
        <v>210</v>
      </c>
    </row>
    <row r="338" s="14" customFormat="1">
      <c r="A338" s="14"/>
      <c r="B338" s="245"/>
      <c r="C338" s="246"/>
      <c r="D338" s="236" t="s">
        <v>221</v>
      </c>
      <c r="E338" s="247" t="s">
        <v>19</v>
      </c>
      <c r="F338" s="248" t="s">
        <v>497</v>
      </c>
      <c r="G338" s="246"/>
      <c r="H338" s="249">
        <v>10.720000000000001</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221</v>
      </c>
      <c r="AU338" s="255" t="s">
        <v>83</v>
      </c>
      <c r="AV338" s="14" t="s">
        <v>83</v>
      </c>
      <c r="AW338" s="14" t="s">
        <v>34</v>
      </c>
      <c r="AX338" s="14" t="s">
        <v>81</v>
      </c>
      <c r="AY338" s="255" t="s">
        <v>210</v>
      </c>
    </row>
    <row r="339" s="2" customFormat="1" ht="24.15" customHeight="1">
      <c r="A339" s="40"/>
      <c r="B339" s="41"/>
      <c r="C339" s="216" t="s">
        <v>498</v>
      </c>
      <c r="D339" s="216" t="s">
        <v>212</v>
      </c>
      <c r="E339" s="217" t="s">
        <v>499</v>
      </c>
      <c r="F339" s="218" t="s">
        <v>500</v>
      </c>
      <c r="G339" s="219" t="s">
        <v>270</v>
      </c>
      <c r="H339" s="220">
        <v>10.5</v>
      </c>
      <c r="I339" s="221"/>
      <c r="J339" s="222">
        <f>ROUND(I339*H339,2)</f>
        <v>0</v>
      </c>
      <c r="K339" s="218" t="s">
        <v>216</v>
      </c>
      <c r="L339" s="46"/>
      <c r="M339" s="223" t="s">
        <v>19</v>
      </c>
      <c r="N339" s="224" t="s">
        <v>45</v>
      </c>
      <c r="O339" s="86"/>
      <c r="P339" s="225">
        <f>O339*H339</f>
        <v>0</v>
      </c>
      <c r="Q339" s="225">
        <v>0</v>
      </c>
      <c r="R339" s="225">
        <f>Q339*H339</f>
        <v>0</v>
      </c>
      <c r="S339" s="225">
        <v>0.432</v>
      </c>
      <c r="T339" s="226">
        <f>S339*H339</f>
        <v>4.5359999999999996</v>
      </c>
      <c r="U339" s="40"/>
      <c r="V339" s="40"/>
      <c r="W339" s="40"/>
      <c r="X339" s="40"/>
      <c r="Y339" s="40"/>
      <c r="Z339" s="40"/>
      <c r="AA339" s="40"/>
      <c r="AB339" s="40"/>
      <c r="AC339" s="40"/>
      <c r="AD339" s="40"/>
      <c r="AE339" s="40"/>
      <c r="AR339" s="227" t="s">
        <v>217</v>
      </c>
      <c r="AT339" s="227" t="s">
        <v>212</v>
      </c>
      <c r="AU339" s="227" t="s">
        <v>83</v>
      </c>
      <c r="AY339" s="19" t="s">
        <v>210</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217</v>
      </c>
      <c r="BM339" s="227" t="s">
        <v>501</v>
      </c>
    </row>
    <row r="340" s="2" customFormat="1">
      <c r="A340" s="40"/>
      <c r="B340" s="41"/>
      <c r="C340" s="42"/>
      <c r="D340" s="229" t="s">
        <v>219</v>
      </c>
      <c r="E340" s="42"/>
      <c r="F340" s="230" t="s">
        <v>502</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219</v>
      </c>
      <c r="AU340" s="19" t="s">
        <v>83</v>
      </c>
    </row>
    <row r="341" s="13" customFormat="1">
      <c r="A341" s="13"/>
      <c r="B341" s="234"/>
      <c r="C341" s="235"/>
      <c r="D341" s="236" t="s">
        <v>221</v>
      </c>
      <c r="E341" s="237" t="s">
        <v>19</v>
      </c>
      <c r="F341" s="238" t="s">
        <v>222</v>
      </c>
      <c r="G341" s="235"/>
      <c r="H341" s="237" t="s">
        <v>19</v>
      </c>
      <c r="I341" s="239"/>
      <c r="J341" s="235"/>
      <c r="K341" s="235"/>
      <c r="L341" s="240"/>
      <c r="M341" s="241"/>
      <c r="N341" s="242"/>
      <c r="O341" s="242"/>
      <c r="P341" s="242"/>
      <c r="Q341" s="242"/>
      <c r="R341" s="242"/>
      <c r="S341" s="242"/>
      <c r="T341" s="243"/>
      <c r="U341" s="13"/>
      <c r="V341" s="13"/>
      <c r="W341" s="13"/>
      <c r="X341" s="13"/>
      <c r="Y341" s="13"/>
      <c r="Z341" s="13"/>
      <c r="AA341" s="13"/>
      <c r="AB341" s="13"/>
      <c r="AC341" s="13"/>
      <c r="AD341" s="13"/>
      <c r="AE341" s="13"/>
      <c r="AT341" s="244" t="s">
        <v>221</v>
      </c>
      <c r="AU341" s="244" t="s">
        <v>83</v>
      </c>
      <c r="AV341" s="13" t="s">
        <v>81</v>
      </c>
      <c r="AW341" s="13" t="s">
        <v>34</v>
      </c>
      <c r="AX341" s="13" t="s">
        <v>74</v>
      </c>
      <c r="AY341" s="244" t="s">
        <v>210</v>
      </c>
    </row>
    <row r="342" s="14" customFormat="1">
      <c r="A342" s="14"/>
      <c r="B342" s="245"/>
      <c r="C342" s="246"/>
      <c r="D342" s="236" t="s">
        <v>221</v>
      </c>
      <c r="E342" s="247" t="s">
        <v>19</v>
      </c>
      <c r="F342" s="248" t="s">
        <v>503</v>
      </c>
      <c r="G342" s="246"/>
      <c r="H342" s="249">
        <v>10.5</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221</v>
      </c>
      <c r="AU342" s="255" t="s">
        <v>83</v>
      </c>
      <c r="AV342" s="14" t="s">
        <v>83</v>
      </c>
      <c r="AW342" s="14" t="s">
        <v>34</v>
      </c>
      <c r="AX342" s="14" t="s">
        <v>81</v>
      </c>
      <c r="AY342" s="255" t="s">
        <v>210</v>
      </c>
    </row>
    <row r="343" s="2" customFormat="1" ht="21.75" customHeight="1">
      <c r="A343" s="40"/>
      <c r="B343" s="41"/>
      <c r="C343" s="216" t="s">
        <v>504</v>
      </c>
      <c r="D343" s="216" t="s">
        <v>212</v>
      </c>
      <c r="E343" s="217" t="s">
        <v>505</v>
      </c>
      <c r="F343" s="218" t="s">
        <v>506</v>
      </c>
      <c r="G343" s="219" t="s">
        <v>270</v>
      </c>
      <c r="H343" s="220">
        <v>3.1030000000000002</v>
      </c>
      <c r="I343" s="221"/>
      <c r="J343" s="222">
        <f>ROUND(I343*H343,2)</f>
        <v>0</v>
      </c>
      <c r="K343" s="218" t="s">
        <v>216</v>
      </c>
      <c r="L343" s="46"/>
      <c r="M343" s="223" t="s">
        <v>19</v>
      </c>
      <c r="N343" s="224" t="s">
        <v>45</v>
      </c>
      <c r="O343" s="86"/>
      <c r="P343" s="225">
        <f>O343*H343</f>
        <v>0</v>
      </c>
      <c r="Q343" s="225">
        <v>0</v>
      </c>
      <c r="R343" s="225">
        <f>Q343*H343</f>
        <v>0</v>
      </c>
      <c r="S343" s="225">
        <v>0.122</v>
      </c>
      <c r="T343" s="226">
        <f>S343*H343</f>
        <v>0.37856600000000001</v>
      </c>
      <c r="U343" s="40"/>
      <c r="V343" s="40"/>
      <c r="W343" s="40"/>
      <c r="X343" s="40"/>
      <c r="Y343" s="40"/>
      <c r="Z343" s="40"/>
      <c r="AA343" s="40"/>
      <c r="AB343" s="40"/>
      <c r="AC343" s="40"/>
      <c r="AD343" s="40"/>
      <c r="AE343" s="40"/>
      <c r="AR343" s="227" t="s">
        <v>217</v>
      </c>
      <c r="AT343" s="227" t="s">
        <v>212</v>
      </c>
      <c r="AU343" s="227" t="s">
        <v>83</v>
      </c>
      <c r="AY343" s="19" t="s">
        <v>210</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217</v>
      </c>
      <c r="BM343" s="227" t="s">
        <v>507</v>
      </c>
    </row>
    <row r="344" s="2" customFormat="1">
      <c r="A344" s="40"/>
      <c r="B344" s="41"/>
      <c r="C344" s="42"/>
      <c r="D344" s="229" t="s">
        <v>219</v>
      </c>
      <c r="E344" s="42"/>
      <c r="F344" s="230" t="s">
        <v>508</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219</v>
      </c>
      <c r="AU344" s="19" t="s">
        <v>83</v>
      </c>
    </row>
    <row r="345" s="13" customFormat="1">
      <c r="A345" s="13"/>
      <c r="B345" s="234"/>
      <c r="C345" s="235"/>
      <c r="D345" s="236" t="s">
        <v>221</v>
      </c>
      <c r="E345" s="237" t="s">
        <v>19</v>
      </c>
      <c r="F345" s="238" t="s">
        <v>420</v>
      </c>
      <c r="G345" s="235"/>
      <c r="H345" s="237" t="s">
        <v>19</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221</v>
      </c>
      <c r="AU345" s="244" t="s">
        <v>83</v>
      </c>
      <c r="AV345" s="13" t="s">
        <v>81</v>
      </c>
      <c r="AW345" s="13" t="s">
        <v>34</v>
      </c>
      <c r="AX345" s="13" t="s">
        <v>74</v>
      </c>
      <c r="AY345" s="244" t="s">
        <v>210</v>
      </c>
    </row>
    <row r="346" s="14" customFormat="1">
      <c r="A346" s="14"/>
      <c r="B346" s="245"/>
      <c r="C346" s="246"/>
      <c r="D346" s="236" t="s">
        <v>221</v>
      </c>
      <c r="E346" s="247" t="s">
        <v>19</v>
      </c>
      <c r="F346" s="248" t="s">
        <v>509</v>
      </c>
      <c r="G346" s="246"/>
      <c r="H346" s="249">
        <v>0.503</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221</v>
      </c>
      <c r="AU346" s="255" t="s">
        <v>83</v>
      </c>
      <c r="AV346" s="14" t="s">
        <v>83</v>
      </c>
      <c r="AW346" s="14" t="s">
        <v>34</v>
      </c>
      <c r="AX346" s="14" t="s">
        <v>74</v>
      </c>
      <c r="AY346" s="255" t="s">
        <v>210</v>
      </c>
    </row>
    <row r="347" s="13" customFormat="1">
      <c r="A347" s="13"/>
      <c r="B347" s="234"/>
      <c r="C347" s="235"/>
      <c r="D347" s="236" t="s">
        <v>221</v>
      </c>
      <c r="E347" s="237" t="s">
        <v>19</v>
      </c>
      <c r="F347" s="238" t="s">
        <v>312</v>
      </c>
      <c r="G347" s="235"/>
      <c r="H347" s="237" t="s">
        <v>19</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221</v>
      </c>
      <c r="AU347" s="244" t="s">
        <v>83</v>
      </c>
      <c r="AV347" s="13" t="s">
        <v>81</v>
      </c>
      <c r="AW347" s="13" t="s">
        <v>34</v>
      </c>
      <c r="AX347" s="13" t="s">
        <v>74</v>
      </c>
      <c r="AY347" s="244" t="s">
        <v>210</v>
      </c>
    </row>
    <row r="348" s="14" customFormat="1">
      <c r="A348" s="14"/>
      <c r="B348" s="245"/>
      <c r="C348" s="246"/>
      <c r="D348" s="236" t="s">
        <v>221</v>
      </c>
      <c r="E348" s="247" t="s">
        <v>19</v>
      </c>
      <c r="F348" s="248" t="s">
        <v>510</v>
      </c>
      <c r="G348" s="246"/>
      <c r="H348" s="249">
        <v>0.17999999999999999</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221</v>
      </c>
      <c r="AU348" s="255" t="s">
        <v>83</v>
      </c>
      <c r="AV348" s="14" t="s">
        <v>83</v>
      </c>
      <c r="AW348" s="14" t="s">
        <v>34</v>
      </c>
      <c r="AX348" s="14" t="s">
        <v>74</v>
      </c>
      <c r="AY348" s="255" t="s">
        <v>210</v>
      </c>
    </row>
    <row r="349" s="13" customFormat="1">
      <c r="A349" s="13"/>
      <c r="B349" s="234"/>
      <c r="C349" s="235"/>
      <c r="D349" s="236" t="s">
        <v>221</v>
      </c>
      <c r="E349" s="237" t="s">
        <v>19</v>
      </c>
      <c r="F349" s="238" t="s">
        <v>319</v>
      </c>
      <c r="G349" s="235"/>
      <c r="H349" s="237" t="s">
        <v>19</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221</v>
      </c>
      <c r="AU349" s="244" t="s">
        <v>83</v>
      </c>
      <c r="AV349" s="13" t="s">
        <v>81</v>
      </c>
      <c r="AW349" s="13" t="s">
        <v>34</v>
      </c>
      <c r="AX349" s="13" t="s">
        <v>74</v>
      </c>
      <c r="AY349" s="244" t="s">
        <v>210</v>
      </c>
    </row>
    <row r="350" s="14" customFormat="1">
      <c r="A350" s="14"/>
      <c r="B350" s="245"/>
      <c r="C350" s="246"/>
      <c r="D350" s="236" t="s">
        <v>221</v>
      </c>
      <c r="E350" s="247" t="s">
        <v>19</v>
      </c>
      <c r="F350" s="248" t="s">
        <v>511</v>
      </c>
      <c r="G350" s="246"/>
      <c r="H350" s="249">
        <v>1.21</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221</v>
      </c>
      <c r="AU350" s="255" t="s">
        <v>83</v>
      </c>
      <c r="AV350" s="14" t="s">
        <v>83</v>
      </c>
      <c r="AW350" s="14" t="s">
        <v>34</v>
      </c>
      <c r="AX350" s="14" t="s">
        <v>74</v>
      </c>
      <c r="AY350" s="255" t="s">
        <v>210</v>
      </c>
    </row>
    <row r="351" s="13" customFormat="1">
      <c r="A351" s="13"/>
      <c r="B351" s="234"/>
      <c r="C351" s="235"/>
      <c r="D351" s="236" t="s">
        <v>221</v>
      </c>
      <c r="E351" s="237" t="s">
        <v>19</v>
      </c>
      <c r="F351" s="238" t="s">
        <v>512</v>
      </c>
      <c r="G351" s="235"/>
      <c r="H351" s="237" t="s">
        <v>19</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221</v>
      </c>
      <c r="AU351" s="244" t="s">
        <v>83</v>
      </c>
      <c r="AV351" s="13" t="s">
        <v>81</v>
      </c>
      <c r="AW351" s="13" t="s">
        <v>34</v>
      </c>
      <c r="AX351" s="13" t="s">
        <v>74</v>
      </c>
      <c r="AY351" s="244" t="s">
        <v>210</v>
      </c>
    </row>
    <row r="352" s="14" customFormat="1">
      <c r="A352" s="14"/>
      <c r="B352" s="245"/>
      <c r="C352" s="246"/>
      <c r="D352" s="236" t="s">
        <v>221</v>
      </c>
      <c r="E352" s="247" t="s">
        <v>19</v>
      </c>
      <c r="F352" s="248" t="s">
        <v>513</v>
      </c>
      <c r="G352" s="246"/>
      <c r="H352" s="249">
        <v>1.21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221</v>
      </c>
      <c r="AU352" s="255" t="s">
        <v>83</v>
      </c>
      <c r="AV352" s="14" t="s">
        <v>83</v>
      </c>
      <c r="AW352" s="14" t="s">
        <v>34</v>
      </c>
      <c r="AX352" s="14" t="s">
        <v>74</v>
      </c>
      <c r="AY352" s="255" t="s">
        <v>210</v>
      </c>
    </row>
    <row r="353" s="16" customFormat="1">
      <c r="A353" s="16"/>
      <c r="B353" s="267"/>
      <c r="C353" s="268"/>
      <c r="D353" s="236" t="s">
        <v>221</v>
      </c>
      <c r="E353" s="269" t="s">
        <v>19</v>
      </c>
      <c r="F353" s="270" t="s">
        <v>236</v>
      </c>
      <c r="G353" s="268"/>
      <c r="H353" s="271">
        <v>3.1030000000000002</v>
      </c>
      <c r="I353" s="272"/>
      <c r="J353" s="268"/>
      <c r="K353" s="268"/>
      <c r="L353" s="273"/>
      <c r="M353" s="274"/>
      <c r="N353" s="275"/>
      <c r="O353" s="275"/>
      <c r="P353" s="275"/>
      <c r="Q353" s="275"/>
      <c r="R353" s="275"/>
      <c r="S353" s="275"/>
      <c r="T353" s="276"/>
      <c r="U353" s="16"/>
      <c r="V353" s="16"/>
      <c r="W353" s="16"/>
      <c r="X353" s="16"/>
      <c r="Y353" s="16"/>
      <c r="Z353" s="16"/>
      <c r="AA353" s="16"/>
      <c r="AB353" s="16"/>
      <c r="AC353" s="16"/>
      <c r="AD353" s="16"/>
      <c r="AE353" s="16"/>
      <c r="AT353" s="277" t="s">
        <v>221</v>
      </c>
      <c r="AU353" s="277" t="s">
        <v>83</v>
      </c>
      <c r="AV353" s="16" t="s">
        <v>217</v>
      </c>
      <c r="AW353" s="16" t="s">
        <v>34</v>
      </c>
      <c r="AX353" s="16" t="s">
        <v>81</v>
      </c>
      <c r="AY353" s="277" t="s">
        <v>210</v>
      </c>
    </row>
    <row r="354" s="2" customFormat="1" ht="21.75" customHeight="1">
      <c r="A354" s="40"/>
      <c r="B354" s="41"/>
      <c r="C354" s="216" t="s">
        <v>514</v>
      </c>
      <c r="D354" s="216" t="s">
        <v>212</v>
      </c>
      <c r="E354" s="217" t="s">
        <v>515</v>
      </c>
      <c r="F354" s="218" t="s">
        <v>516</v>
      </c>
      <c r="G354" s="219" t="s">
        <v>270</v>
      </c>
      <c r="H354" s="220">
        <v>16.73</v>
      </c>
      <c r="I354" s="221"/>
      <c r="J354" s="222">
        <f>ROUND(I354*H354,2)</f>
        <v>0</v>
      </c>
      <c r="K354" s="218" t="s">
        <v>216</v>
      </c>
      <c r="L354" s="46"/>
      <c r="M354" s="223" t="s">
        <v>19</v>
      </c>
      <c r="N354" s="224" t="s">
        <v>45</v>
      </c>
      <c r="O354" s="86"/>
      <c r="P354" s="225">
        <f>O354*H354</f>
        <v>0</v>
      </c>
      <c r="Q354" s="225">
        <v>0</v>
      </c>
      <c r="R354" s="225">
        <f>Q354*H354</f>
        <v>0</v>
      </c>
      <c r="S354" s="225">
        <v>0.122</v>
      </c>
      <c r="T354" s="226">
        <f>S354*H354</f>
        <v>2.0410599999999999</v>
      </c>
      <c r="U354" s="40"/>
      <c r="V354" s="40"/>
      <c r="W354" s="40"/>
      <c r="X354" s="40"/>
      <c r="Y354" s="40"/>
      <c r="Z354" s="40"/>
      <c r="AA354" s="40"/>
      <c r="AB354" s="40"/>
      <c r="AC354" s="40"/>
      <c r="AD354" s="40"/>
      <c r="AE354" s="40"/>
      <c r="AR354" s="227" t="s">
        <v>217</v>
      </c>
      <c r="AT354" s="227" t="s">
        <v>212</v>
      </c>
      <c r="AU354" s="227" t="s">
        <v>83</v>
      </c>
      <c r="AY354" s="19" t="s">
        <v>210</v>
      </c>
      <c r="BE354" s="228">
        <f>IF(N354="základní",J354,0)</f>
        <v>0</v>
      </c>
      <c r="BF354" s="228">
        <f>IF(N354="snížená",J354,0)</f>
        <v>0</v>
      </c>
      <c r="BG354" s="228">
        <f>IF(N354="zákl. přenesená",J354,0)</f>
        <v>0</v>
      </c>
      <c r="BH354" s="228">
        <f>IF(N354="sníž. přenesená",J354,0)</f>
        <v>0</v>
      </c>
      <c r="BI354" s="228">
        <f>IF(N354="nulová",J354,0)</f>
        <v>0</v>
      </c>
      <c r="BJ354" s="19" t="s">
        <v>81</v>
      </c>
      <c r="BK354" s="228">
        <f>ROUND(I354*H354,2)</f>
        <v>0</v>
      </c>
      <c r="BL354" s="19" t="s">
        <v>217</v>
      </c>
      <c r="BM354" s="227" t="s">
        <v>517</v>
      </c>
    </row>
    <row r="355" s="2" customFormat="1">
      <c r="A355" s="40"/>
      <c r="B355" s="41"/>
      <c r="C355" s="42"/>
      <c r="D355" s="229" t="s">
        <v>219</v>
      </c>
      <c r="E355" s="42"/>
      <c r="F355" s="230" t="s">
        <v>518</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219</v>
      </c>
      <c r="AU355" s="19" t="s">
        <v>83</v>
      </c>
    </row>
    <row r="356" s="13" customFormat="1">
      <c r="A356" s="13"/>
      <c r="B356" s="234"/>
      <c r="C356" s="235"/>
      <c r="D356" s="236" t="s">
        <v>221</v>
      </c>
      <c r="E356" s="237" t="s">
        <v>19</v>
      </c>
      <c r="F356" s="238" t="s">
        <v>519</v>
      </c>
      <c r="G356" s="235"/>
      <c r="H356" s="237" t="s">
        <v>19</v>
      </c>
      <c r="I356" s="239"/>
      <c r="J356" s="235"/>
      <c r="K356" s="235"/>
      <c r="L356" s="240"/>
      <c r="M356" s="241"/>
      <c r="N356" s="242"/>
      <c r="O356" s="242"/>
      <c r="P356" s="242"/>
      <c r="Q356" s="242"/>
      <c r="R356" s="242"/>
      <c r="S356" s="242"/>
      <c r="T356" s="243"/>
      <c r="U356" s="13"/>
      <c r="V356" s="13"/>
      <c r="W356" s="13"/>
      <c r="X356" s="13"/>
      <c r="Y356" s="13"/>
      <c r="Z356" s="13"/>
      <c r="AA356" s="13"/>
      <c r="AB356" s="13"/>
      <c r="AC356" s="13"/>
      <c r="AD356" s="13"/>
      <c r="AE356" s="13"/>
      <c r="AT356" s="244" t="s">
        <v>221</v>
      </c>
      <c r="AU356" s="244" t="s">
        <v>83</v>
      </c>
      <c r="AV356" s="13" t="s">
        <v>81</v>
      </c>
      <c r="AW356" s="13" t="s">
        <v>34</v>
      </c>
      <c r="AX356" s="13" t="s">
        <v>74</v>
      </c>
      <c r="AY356" s="244" t="s">
        <v>210</v>
      </c>
    </row>
    <row r="357" s="14" customFormat="1">
      <c r="A357" s="14"/>
      <c r="B357" s="245"/>
      <c r="C357" s="246"/>
      <c r="D357" s="236" t="s">
        <v>221</v>
      </c>
      <c r="E357" s="247" t="s">
        <v>19</v>
      </c>
      <c r="F357" s="248" t="s">
        <v>520</v>
      </c>
      <c r="G357" s="246"/>
      <c r="H357" s="249">
        <v>16.73</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221</v>
      </c>
      <c r="AU357" s="255" t="s">
        <v>83</v>
      </c>
      <c r="AV357" s="14" t="s">
        <v>83</v>
      </c>
      <c r="AW357" s="14" t="s">
        <v>34</v>
      </c>
      <c r="AX357" s="14" t="s">
        <v>81</v>
      </c>
      <c r="AY357" s="255" t="s">
        <v>210</v>
      </c>
    </row>
    <row r="358" s="2" customFormat="1" ht="16.5" customHeight="1">
      <c r="A358" s="40"/>
      <c r="B358" s="41"/>
      <c r="C358" s="216" t="s">
        <v>521</v>
      </c>
      <c r="D358" s="216" t="s">
        <v>212</v>
      </c>
      <c r="E358" s="217" t="s">
        <v>522</v>
      </c>
      <c r="F358" s="218" t="s">
        <v>523</v>
      </c>
      <c r="G358" s="219" t="s">
        <v>215</v>
      </c>
      <c r="H358" s="220">
        <v>24.920000000000002</v>
      </c>
      <c r="I358" s="221"/>
      <c r="J358" s="222">
        <f>ROUND(I358*H358,2)</f>
        <v>0</v>
      </c>
      <c r="K358" s="218" t="s">
        <v>216</v>
      </c>
      <c r="L358" s="46"/>
      <c r="M358" s="223" t="s">
        <v>19</v>
      </c>
      <c r="N358" s="224" t="s">
        <v>45</v>
      </c>
      <c r="O358" s="86"/>
      <c r="P358" s="225">
        <f>O358*H358</f>
        <v>0</v>
      </c>
      <c r="Q358" s="225">
        <v>0</v>
      </c>
      <c r="R358" s="225">
        <f>Q358*H358</f>
        <v>0</v>
      </c>
      <c r="S358" s="225">
        <v>2.2000000000000002</v>
      </c>
      <c r="T358" s="226">
        <f>S358*H358</f>
        <v>54.824000000000005</v>
      </c>
      <c r="U358" s="40"/>
      <c r="V358" s="40"/>
      <c r="W358" s="40"/>
      <c r="X358" s="40"/>
      <c r="Y358" s="40"/>
      <c r="Z358" s="40"/>
      <c r="AA358" s="40"/>
      <c r="AB358" s="40"/>
      <c r="AC358" s="40"/>
      <c r="AD358" s="40"/>
      <c r="AE358" s="40"/>
      <c r="AR358" s="227" t="s">
        <v>217</v>
      </c>
      <c r="AT358" s="227" t="s">
        <v>212</v>
      </c>
      <c r="AU358" s="227" t="s">
        <v>83</v>
      </c>
      <c r="AY358" s="19" t="s">
        <v>210</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217</v>
      </c>
      <c r="BM358" s="227" t="s">
        <v>524</v>
      </c>
    </row>
    <row r="359" s="2" customFormat="1">
      <c r="A359" s="40"/>
      <c r="B359" s="41"/>
      <c r="C359" s="42"/>
      <c r="D359" s="229" t="s">
        <v>219</v>
      </c>
      <c r="E359" s="42"/>
      <c r="F359" s="230" t="s">
        <v>525</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219</v>
      </c>
      <c r="AU359" s="19" t="s">
        <v>83</v>
      </c>
    </row>
    <row r="360" s="13" customFormat="1">
      <c r="A360" s="13"/>
      <c r="B360" s="234"/>
      <c r="C360" s="235"/>
      <c r="D360" s="236" t="s">
        <v>221</v>
      </c>
      <c r="E360" s="237" t="s">
        <v>19</v>
      </c>
      <c r="F360" s="238" t="s">
        <v>242</v>
      </c>
      <c r="G360" s="235"/>
      <c r="H360" s="237" t="s">
        <v>19</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221</v>
      </c>
      <c r="AU360" s="244" t="s">
        <v>83</v>
      </c>
      <c r="AV360" s="13" t="s">
        <v>81</v>
      </c>
      <c r="AW360" s="13" t="s">
        <v>34</v>
      </c>
      <c r="AX360" s="13" t="s">
        <v>74</v>
      </c>
      <c r="AY360" s="244" t="s">
        <v>210</v>
      </c>
    </row>
    <row r="361" s="14" customFormat="1">
      <c r="A361" s="14"/>
      <c r="B361" s="245"/>
      <c r="C361" s="246"/>
      <c r="D361" s="236" t="s">
        <v>221</v>
      </c>
      <c r="E361" s="247" t="s">
        <v>19</v>
      </c>
      <c r="F361" s="248" t="s">
        <v>526</v>
      </c>
      <c r="G361" s="246"/>
      <c r="H361" s="249">
        <v>0.17599999999999999</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83</v>
      </c>
      <c r="AV361" s="14" t="s">
        <v>83</v>
      </c>
      <c r="AW361" s="14" t="s">
        <v>34</v>
      </c>
      <c r="AX361" s="14" t="s">
        <v>74</v>
      </c>
      <c r="AY361" s="255" t="s">
        <v>210</v>
      </c>
    </row>
    <row r="362" s="14" customFormat="1">
      <c r="A362" s="14"/>
      <c r="B362" s="245"/>
      <c r="C362" s="246"/>
      <c r="D362" s="236" t="s">
        <v>221</v>
      </c>
      <c r="E362" s="247" t="s">
        <v>19</v>
      </c>
      <c r="F362" s="248" t="s">
        <v>527</v>
      </c>
      <c r="G362" s="246"/>
      <c r="H362" s="249">
        <v>1.3340000000000001</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221</v>
      </c>
      <c r="AU362" s="255" t="s">
        <v>83</v>
      </c>
      <c r="AV362" s="14" t="s">
        <v>83</v>
      </c>
      <c r="AW362" s="14" t="s">
        <v>34</v>
      </c>
      <c r="AX362" s="14" t="s">
        <v>74</v>
      </c>
      <c r="AY362" s="255" t="s">
        <v>210</v>
      </c>
    </row>
    <row r="363" s="13" customFormat="1">
      <c r="A363" s="13"/>
      <c r="B363" s="234"/>
      <c r="C363" s="235"/>
      <c r="D363" s="236" t="s">
        <v>221</v>
      </c>
      <c r="E363" s="237" t="s">
        <v>19</v>
      </c>
      <c r="F363" s="238" t="s">
        <v>528</v>
      </c>
      <c r="G363" s="235"/>
      <c r="H363" s="237" t="s">
        <v>19</v>
      </c>
      <c r="I363" s="239"/>
      <c r="J363" s="235"/>
      <c r="K363" s="235"/>
      <c r="L363" s="240"/>
      <c r="M363" s="241"/>
      <c r="N363" s="242"/>
      <c r="O363" s="242"/>
      <c r="P363" s="242"/>
      <c r="Q363" s="242"/>
      <c r="R363" s="242"/>
      <c r="S363" s="242"/>
      <c r="T363" s="243"/>
      <c r="U363" s="13"/>
      <c r="V363" s="13"/>
      <c r="W363" s="13"/>
      <c r="X363" s="13"/>
      <c r="Y363" s="13"/>
      <c r="Z363" s="13"/>
      <c r="AA363" s="13"/>
      <c r="AB363" s="13"/>
      <c r="AC363" s="13"/>
      <c r="AD363" s="13"/>
      <c r="AE363" s="13"/>
      <c r="AT363" s="244" t="s">
        <v>221</v>
      </c>
      <c r="AU363" s="244" t="s">
        <v>83</v>
      </c>
      <c r="AV363" s="13" t="s">
        <v>81</v>
      </c>
      <c r="AW363" s="13" t="s">
        <v>34</v>
      </c>
      <c r="AX363" s="13" t="s">
        <v>74</v>
      </c>
      <c r="AY363" s="244" t="s">
        <v>210</v>
      </c>
    </row>
    <row r="364" s="13" customFormat="1">
      <c r="A364" s="13"/>
      <c r="B364" s="234"/>
      <c r="C364" s="235"/>
      <c r="D364" s="236" t="s">
        <v>221</v>
      </c>
      <c r="E364" s="237" t="s">
        <v>19</v>
      </c>
      <c r="F364" s="238" t="s">
        <v>529</v>
      </c>
      <c r="G364" s="235"/>
      <c r="H364" s="237" t="s">
        <v>19</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221</v>
      </c>
      <c r="AU364" s="244" t="s">
        <v>83</v>
      </c>
      <c r="AV364" s="13" t="s">
        <v>81</v>
      </c>
      <c r="AW364" s="13" t="s">
        <v>34</v>
      </c>
      <c r="AX364" s="13" t="s">
        <v>74</v>
      </c>
      <c r="AY364" s="244" t="s">
        <v>210</v>
      </c>
    </row>
    <row r="365" s="14" customFormat="1">
      <c r="A365" s="14"/>
      <c r="B365" s="245"/>
      <c r="C365" s="246"/>
      <c r="D365" s="236" t="s">
        <v>221</v>
      </c>
      <c r="E365" s="247" t="s">
        <v>19</v>
      </c>
      <c r="F365" s="248" t="s">
        <v>530</v>
      </c>
      <c r="G365" s="246"/>
      <c r="H365" s="249">
        <v>0.621</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221</v>
      </c>
      <c r="AU365" s="255" t="s">
        <v>83</v>
      </c>
      <c r="AV365" s="14" t="s">
        <v>83</v>
      </c>
      <c r="AW365" s="14" t="s">
        <v>34</v>
      </c>
      <c r="AX365" s="14" t="s">
        <v>74</v>
      </c>
      <c r="AY365" s="255" t="s">
        <v>210</v>
      </c>
    </row>
    <row r="366" s="13" customFormat="1">
      <c r="A366" s="13"/>
      <c r="B366" s="234"/>
      <c r="C366" s="235"/>
      <c r="D366" s="236" t="s">
        <v>221</v>
      </c>
      <c r="E366" s="237" t="s">
        <v>19</v>
      </c>
      <c r="F366" s="238" t="s">
        <v>531</v>
      </c>
      <c r="G366" s="235"/>
      <c r="H366" s="237" t="s">
        <v>19</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221</v>
      </c>
      <c r="AU366" s="244" t="s">
        <v>83</v>
      </c>
      <c r="AV366" s="13" t="s">
        <v>81</v>
      </c>
      <c r="AW366" s="13" t="s">
        <v>34</v>
      </c>
      <c r="AX366" s="13" t="s">
        <v>74</v>
      </c>
      <c r="AY366" s="244" t="s">
        <v>210</v>
      </c>
    </row>
    <row r="367" s="14" customFormat="1">
      <c r="A367" s="14"/>
      <c r="B367" s="245"/>
      <c r="C367" s="246"/>
      <c r="D367" s="236" t="s">
        <v>221</v>
      </c>
      <c r="E367" s="247" t="s">
        <v>19</v>
      </c>
      <c r="F367" s="248" t="s">
        <v>532</v>
      </c>
      <c r="G367" s="246"/>
      <c r="H367" s="249">
        <v>1.8380000000000001</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221</v>
      </c>
      <c r="AU367" s="255" t="s">
        <v>83</v>
      </c>
      <c r="AV367" s="14" t="s">
        <v>83</v>
      </c>
      <c r="AW367" s="14" t="s">
        <v>34</v>
      </c>
      <c r="AX367" s="14" t="s">
        <v>74</v>
      </c>
      <c r="AY367" s="255" t="s">
        <v>210</v>
      </c>
    </row>
    <row r="368" s="14" customFormat="1">
      <c r="A368" s="14"/>
      <c r="B368" s="245"/>
      <c r="C368" s="246"/>
      <c r="D368" s="236" t="s">
        <v>221</v>
      </c>
      <c r="E368" s="247" t="s">
        <v>19</v>
      </c>
      <c r="F368" s="248" t="s">
        <v>533</v>
      </c>
      <c r="G368" s="246"/>
      <c r="H368" s="249">
        <v>0.57999999999999996</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83</v>
      </c>
      <c r="AV368" s="14" t="s">
        <v>83</v>
      </c>
      <c r="AW368" s="14" t="s">
        <v>34</v>
      </c>
      <c r="AX368" s="14" t="s">
        <v>74</v>
      </c>
      <c r="AY368" s="255" t="s">
        <v>210</v>
      </c>
    </row>
    <row r="369" s="14" customFormat="1">
      <c r="A369" s="14"/>
      <c r="B369" s="245"/>
      <c r="C369" s="246"/>
      <c r="D369" s="236" t="s">
        <v>221</v>
      </c>
      <c r="E369" s="247" t="s">
        <v>19</v>
      </c>
      <c r="F369" s="248" t="s">
        <v>534</v>
      </c>
      <c r="G369" s="246"/>
      <c r="H369" s="249">
        <v>0.060999999999999999</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221</v>
      </c>
      <c r="AU369" s="255" t="s">
        <v>83</v>
      </c>
      <c r="AV369" s="14" t="s">
        <v>83</v>
      </c>
      <c r="AW369" s="14" t="s">
        <v>34</v>
      </c>
      <c r="AX369" s="14" t="s">
        <v>74</v>
      </c>
      <c r="AY369" s="255" t="s">
        <v>210</v>
      </c>
    </row>
    <row r="370" s="14" customFormat="1">
      <c r="A370" s="14"/>
      <c r="B370" s="245"/>
      <c r="C370" s="246"/>
      <c r="D370" s="236" t="s">
        <v>221</v>
      </c>
      <c r="E370" s="247" t="s">
        <v>19</v>
      </c>
      <c r="F370" s="248" t="s">
        <v>535</v>
      </c>
      <c r="G370" s="246"/>
      <c r="H370" s="249">
        <v>0.61099999999999999</v>
      </c>
      <c r="I370" s="250"/>
      <c r="J370" s="246"/>
      <c r="K370" s="246"/>
      <c r="L370" s="251"/>
      <c r="M370" s="252"/>
      <c r="N370" s="253"/>
      <c r="O370" s="253"/>
      <c r="P370" s="253"/>
      <c r="Q370" s="253"/>
      <c r="R370" s="253"/>
      <c r="S370" s="253"/>
      <c r="T370" s="254"/>
      <c r="U370" s="14"/>
      <c r="V370" s="14"/>
      <c r="W370" s="14"/>
      <c r="X370" s="14"/>
      <c r="Y370" s="14"/>
      <c r="Z370" s="14"/>
      <c r="AA370" s="14"/>
      <c r="AB370" s="14"/>
      <c r="AC370" s="14"/>
      <c r="AD370" s="14"/>
      <c r="AE370" s="14"/>
      <c r="AT370" s="255" t="s">
        <v>221</v>
      </c>
      <c r="AU370" s="255" t="s">
        <v>83</v>
      </c>
      <c r="AV370" s="14" t="s">
        <v>83</v>
      </c>
      <c r="AW370" s="14" t="s">
        <v>34</v>
      </c>
      <c r="AX370" s="14" t="s">
        <v>74</v>
      </c>
      <c r="AY370" s="255" t="s">
        <v>210</v>
      </c>
    </row>
    <row r="371" s="14" customFormat="1">
      <c r="A371" s="14"/>
      <c r="B371" s="245"/>
      <c r="C371" s="246"/>
      <c r="D371" s="236" t="s">
        <v>221</v>
      </c>
      <c r="E371" s="247" t="s">
        <v>19</v>
      </c>
      <c r="F371" s="248" t="s">
        <v>536</v>
      </c>
      <c r="G371" s="246"/>
      <c r="H371" s="249">
        <v>0.25900000000000001</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221</v>
      </c>
      <c r="AU371" s="255" t="s">
        <v>83</v>
      </c>
      <c r="AV371" s="14" t="s">
        <v>83</v>
      </c>
      <c r="AW371" s="14" t="s">
        <v>34</v>
      </c>
      <c r="AX371" s="14" t="s">
        <v>74</v>
      </c>
      <c r="AY371" s="255" t="s">
        <v>210</v>
      </c>
    </row>
    <row r="372" s="14" customFormat="1">
      <c r="A372" s="14"/>
      <c r="B372" s="245"/>
      <c r="C372" s="246"/>
      <c r="D372" s="236" t="s">
        <v>221</v>
      </c>
      <c r="E372" s="247" t="s">
        <v>19</v>
      </c>
      <c r="F372" s="248" t="s">
        <v>537</v>
      </c>
      <c r="G372" s="246"/>
      <c r="H372" s="249">
        <v>2.6800000000000002</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83</v>
      </c>
      <c r="AV372" s="14" t="s">
        <v>83</v>
      </c>
      <c r="AW372" s="14" t="s">
        <v>34</v>
      </c>
      <c r="AX372" s="14" t="s">
        <v>74</v>
      </c>
      <c r="AY372" s="255" t="s">
        <v>210</v>
      </c>
    </row>
    <row r="373" s="14" customFormat="1">
      <c r="A373" s="14"/>
      <c r="B373" s="245"/>
      <c r="C373" s="246"/>
      <c r="D373" s="236" t="s">
        <v>221</v>
      </c>
      <c r="E373" s="247" t="s">
        <v>19</v>
      </c>
      <c r="F373" s="248" t="s">
        <v>538</v>
      </c>
      <c r="G373" s="246"/>
      <c r="H373" s="249">
        <v>8.7300000000000004</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221</v>
      </c>
      <c r="AU373" s="255" t="s">
        <v>83</v>
      </c>
      <c r="AV373" s="14" t="s">
        <v>83</v>
      </c>
      <c r="AW373" s="14" t="s">
        <v>34</v>
      </c>
      <c r="AX373" s="14" t="s">
        <v>74</v>
      </c>
      <c r="AY373" s="255" t="s">
        <v>210</v>
      </c>
    </row>
    <row r="374" s="14" customFormat="1">
      <c r="A374" s="14"/>
      <c r="B374" s="245"/>
      <c r="C374" s="246"/>
      <c r="D374" s="236" t="s">
        <v>221</v>
      </c>
      <c r="E374" s="247" t="s">
        <v>19</v>
      </c>
      <c r="F374" s="248" t="s">
        <v>539</v>
      </c>
      <c r="G374" s="246"/>
      <c r="H374" s="249">
        <v>8.0299999999999994</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221</v>
      </c>
      <c r="AU374" s="255" t="s">
        <v>83</v>
      </c>
      <c r="AV374" s="14" t="s">
        <v>83</v>
      </c>
      <c r="AW374" s="14" t="s">
        <v>34</v>
      </c>
      <c r="AX374" s="14" t="s">
        <v>74</v>
      </c>
      <c r="AY374" s="255" t="s">
        <v>210</v>
      </c>
    </row>
    <row r="375" s="16" customFormat="1">
      <c r="A375" s="16"/>
      <c r="B375" s="267"/>
      <c r="C375" s="268"/>
      <c r="D375" s="236" t="s">
        <v>221</v>
      </c>
      <c r="E375" s="269" t="s">
        <v>19</v>
      </c>
      <c r="F375" s="270" t="s">
        <v>236</v>
      </c>
      <c r="G375" s="268"/>
      <c r="H375" s="271">
        <v>24.920000000000002</v>
      </c>
      <c r="I375" s="272"/>
      <c r="J375" s="268"/>
      <c r="K375" s="268"/>
      <c r="L375" s="273"/>
      <c r="M375" s="274"/>
      <c r="N375" s="275"/>
      <c r="O375" s="275"/>
      <c r="P375" s="275"/>
      <c r="Q375" s="275"/>
      <c r="R375" s="275"/>
      <c r="S375" s="275"/>
      <c r="T375" s="276"/>
      <c r="U375" s="16"/>
      <c r="V375" s="16"/>
      <c r="W375" s="16"/>
      <c r="X375" s="16"/>
      <c r="Y375" s="16"/>
      <c r="Z375" s="16"/>
      <c r="AA375" s="16"/>
      <c r="AB375" s="16"/>
      <c r="AC375" s="16"/>
      <c r="AD375" s="16"/>
      <c r="AE375" s="16"/>
      <c r="AT375" s="277" t="s">
        <v>221</v>
      </c>
      <c r="AU375" s="277" t="s">
        <v>83</v>
      </c>
      <c r="AV375" s="16" t="s">
        <v>217</v>
      </c>
      <c r="AW375" s="16" t="s">
        <v>34</v>
      </c>
      <c r="AX375" s="16" t="s">
        <v>81</v>
      </c>
      <c r="AY375" s="277" t="s">
        <v>210</v>
      </c>
    </row>
    <row r="376" s="2" customFormat="1" ht="24.15" customHeight="1">
      <c r="A376" s="40"/>
      <c r="B376" s="41"/>
      <c r="C376" s="216" t="s">
        <v>540</v>
      </c>
      <c r="D376" s="216" t="s">
        <v>212</v>
      </c>
      <c r="E376" s="217" t="s">
        <v>541</v>
      </c>
      <c r="F376" s="218" t="s">
        <v>542</v>
      </c>
      <c r="G376" s="219" t="s">
        <v>270</v>
      </c>
      <c r="H376" s="220">
        <v>21.477</v>
      </c>
      <c r="I376" s="221"/>
      <c r="J376" s="222">
        <f>ROUND(I376*H376,2)</f>
        <v>0</v>
      </c>
      <c r="K376" s="218" t="s">
        <v>216</v>
      </c>
      <c r="L376" s="46"/>
      <c r="M376" s="223" t="s">
        <v>19</v>
      </c>
      <c r="N376" s="224" t="s">
        <v>45</v>
      </c>
      <c r="O376" s="86"/>
      <c r="P376" s="225">
        <f>O376*H376</f>
        <v>0</v>
      </c>
      <c r="Q376" s="225">
        <v>0</v>
      </c>
      <c r="R376" s="225">
        <f>Q376*H376</f>
        <v>0</v>
      </c>
      <c r="S376" s="225">
        <v>0.073999999999999996</v>
      </c>
      <c r="T376" s="226">
        <f>S376*H376</f>
        <v>1.5892979999999999</v>
      </c>
      <c r="U376" s="40"/>
      <c r="V376" s="40"/>
      <c r="W376" s="40"/>
      <c r="X376" s="40"/>
      <c r="Y376" s="40"/>
      <c r="Z376" s="40"/>
      <c r="AA376" s="40"/>
      <c r="AB376" s="40"/>
      <c r="AC376" s="40"/>
      <c r="AD376" s="40"/>
      <c r="AE376" s="40"/>
      <c r="AR376" s="227" t="s">
        <v>217</v>
      </c>
      <c r="AT376" s="227" t="s">
        <v>212</v>
      </c>
      <c r="AU376" s="227" t="s">
        <v>83</v>
      </c>
      <c r="AY376" s="19" t="s">
        <v>210</v>
      </c>
      <c r="BE376" s="228">
        <f>IF(N376="základní",J376,0)</f>
        <v>0</v>
      </c>
      <c r="BF376" s="228">
        <f>IF(N376="snížená",J376,0)</f>
        <v>0</v>
      </c>
      <c r="BG376" s="228">
        <f>IF(N376="zákl. přenesená",J376,0)</f>
        <v>0</v>
      </c>
      <c r="BH376" s="228">
        <f>IF(N376="sníž. přenesená",J376,0)</f>
        <v>0</v>
      </c>
      <c r="BI376" s="228">
        <f>IF(N376="nulová",J376,0)</f>
        <v>0</v>
      </c>
      <c r="BJ376" s="19" t="s">
        <v>81</v>
      </c>
      <c r="BK376" s="228">
        <f>ROUND(I376*H376,2)</f>
        <v>0</v>
      </c>
      <c r="BL376" s="19" t="s">
        <v>217</v>
      </c>
      <c r="BM376" s="227" t="s">
        <v>543</v>
      </c>
    </row>
    <row r="377" s="2" customFormat="1">
      <c r="A377" s="40"/>
      <c r="B377" s="41"/>
      <c r="C377" s="42"/>
      <c r="D377" s="229" t="s">
        <v>219</v>
      </c>
      <c r="E377" s="42"/>
      <c r="F377" s="230" t="s">
        <v>544</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219</v>
      </c>
      <c r="AU377" s="19" t="s">
        <v>83</v>
      </c>
    </row>
    <row r="378" s="13" customFormat="1">
      <c r="A378" s="13"/>
      <c r="B378" s="234"/>
      <c r="C378" s="235"/>
      <c r="D378" s="236" t="s">
        <v>221</v>
      </c>
      <c r="E378" s="237" t="s">
        <v>19</v>
      </c>
      <c r="F378" s="238" t="s">
        <v>242</v>
      </c>
      <c r="G378" s="235"/>
      <c r="H378" s="237" t="s">
        <v>19</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221</v>
      </c>
      <c r="AU378" s="244" t="s">
        <v>83</v>
      </c>
      <c r="AV378" s="13" t="s">
        <v>81</v>
      </c>
      <c r="AW378" s="13" t="s">
        <v>34</v>
      </c>
      <c r="AX378" s="13" t="s">
        <v>74</v>
      </c>
      <c r="AY378" s="244" t="s">
        <v>210</v>
      </c>
    </row>
    <row r="379" s="13" customFormat="1">
      <c r="A379" s="13"/>
      <c r="B379" s="234"/>
      <c r="C379" s="235"/>
      <c r="D379" s="236" t="s">
        <v>221</v>
      </c>
      <c r="E379" s="237" t="s">
        <v>19</v>
      </c>
      <c r="F379" s="238" t="s">
        <v>545</v>
      </c>
      <c r="G379" s="235"/>
      <c r="H379" s="237" t="s">
        <v>19</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221</v>
      </c>
      <c r="AU379" s="244" t="s">
        <v>83</v>
      </c>
      <c r="AV379" s="13" t="s">
        <v>81</v>
      </c>
      <c r="AW379" s="13" t="s">
        <v>34</v>
      </c>
      <c r="AX379" s="13" t="s">
        <v>74</v>
      </c>
      <c r="AY379" s="244" t="s">
        <v>210</v>
      </c>
    </row>
    <row r="380" s="14" customFormat="1">
      <c r="A380" s="14"/>
      <c r="B380" s="245"/>
      <c r="C380" s="246"/>
      <c r="D380" s="236" t="s">
        <v>221</v>
      </c>
      <c r="E380" s="247" t="s">
        <v>19</v>
      </c>
      <c r="F380" s="248" t="s">
        <v>546</v>
      </c>
      <c r="G380" s="246"/>
      <c r="H380" s="249">
        <v>18.382999999999999</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221</v>
      </c>
      <c r="AU380" s="255" t="s">
        <v>83</v>
      </c>
      <c r="AV380" s="14" t="s">
        <v>83</v>
      </c>
      <c r="AW380" s="14" t="s">
        <v>34</v>
      </c>
      <c r="AX380" s="14" t="s">
        <v>74</v>
      </c>
      <c r="AY380" s="255" t="s">
        <v>210</v>
      </c>
    </row>
    <row r="381" s="14" customFormat="1">
      <c r="A381" s="14"/>
      <c r="B381" s="245"/>
      <c r="C381" s="246"/>
      <c r="D381" s="236" t="s">
        <v>221</v>
      </c>
      <c r="E381" s="247" t="s">
        <v>19</v>
      </c>
      <c r="F381" s="248" t="s">
        <v>547</v>
      </c>
      <c r="G381" s="246"/>
      <c r="H381" s="249">
        <v>1.76</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83</v>
      </c>
      <c r="AV381" s="14" t="s">
        <v>83</v>
      </c>
      <c r="AW381" s="14" t="s">
        <v>34</v>
      </c>
      <c r="AX381" s="14" t="s">
        <v>74</v>
      </c>
      <c r="AY381" s="255" t="s">
        <v>210</v>
      </c>
    </row>
    <row r="382" s="14" customFormat="1">
      <c r="A382" s="14"/>
      <c r="B382" s="245"/>
      <c r="C382" s="246"/>
      <c r="D382" s="236" t="s">
        <v>221</v>
      </c>
      <c r="E382" s="247" t="s">
        <v>19</v>
      </c>
      <c r="F382" s="248" t="s">
        <v>527</v>
      </c>
      <c r="G382" s="246"/>
      <c r="H382" s="249">
        <v>1.3340000000000001</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221</v>
      </c>
      <c r="AU382" s="255" t="s">
        <v>83</v>
      </c>
      <c r="AV382" s="14" t="s">
        <v>83</v>
      </c>
      <c r="AW382" s="14" t="s">
        <v>34</v>
      </c>
      <c r="AX382" s="14" t="s">
        <v>74</v>
      </c>
      <c r="AY382" s="255" t="s">
        <v>210</v>
      </c>
    </row>
    <row r="383" s="16" customFormat="1">
      <c r="A383" s="16"/>
      <c r="B383" s="267"/>
      <c r="C383" s="268"/>
      <c r="D383" s="236" t="s">
        <v>221</v>
      </c>
      <c r="E383" s="269" t="s">
        <v>19</v>
      </c>
      <c r="F383" s="270" t="s">
        <v>236</v>
      </c>
      <c r="G383" s="268"/>
      <c r="H383" s="271">
        <v>21.477</v>
      </c>
      <c r="I383" s="272"/>
      <c r="J383" s="268"/>
      <c r="K383" s="268"/>
      <c r="L383" s="273"/>
      <c r="M383" s="274"/>
      <c r="N383" s="275"/>
      <c r="O383" s="275"/>
      <c r="P383" s="275"/>
      <c r="Q383" s="275"/>
      <c r="R383" s="275"/>
      <c r="S383" s="275"/>
      <c r="T383" s="276"/>
      <c r="U383" s="16"/>
      <c r="V383" s="16"/>
      <c r="W383" s="16"/>
      <c r="X383" s="16"/>
      <c r="Y383" s="16"/>
      <c r="Z383" s="16"/>
      <c r="AA383" s="16"/>
      <c r="AB383" s="16"/>
      <c r="AC383" s="16"/>
      <c r="AD383" s="16"/>
      <c r="AE383" s="16"/>
      <c r="AT383" s="277" t="s">
        <v>221</v>
      </c>
      <c r="AU383" s="277" t="s">
        <v>83</v>
      </c>
      <c r="AV383" s="16" t="s">
        <v>217</v>
      </c>
      <c r="AW383" s="16" t="s">
        <v>34</v>
      </c>
      <c r="AX383" s="16" t="s">
        <v>81</v>
      </c>
      <c r="AY383" s="277" t="s">
        <v>210</v>
      </c>
    </row>
    <row r="384" s="2" customFormat="1" ht="21.75" customHeight="1">
      <c r="A384" s="40"/>
      <c r="B384" s="41"/>
      <c r="C384" s="216" t="s">
        <v>548</v>
      </c>
      <c r="D384" s="216" t="s">
        <v>212</v>
      </c>
      <c r="E384" s="217" t="s">
        <v>549</v>
      </c>
      <c r="F384" s="218" t="s">
        <v>550</v>
      </c>
      <c r="G384" s="219" t="s">
        <v>215</v>
      </c>
      <c r="H384" s="220">
        <v>13.77</v>
      </c>
      <c r="I384" s="221"/>
      <c r="J384" s="222">
        <f>ROUND(I384*H384,2)</f>
        <v>0</v>
      </c>
      <c r="K384" s="218" t="s">
        <v>216</v>
      </c>
      <c r="L384" s="46"/>
      <c r="M384" s="223" t="s">
        <v>19</v>
      </c>
      <c r="N384" s="224" t="s">
        <v>45</v>
      </c>
      <c r="O384" s="86"/>
      <c r="P384" s="225">
        <f>O384*H384</f>
        <v>0</v>
      </c>
      <c r="Q384" s="225">
        <v>0</v>
      </c>
      <c r="R384" s="225">
        <f>Q384*H384</f>
        <v>0</v>
      </c>
      <c r="S384" s="225">
        <v>1.3999999999999999</v>
      </c>
      <c r="T384" s="226">
        <f>S384*H384</f>
        <v>19.277999999999999</v>
      </c>
      <c r="U384" s="40"/>
      <c r="V384" s="40"/>
      <c r="W384" s="40"/>
      <c r="X384" s="40"/>
      <c r="Y384" s="40"/>
      <c r="Z384" s="40"/>
      <c r="AA384" s="40"/>
      <c r="AB384" s="40"/>
      <c r="AC384" s="40"/>
      <c r="AD384" s="40"/>
      <c r="AE384" s="40"/>
      <c r="AR384" s="227" t="s">
        <v>217</v>
      </c>
      <c r="AT384" s="227" t="s">
        <v>212</v>
      </c>
      <c r="AU384" s="227" t="s">
        <v>83</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217</v>
      </c>
      <c r="BM384" s="227" t="s">
        <v>551</v>
      </c>
    </row>
    <row r="385" s="2" customFormat="1">
      <c r="A385" s="40"/>
      <c r="B385" s="41"/>
      <c r="C385" s="42"/>
      <c r="D385" s="229" t="s">
        <v>219</v>
      </c>
      <c r="E385" s="42"/>
      <c r="F385" s="230" t="s">
        <v>552</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83</v>
      </c>
    </row>
    <row r="386" s="13" customFormat="1">
      <c r="A386" s="13"/>
      <c r="B386" s="234"/>
      <c r="C386" s="235"/>
      <c r="D386" s="236" t="s">
        <v>221</v>
      </c>
      <c r="E386" s="237" t="s">
        <v>19</v>
      </c>
      <c r="F386" s="238" t="s">
        <v>312</v>
      </c>
      <c r="G386" s="235"/>
      <c r="H386" s="237" t="s">
        <v>19</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221</v>
      </c>
      <c r="AU386" s="244" t="s">
        <v>83</v>
      </c>
      <c r="AV386" s="13" t="s">
        <v>81</v>
      </c>
      <c r="AW386" s="13" t="s">
        <v>34</v>
      </c>
      <c r="AX386" s="13" t="s">
        <v>74</v>
      </c>
      <c r="AY386" s="244" t="s">
        <v>210</v>
      </c>
    </row>
    <row r="387" s="14" customFormat="1">
      <c r="A387" s="14"/>
      <c r="B387" s="245"/>
      <c r="C387" s="246"/>
      <c r="D387" s="236" t="s">
        <v>221</v>
      </c>
      <c r="E387" s="247" t="s">
        <v>19</v>
      </c>
      <c r="F387" s="248" t="s">
        <v>553</v>
      </c>
      <c r="G387" s="246"/>
      <c r="H387" s="249">
        <v>0.060999999999999999</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221</v>
      </c>
      <c r="AU387" s="255" t="s">
        <v>83</v>
      </c>
      <c r="AV387" s="14" t="s">
        <v>83</v>
      </c>
      <c r="AW387" s="14" t="s">
        <v>34</v>
      </c>
      <c r="AX387" s="14" t="s">
        <v>74</v>
      </c>
      <c r="AY387" s="255" t="s">
        <v>210</v>
      </c>
    </row>
    <row r="388" s="13" customFormat="1">
      <c r="A388" s="13"/>
      <c r="B388" s="234"/>
      <c r="C388" s="235"/>
      <c r="D388" s="236" t="s">
        <v>221</v>
      </c>
      <c r="E388" s="237" t="s">
        <v>19</v>
      </c>
      <c r="F388" s="238" t="s">
        <v>319</v>
      </c>
      <c r="G388" s="235"/>
      <c r="H388" s="237" t="s">
        <v>19</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221</v>
      </c>
      <c r="AU388" s="244" t="s">
        <v>83</v>
      </c>
      <c r="AV388" s="13" t="s">
        <v>81</v>
      </c>
      <c r="AW388" s="13" t="s">
        <v>34</v>
      </c>
      <c r="AX388" s="13" t="s">
        <v>74</v>
      </c>
      <c r="AY388" s="244" t="s">
        <v>210</v>
      </c>
    </row>
    <row r="389" s="14" customFormat="1">
      <c r="A389" s="14"/>
      <c r="B389" s="245"/>
      <c r="C389" s="246"/>
      <c r="D389" s="236" t="s">
        <v>221</v>
      </c>
      <c r="E389" s="247" t="s">
        <v>19</v>
      </c>
      <c r="F389" s="248" t="s">
        <v>554</v>
      </c>
      <c r="G389" s="246"/>
      <c r="H389" s="249">
        <v>1.863</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221</v>
      </c>
      <c r="AU389" s="255" t="s">
        <v>83</v>
      </c>
      <c r="AV389" s="14" t="s">
        <v>83</v>
      </c>
      <c r="AW389" s="14" t="s">
        <v>34</v>
      </c>
      <c r="AX389" s="14" t="s">
        <v>74</v>
      </c>
      <c r="AY389" s="255" t="s">
        <v>210</v>
      </c>
    </row>
    <row r="390" s="14" customFormat="1">
      <c r="A390" s="14"/>
      <c r="B390" s="245"/>
      <c r="C390" s="246"/>
      <c r="D390" s="236" t="s">
        <v>221</v>
      </c>
      <c r="E390" s="247" t="s">
        <v>19</v>
      </c>
      <c r="F390" s="248" t="s">
        <v>555</v>
      </c>
      <c r="G390" s="246"/>
      <c r="H390" s="249">
        <v>9.1679999999999993</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221</v>
      </c>
      <c r="AU390" s="255" t="s">
        <v>83</v>
      </c>
      <c r="AV390" s="14" t="s">
        <v>83</v>
      </c>
      <c r="AW390" s="14" t="s">
        <v>34</v>
      </c>
      <c r="AX390" s="14" t="s">
        <v>74</v>
      </c>
      <c r="AY390" s="255" t="s">
        <v>210</v>
      </c>
    </row>
    <row r="391" s="14" customFormat="1">
      <c r="A391" s="14"/>
      <c r="B391" s="245"/>
      <c r="C391" s="246"/>
      <c r="D391" s="236" t="s">
        <v>221</v>
      </c>
      <c r="E391" s="247" t="s">
        <v>19</v>
      </c>
      <c r="F391" s="248" t="s">
        <v>556</v>
      </c>
      <c r="G391" s="246"/>
      <c r="H391" s="249">
        <v>0.57199999999999995</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221</v>
      </c>
      <c r="AU391" s="255" t="s">
        <v>83</v>
      </c>
      <c r="AV391" s="14" t="s">
        <v>83</v>
      </c>
      <c r="AW391" s="14" t="s">
        <v>34</v>
      </c>
      <c r="AX391" s="14" t="s">
        <v>74</v>
      </c>
      <c r="AY391" s="255" t="s">
        <v>210</v>
      </c>
    </row>
    <row r="392" s="14" customFormat="1">
      <c r="A392" s="14"/>
      <c r="B392" s="245"/>
      <c r="C392" s="246"/>
      <c r="D392" s="236" t="s">
        <v>221</v>
      </c>
      <c r="E392" s="247" t="s">
        <v>19</v>
      </c>
      <c r="F392" s="248" t="s">
        <v>557</v>
      </c>
      <c r="G392" s="246"/>
      <c r="H392" s="249">
        <v>0.433</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221</v>
      </c>
      <c r="AU392" s="255" t="s">
        <v>83</v>
      </c>
      <c r="AV392" s="14" t="s">
        <v>83</v>
      </c>
      <c r="AW392" s="14" t="s">
        <v>34</v>
      </c>
      <c r="AX392" s="14" t="s">
        <v>74</v>
      </c>
      <c r="AY392" s="255" t="s">
        <v>210</v>
      </c>
    </row>
    <row r="393" s="13" customFormat="1">
      <c r="A393" s="13"/>
      <c r="B393" s="234"/>
      <c r="C393" s="235"/>
      <c r="D393" s="236" t="s">
        <v>221</v>
      </c>
      <c r="E393" s="237" t="s">
        <v>19</v>
      </c>
      <c r="F393" s="238" t="s">
        <v>558</v>
      </c>
      <c r="G393" s="235"/>
      <c r="H393" s="237" t="s">
        <v>19</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221</v>
      </c>
      <c r="AU393" s="244" t="s">
        <v>83</v>
      </c>
      <c r="AV393" s="13" t="s">
        <v>81</v>
      </c>
      <c r="AW393" s="13" t="s">
        <v>34</v>
      </c>
      <c r="AX393" s="13" t="s">
        <v>74</v>
      </c>
      <c r="AY393" s="244" t="s">
        <v>210</v>
      </c>
    </row>
    <row r="394" s="14" customFormat="1">
      <c r="A394" s="14"/>
      <c r="B394" s="245"/>
      <c r="C394" s="246"/>
      <c r="D394" s="236" t="s">
        <v>221</v>
      </c>
      <c r="E394" s="247" t="s">
        <v>19</v>
      </c>
      <c r="F394" s="248" t="s">
        <v>559</v>
      </c>
      <c r="G394" s="246"/>
      <c r="H394" s="249">
        <v>1.673</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83</v>
      </c>
      <c r="AV394" s="14" t="s">
        <v>83</v>
      </c>
      <c r="AW394" s="14" t="s">
        <v>34</v>
      </c>
      <c r="AX394" s="14" t="s">
        <v>74</v>
      </c>
      <c r="AY394" s="255" t="s">
        <v>210</v>
      </c>
    </row>
    <row r="395" s="16" customFormat="1">
      <c r="A395" s="16"/>
      <c r="B395" s="267"/>
      <c r="C395" s="268"/>
      <c r="D395" s="236" t="s">
        <v>221</v>
      </c>
      <c r="E395" s="269" t="s">
        <v>19</v>
      </c>
      <c r="F395" s="270" t="s">
        <v>236</v>
      </c>
      <c r="G395" s="268"/>
      <c r="H395" s="271">
        <v>13.77</v>
      </c>
      <c r="I395" s="272"/>
      <c r="J395" s="268"/>
      <c r="K395" s="268"/>
      <c r="L395" s="273"/>
      <c r="M395" s="274"/>
      <c r="N395" s="275"/>
      <c r="O395" s="275"/>
      <c r="P395" s="275"/>
      <c r="Q395" s="275"/>
      <c r="R395" s="275"/>
      <c r="S395" s="275"/>
      <c r="T395" s="276"/>
      <c r="U395" s="16"/>
      <c r="V395" s="16"/>
      <c r="W395" s="16"/>
      <c r="X395" s="16"/>
      <c r="Y395" s="16"/>
      <c r="Z395" s="16"/>
      <c r="AA395" s="16"/>
      <c r="AB395" s="16"/>
      <c r="AC395" s="16"/>
      <c r="AD395" s="16"/>
      <c r="AE395" s="16"/>
      <c r="AT395" s="277" t="s">
        <v>221</v>
      </c>
      <c r="AU395" s="277" t="s">
        <v>83</v>
      </c>
      <c r="AV395" s="16" t="s">
        <v>217</v>
      </c>
      <c r="AW395" s="16" t="s">
        <v>34</v>
      </c>
      <c r="AX395" s="16" t="s">
        <v>81</v>
      </c>
      <c r="AY395" s="277" t="s">
        <v>210</v>
      </c>
    </row>
    <row r="396" s="2" customFormat="1" ht="24.15" customHeight="1">
      <c r="A396" s="40"/>
      <c r="B396" s="41"/>
      <c r="C396" s="216" t="s">
        <v>560</v>
      </c>
      <c r="D396" s="216" t="s">
        <v>212</v>
      </c>
      <c r="E396" s="217" t="s">
        <v>561</v>
      </c>
      <c r="F396" s="218" t="s">
        <v>562</v>
      </c>
      <c r="G396" s="219" t="s">
        <v>270</v>
      </c>
      <c r="H396" s="220">
        <v>2.016</v>
      </c>
      <c r="I396" s="221"/>
      <c r="J396" s="222">
        <f>ROUND(I396*H396,2)</f>
        <v>0</v>
      </c>
      <c r="K396" s="218" t="s">
        <v>216</v>
      </c>
      <c r="L396" s="46"/>
      <c r="M396" s="223" t="s">
        <v>19</v>
      </c>
      <c r="N396" s="224" t="s">
        <v>45</v>
      </c>
      <c r="O396" s="86"/>
      <c r="P396" s="225">
        <f>O396*H396</f>
        <v>0</v>
      </c>
      <c r="Q396" s="225">
        <v>0</v>
      </c>
      <c r="R396" s="225">
        <f>Q396*H396</f>
        <v>0</v>
      </c>
      <c r="S396" s="225">
        <v>0.087999999999999995</v>
      </c>
      <c r="T396" s="226">
        <f>S396*H396</f>
        <v>0.17740799999999998</v>
      </c>
      <c r="U396" s="40"/>
      <c r="V396" s="40"/>
      <c r="W396" s="40"/>
      <c r="X396" s="40"/>
      <c r="Y396" s="40"/>
      <c r="Z396" s="40"/>
      <c r="AA396" s="40"/>
      <c r="AB396" s="40"/>
      <c r="AC396" s="40"/>
      <c r="AD396" s="40"/>
      <c r="AE396" s="40"/>
      <c r="AR396" s="227" t="s">
        <v>217</v>
      </c>
      <c r="AT396" s="227" t="s">
        <v>212</v>
      </c>
      <c r="AU396" s="227" t="s">
        <v>83</v>
      </c>
      <c r="AY396" s="19" t="s">
        <v>210</v>
      </c>
      <c r="BE396" s="228">
        <f>IF(N396="základní",J396,0)</f>
        <v>0</v>
      </c>
      <c r="BF396" s="228">
        <f>IF(N396="snížená",J396,0)</f>
        <v>0</v>
      </c>
      <c r="BG396" s="228">
        <f>IF(N396="zákl. přenesená",J396,0)</f>
        <v>0</v>
      </c>
      <c r="BH396" s="228">
        <f>IF(N396="sníž. přenesená",J396,0)</f>
        <v>0</v>
      </c>
      <c r="BI396" s="228">
        <f>IF(N396="nulová",J396,0)</f>
        <v>0</v>
      </c>
      <c r="BJ396" s="19" t="s">
        <v>81</v>
      </c>
      <c r="BK396" s="228">
        <f>ROUND(I396*H396,2)</f>
        <v>0</v>
      </c>
      <c r="BL396" s="19" t="s">
        <v>217</v>
      </c>
      <c r="BM396" s="227" t="s">
        <v>563</v>
      </c>
    </row>
    <row r="397" s="2" customFormat="1">
      <c r="A397" s="40"/>
      <c r="B397" s="41"/>
      <c r="C397" s="42"/>
      <c r="D397" s="229" t="s">
        <v>219</v>
      </c>
      <c r="E397" s="42"/>
      <c r="F397" s="230" t="s">
        <v>564</v>
      </c>
      <c r="G397" s="42"/>
      <c r="H397" s="42"/>
      <c r="I397" s="231"/>
      <c r="J397" s="42"/>
      <c r="K397" s="42"/>
      <c r="L397" s="46"/>
      <c r="M397" s="232"/>
      <c r="N397" s="233"/>
      <c r="O397" s="86"/>
      <c r="P397" s="86"/>
      <c r="Q397" s="86"/>
      <c r="R397" s="86"/>
      <c r="S397" s="86"/>
      <c r="T397" s="87"/>
      <c r="U397" s="40"/>
      <c r="V397" s="40"/>
      <c r="W397" s="40"/>
      <c r="X397" s="40"/>
      <c r="Y397" s="40"/>
      <c r="Z397" s="40"/>
      <c r="AA397" s="40"/>
      <c r="AB397" s="40"/>
      <c r="AC397" s="40"/>
      <c r="AD397" s="40"/>
      <c r="AE397" s="40"/>
      <c r="AT397" s="19" t="s">
        <v>219</v>
      </c>
      <c r="AU397" s="19" t="s">
        <v>83</v>
      </c>
    </row>
    <row r="398" s="13" customFormat="1">
      <c r="A398" s="13"/>
      <c r="B398" s="234"/>
      <c r="C398" s="235"/>
      <c r="D398" s="236" t="s">
        <v>221</v>
      </c>
      <c r="E398" s="237" t="s">
        <v>19</v>
      </c>
      <c r="F398" s="238" t="s">
        <v>222</v>
      </c>
      <c r="G398" s="235"/>
      <c r="H398" s="237" t="s">
        <v>19</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221</v>
      </c>
      <c r="AU398" s="244" t="s">
        <v>83</v>
      </c>
      <c r="AV398" s="13" t="s">
        <v>81</v>
      </c>
      <c r="AW398" s="13" t="s">
        <v>34</v>
      </c>
      <c r="AX398" s="13" t="s">
        <v>74</v>
      </c>
      <c r="AY398" s="244" t="s">
        <v>210</v>
      </c>
    </row>
    <row r="399" s="14" customFormat="1">
      <c r="A399" s="14"/>
      <c r="B399" s="245"/>
      <c r="C399" s="246"/>
      <c r="D399" s="236" t="s">
        <v>221</v>
      </c>
      <c r="E399" s="247" t="s">
        <v>19</v>
      </c>
      <c r="F399" s="248" t="s">
        <v>565</v>
      </c>
      <c r="G399" s="246"/>
      <c r="H399" s="249">
        <v>2.016</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221</v>
      </c>
      <c r="AU399" s="255" t="s">
        <v>83</v>
      </c>
      <c r="AV399" s="14" t="s">
        <v>83</v>
      </c>
      <c r="AW399" s="14" t="s">
        <v>34</v>
      </c>
      <c r="AX399" s="14" t="s">
        <v>81</v>
      </c>
      <c r="AY399" s="255" t="s">
        <v>210</v>
      </c>
    </row>
    <row r="400" s="2" customFormat="1" ht="24.15" customHeight="1">
      <c r="A400" s="40"/>
      <c r="B400" s="41"/>
      <c r="C400" s="216" t="s">
        <v>566</v>
      </c>
      <c r="D400" s="216" t="s">
        <v>212</v>
      </c>
      <c r="E400" s="217" t="s">
        <v>567</v>
      </c>
      <c r="F400" s="218" t="s">
        <v>568</v>
      </c>
      <c r="G400" s="219" t="s">
        <v>409</v>
      </c>
      <c r="H400" s="220">
        <v>1</v>
      </c>
      <c r="I400" s="221"/>
      <c r="J400" s="222">
        <f>ROUND(I400*H400,2)</f>
        <v>0</v>
      </c>
      <c r="K400" s="218" t="s">
        <v>216</v>
      </c>
      <c r="L400" s="46"/>
      <c r="M400" s="223" t="s">
        <v>19</v>
      </c>
      <c r="N400" s="224" t="s">
        <v>45</v>
      </c>
      <c r="O400" s="86"/>
      <c r="P400" s="225">
        <f>O400*H400</f>
        <v>0</v>
      </c>
      <c r="Q400" s="225">
        <v>0</v>
      </c>
      <c r="R400" s="225">
        <f>Q400*H400</f>
        <v>0</v>
      </c>
      <c r="S400" s="225">
        <v>0.26200000000000001</v>
      </c>
      <c r="T400" s="226">
        <f>S400*H400</f>
        <v>0.26200000000000001</v>
      </c>
      <c r="U400" s="40"/>
      <c r="V400" s="40"/>
      <c r="W400" s="40"/>
      <c r="X400" s="40"/>
      <c r="Y400" s="40"/>
      <c r="Z400" s="40"/>
      <c r="AA400" s="40"/>
      <c r="AB400" s="40"/>
      <c r="AC400" s="40"/>
      <c r="AD400" s="40"/>
      <c r="AE400" s="40"/>
      <c r="AR400" s="227" t="s">
        <v>217</v>
      </c>
      <c r="AT400" s="227" t="s">
        <v>212</v>
      </c>
      <c r="AU400" s="227" t="s">
        <v>83</v>
      </c>
      <c r="AY400" s="19" t="s">
        <v>210</v>
      </c>
      <c r="BE400" s="228">
        <f>IF(N400="základní",J400,0)</f>
        <v>0</v>
      </c>
      <c r="BF400" s="228">
        <f>IF(N400="snížená",J400,0)</f>
        <v>0</v>
      </c>
      <c r="BG400" s="228">
        <f>IF(N400="zákl. přenesená",J400,0)</f>
        <v>0</v>
      </c>
      <c r="BH400" s="228">
        <f>IF(N400="sníž. přenesená",J400,0)</f>
        <v>0</v>
      </c>
      <c r="BI400" s="228">
        <f>IF(N400="nulová",J400,0)</f>
        <v>0</v>
      </c>
      <c r="BJ400" s="19" t="s">
        <v>81</v>
      </c>
      <c r="BK400" s="228">
        <f>ROUND(I400*H400,2)</f>
        <v>0</v>
      </c>
      <c r="BL400" s="19" t="s">
        <v>217</v>
      </c>
      <c r="BM400" s="227" t="s">
        <v>569</v>
      </c>
    </row>
    <row r="401" s="2" customFormat="1">
      <c r="A401" s="40"/>
      <c r="B401" s="41"/>
      <c r="C401" s="42"/>
      <c r="D401" s="229" t="s">
        <v>219</v>
      </c>
      <c r="E401" s="42"/>
      <c r="F401" s="230" t="s">
        <v>570</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219</v>
      </c>
      <c r="AU401" s="19" t="s">
        <v>83</v>
      </c>
    </row>
    <row r="402" s="13" customFormat="1">
      <c r="A402" s="13"/>
      <c r="B402" s="234"/>
      <c r="C402" s="235"/>
      <c r="D402" s="236" t="s">
        <v>221</v>
      </c>
      <c r="E402" s="237" t="s">
        <v>19</v>
      </c>
      <c r="F402" s="238" t="s">
        <v>222</v>
      </c>
      <c r="G402" s="235"/>
      <c r="H402" s="237" t="s">
        <v>19</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221</v>
      </c>
      <c r="AU402" s="244" t="s">
        <v>83</v>
      </c>
      <c r="AV402" s="13" t="s">
        <v>81</v>
      </c>
      <c r="AW402" s="13" t="s">
        <v>34</v>
      </c>
      <c r="AX402" s="13" t="s">
        <v>74</v>
      </c>
      <c r="AY402" s="244" t="s">
        <v>210</v>
      </c>
    </row>
    <row r="403" s="14" customFormat="1">
      <c r="A403" s="14"/>
      <c r="B403" s="245"/>
      <c r="C403" s="246"/>
      <c r="D403" s="236" t="s">
        <v>221</v>
      </c>
      <c r="E403" s="247" t="s">
        <v>19</v>
      </c>
      <c r="F403" s="248" t="s">
        <v>571</v>
      </c>
      <c r="G403" s="246"/>
      <c r="H403" s="249">
        <v>1</v>
      </c>
      <c r="I403" s="250"/>
      <c r="J403" s="246"/>
      <c r="K403" s="246"/>
      <c r="L403" s="251"/>
      <c r="M403" s="252"/>
      <c r="N403" s="253"/>
      <c r="O403" s="253"/>
      <c r="P403" s="253"/>
      <c r="Q403" s="253"/>
      <c r="R403" s="253"/>
      <c r="S403" s="253"/>
      <c r="T403" s="254"/>
      <c r="U403" s="14"/>
      <c r="V403" s="14"/>
      <c r="W403" s="14"/>
      <c r="X403" s="14"/>
      <c r="Y403" s="14"/>
      <c r="Z403" s="14"/>
      <c r="AA403" s="14"/>
      <c r="AB403" s="14"/>
      <c r="AC403" s="14"/>
      <c r="AD403" s="14"/>
      <c r="AE403" s="14"/>
      <c r="AT403" s="255" t="s">
        <v>221</v>
      </c>
      <c r="AU403" s="255" t="s">
        <v>83</v>
      </c>
      <c r="AV403" s="14" t="s">
        <v>83</v>
      </c>
      <c r="AW403" s="14" t="s">
        <v>34</v>
      </c>
      <c r="AX403" s="14" t="s">
        <v>81</v>
      </c>
      <c r="AY403" s="255" t="s">
        <v>210</v>
      </c>
    </row>
    <row r="404" s="2" customFormat="1" ht="24.15" customHeight="1">
      <c r="A404" s="40"/>
      <c r="B404" s="41"/>
      <c r="C404" s="216" t="s">
        <v>572</v>
      </c>
      <c r="D404" s="216" t="s">
        <v>212</v>
      </c>
      <c r="E404" s="217" t="s">
        <v>573</v>
      </c>
      <c r="F404" s="218" t="s">
        <v>574</v>
      </c>
      <c r="G404" s="219" t="s">
        <v>215</v>
      </c>
      <c r="H404" s="220">
        <v>0.082000000000000003</v>
      </c>
      <c r="I404" s="221"/>
      <c r="J404" s="222">
        <f>ROUND(I404*H404,2)</f>
        <v>0</v>
      </c>
      <c r="K404" s="218" t="s">
        <v>216</v>
      </c>
      <c r="L404" s="46"/>
      <c r="M404" s="223" t="s">
        <v>19</v>
      </c>
      <c r="N404" s="224" t="s">
        <v>45</v>
      </c>
      <c r="O404" s="86"/>
      <c r="P404" s="225">
        <f>O404*H404</f>
        <v>0</v>
      </c>
      <c r="Q404" s="225">
        <v>0</v>
      </c>
      <c r="R404" s="225">
        <f>Q404*H404</f>
        <v>0</v>
      </c>
      <c r="S404" s="225">
        <v>2.5</v>
      </c>
      <c r="T404" s="226">
        <f>S404*H404</f>
        <v>0.20500000000000002</v>
      </c>
      <c r="U404" s="40"/>
      <c r="V404" s="40"/>
      <c r="W404" s="40"/>
      <c r="X404" s="40"/>
      <c r="Y404" s="40"/>
      <c r="Z404" s="40"/>
      <c r="AA404" s="40"/>
      <c r="AB404" s="40"/>
      <c r="AC404" s="40"/>
      <c r="AD404" s="40"/>
      <c r="AE404" s="40"/>
      <c r="AR404" s="227" t="s">
        <v>217</v>
      </c>
      <c r="AT404" s="227" t="s">
        <v>212</v>
      </c>
      <c r="AU404" s="227" t="s">
        <v>83</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217</v>
      </c>
      <c r="BM404" s="227" t="s">
        <v>575</v>
      </c>
    </row>
    <row r="405" s="2" customFormat="1">
      <c r="A405" s="40"/>
      <c r="B405" s="41"/>
      <c r="C405" s="42"/>
      <c r="D405" s="229" t="s">
        <v>219</v>
      </c>
      <c r="E405" s="42"/>
      <c r="F405" s="230" t="s">
        <v>576</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219</v>
      </c>
      <c r="AU405" s="19" t="s">
        <v>83</v>
      </c>
    </row>
    <row r="406" s="13" customFormat="1">
      <c r="A406" s="13"/>
      <c r="B406" s="234"/>
      <c r="C406" s="235"/>
      <c r="D406" s="236" t="s">
        <v>221</v>
      </c>
      <c r="E406" s="237" t="s">
        <v>19</v>
      </c>
      <c r="F406" s="238" t="s">
        <v>222</v>
      </c>
      <c r="G406" s="235"/>
      <c r="H406" s="237" t="s">
        <v>19</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221</v>
      </c>
      <c r="AU406" s="244" t="s">
        <v>83</v>
      </c>
      <c r="AV406" s="13" t="s">
        <v>81</v>
      </c>
      <c r="AW406" s="13" t="s">
        <v>34</v>
      </c>
      <c r="AX406" s="13" t="s">
        <v>74</v>
      </c>
      <c r="AY406" s="244" t="s">
        <v>210</v>
      </c>
    </row>
    <row r="407" s="14" customFormat="1">
      <c r="A407" s="14"/>
      <c r="B407" s="245"/>
      <c r="C407" s="246"/>
      <c r="D407" s="236" t="s">
        <v>221</v>
      </c>
      <c r="E407" s="247" t="s">
        <v>19</v>
      </c>
      <c r="F407" s="248" t="s">
        <v>577</v>
      </c>
      <c r="G407" s="246"/>
      <c r="H407" s="249">
        <v>0.082000000000000003</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221</v>
      </c>
      <c r="AU407" s="255" t="s">
        <v>83</v>
      </c>
      <c r="AV407" s="14" t="s">
        <v>83</v>
      </c>
      <c r="AW407" s="14" t="s">
        <v>34</v>
      </c>
      <c r="AX407" s="14" t="s">
        <v>81</v>
      </c>
      <c r="AY407" s="255" t="s">
        <v>210</v>
      </c>
    </row>
    <row r="408" s="2" customFormat="1" ht="24.15" customHeight="1">
      <c r="A408" s="40"/>
      <c r="B408" s="41"/>
      <c r="C408" s="216" t="s">
        <v>578</v>
      </c>
      <c r="D408" s="216" t="s">
        <v>212</v>
      </c>
      <c r="E408" s="217" t="s">
        <v>579</v>
      </c>
      <c r="F408" s="218" t="s">
        <v>580</v>
      </c>
      <c r="G408" s="219" t="s">
        <v>409</v>
      </c>
      <c r="H408" s="220">
        <v>11</v>
      </c>
      <c r="I408" s="221"/>
      <c r="J408" s="222">
        <f>ROUND(I408*H408,2)</f>
        <v>0</v>
      </c>
      <c r="K408" s="218" t="s">
        <v>216</v>
      </c>
      <c r="L408" s="46"/>
      <c r="M408" s="223" t="s">
        <v>19</v>
      </c>
      <c r="N408" s="224" t="s">
        <v>45</v>
      </c>
      <c r="O408" s="86"/>
      <c r="P408" s="225">
        <f>O408*H408</f>
        <v>0</v>
      </c>
      <c r="Q408" s="225">
        <v>0</v>
      </c>
      <c r="R408" s="225">
        <f>Q408*H408</f>
        <v>0</v>
      </c>
      <c r="S408" s="225">
        <v>0.0080000000000000002</v>
      </c>
      <c r="T408" s="226">
        <f>S408*H408</f>
        <v>0.087999999999999995</v>
      </c>
      <c r="U408" s="40"/>
      <c r="V408" s="40"/>
      <c r="W408" s="40"/>
      <c r="X408" s="40"/>
      <c r="Y408" s="40"/>
      <c r="Z408" s="40"/>
      <c r="AA408" s="40"/>
      <c r="AB408" s="40"/>
      <c r="AC408" s="40"/>
      <c r="AD408" s="40"/>
      <c r="AE408" s="40"/>
      <c r="AR408" s="227" t="s">
        <v>217</v>
      </c>
      <c r="AT408" s="227" t="s">
        <v>212</v>
      </c>
      <c r="AU408" s="227" t="s">
        <v>83</v>
      </c>
      <c r="AY408" s="19" t="s">
        <v>210</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217</v>
      </c>
      <c r="BM408" s="227" t="s">
        <v>581</v>
      </c>
    </row>
    <row r="409" s="2" customFormat="1">
      <c r="A409" s="40"/>
      <c r="B409" s="41"/>
      <c r="C409" s="42"/>
      <c r="D409" s="229" t="s">
        <v>219</v>
      </c>
      <c r="E409" s="42"/>
      <c r="F409" s="230" t="s">
        <v>582</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219</v>
      </c>
      <c r="AU409" s="19" t="s">
        <v>83</v>
      </c>
    </row>
    <row r="410" s="13" customFormat="1">
      <c r="A410" s="13"/>
      <c r="B410" s="234"/>
      <c r="C410" s="235"/>
      <c r="D410" s="236" t="s">
        <v>221</v>
      </c>
      <c r="E410" s="237" t="s">
        <v>19</v>
      </c>
      <c r="F410" s="238" t="s">
        <v>222</v>
      </c>
      <c r="G410" s="235"/>
      <c r="H410" s="237" t="s">
        <v>19</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221</v>
      </c>
      <c r="AU410" s="244" t="s">
        <v>83</v>
      </c>
      <c r="AV410" s="13" t="s">
        <v>81</v>
      </c>
      <c r="AW410" s="13" t="s">
        <v>34</v>
      </c>
      <c r="AX410" s="13" t="s">
        <v>74</v>
      </c>
      <c r="AY410" s="244" t="s">
        <v>210</v>
      </c>
    </row>
    <row r="411" s="14" customFormat="1">
      <c r="A411" s="14"/>
      <c r="B411" s="245"/>
      <c r="C411" s="246"/>
      <c r="D411" s="236" t="s">
        <v>221</v>
      </c>
      <c r="E411" s="247" t="s">
        <v>19</v>
      </c>
      <c r="F411" s="248" t="s">
        <v>583</v>
      </c>
      <c r="G411" s="246"/>
      <c r="H411" s="249">
        <v>2</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221</v>
      </c>
      <c r="AU411" s="255" t="s">
        <v>83</v>
      </c>
      <c r="AV411" s="14" t="s">
        <v>83</v>
      </c>
      <c r="AW411" s="14" t="s">
        <v>34</v>
      </c>
      <c r="AX411" s="14" t="s">
        <v>74</v>
      </c>
      <c r="AY411" s="255" t="s">
        <v>210</v>
      </c>
    </row>
    <row r="412" s="14" customFormat="1">
      <c r="A412" s="14"/>
      <c r="B412" s="245"/>
      <c r="C412" s="246"/>
      <c r="D412" s="236" t="s">
        <v>221</v>
      </c>
      <c r="E412" s="247" t="s">
        <v>19</v>
      </c>
      <c r="F412" s="248" t="s">
        <v>584</v>
      </c>
      <c r="G412" s="246"/>
      <c r="H412" s="249">
        <v>2</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221</v>
      </c>
      <c r="AU412" s="255" t="s">
        <v>83</v>
      </c>
      <c r="AV412" s="14" t="s">
        <v>83</v>
      </c>
      <c r="AW412" s="14" t="s">
        <v>34</v>
      </c>
      <c r="AX412" s="14" t="s">
        <v>74</v>
      </c>
      <c r="AY412" s="255" t="s">
        <v>210</v>
      </c>
    </row>
    <row r="413" s="14" customFormat="1">
      <c r="A413" s="14"/>
      <c r="B413" s="245"/>
      <c r="C413" s="246"/>
      <c r="D413" s="236" t="s">
        <v>221</v>
      </c>
      <c r="E413" s="247" t="s">
        <v>19</v>
      </c>
      <c r="F413" s="248" t="s">
        <v>585</v>
      </c>
      <c r="G413" s="246"/>
      <c r="H413" s="249">
        <v>2</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221</v>
      </c>
      <c r="AU413" s="255" t="s">
        <v>83</v>
      </c>
      <c r="AV413" s="14" t="s">
        <v>83</v>
      </c>
      <c r="AW413" s="14" t="s">
        <v>34</v>
      </c>
      <c r="AX413" s="14" t="s">
        <v>74</v>
      </c>
      <c r="AY413" s="255" t="s">
        <v>210</v>
      </c>
    </row>
    <row r="414" s="14" customFormat="1">
      <c r="A414" s="14"/>
      <c r="B414" s="245"/>
      <c r="C414" s="246"/>
      <c r="D414" s="236" t="s">
        <v>221</v>
      </c>
      <c r="E414" s="247" t="s">
        <v>19</v>
      </c>
      <c r="F414" s="248" t="s">
        <v>586</v>
      </c>
      <c r="G414" s="246"/>
      <c r="H414" s="249">
        <v>3</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221</v>
      </c>
      <c r="AU414" s="255" t="s">
        <v>83</v>
      </c>
      <c r="AV414" s="14" t="s">
        <v>83</v>
      </c>
      <c r="AW414" s="14" t="s">
        <v>34</v>
      </c>
      <c r="AX414" s="14" t="s">
        <v>74</v>
      </c>
      <c r="AY414" s="255" t="s">
        <v>210</v>
      </c>
    </row>
    <row r="415" s="14" customFormat="1">
      <c r="A415" s="14"/>
      <c r="B415" s="245"/>
      <c r="C415" s="246"/>
      <c r="D415" s="236" t="s">
        <v>221</v>
      </c>
      <c r="E415" s="247" t="s">
        <v>19</v>
      </c>
      <c r="F415" s="248" t="s">
        <v>587</v>
      </c>
      <c r="G415" s="246"/>
      <c r="H415" s="249">
        <v>1</v>
      </c>
      <c r="I415" s="250"/>
      <c r="J415" s="246"/>
      <c r="K415" s="246"/>
      <c r="L415" s="251"/>
      <c r="M415" s="252"/>
      <c r="N415" s="253"/>
      <c r="O415" s="253"/>
      <c r="P415" s="253"/>
      <c r="Q415" s="253"/>
      <c r="R415" s="253"/>
      <c r="S415" s="253"/>
      <c r="T415" s="254"/>
      <c r="U415" s="14"/>
      <c r="V415" s="14"/>
      <c r="W415" s="14"/>
      <c r="X415" s="14"/>
      <c r="Y415" s="14"/>
      <c r="Z415" s="14"/>
      <c r="AA415" s="14"/>
      <c r="AB415" s="14"/>
      <c r="AC415" s="14"/>
      <c r="AD415" s="14"/>
      <c r="AE415" s="14"/>
      <c r="AT415" s="255" t="s">
        <v>221</v>
      </c>
      <c r="AU415" s="255" t="s">
        <v>83</v>
      </c>
      <c r="AV415" s="14" t="s">
        <v>83</v>
      </c>
      <c r="AW415" s="14" t="s">
        <v>34</v>
      </c>
      <c r="AX415" s="14" t="s">
        <v>74</v>
      </c>
      <c r="AY415" s="255" t="s">
        <v>210</v>
      </c>
    </row>
    <row r="416" s="14" customFormat="1">
      <c r="A416" s="14"/>
      <c r="B416" s="245"/>
      <c r="C416" s="246"/>
      <c r="D416" s="236" t="s">
        <v>221</v>
      </c>
      <c r="E416" s="247" t="s">
        <v>19</v>
      </c>
      <c r="F416" s="248" t="s">
        <v>588</v>
      </c>
      <c r="G416" s="246"/>
      <c r="H416" s="249">
        <v>1</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221</v>
      </c>
      <c r="AU416" s="255" t="s">
        <v>83</v>
      </c>
      <c r="AV416" s="14" t="s">
        <v>83</v>
      </c>
      <c r="AW416" s="14" t="s">
        <v>34</v>
      </c>
      <c r="AX416" s="14" t="s">
        <v>74</v>
      </c>
      <c r="AY416" s="255" t="s">
        <v>210</v>
      </c>
    </row>
    <row r="417" s="16" customFormat="1">
      <c r="A417" s="16"/>
      <c r="B417" s="267"/>
      <c r="C417" s="268"/>
      <c r="D417" s="236" t="s">
        <v>221</v>
      </c>
      <c r="E417" s="269" t="s">
        <v>19</v>
      </c>
      <c r="F417" s="270" t="s">
        <v>236</v>
      </c>
      <c r="G417" s="268"/>
      <c r="H417" s="271">
        <v>11</v>
      </c>
      <c r="I417" s="272"/>
      <c r="J417" s="268"/>
      <c r="K417" s="268"/>
      <c r="L417" s="273"/>
      <c r="M417" s="274"/>
      <c r="N417" s="275"/>
      <c r="O417" s="275"/>
      <c r="P417" s="275"/>
      <c r="Q417" s="275"/>
      <c r="R417" s="275"/>
      <c r="S417" s="275"/>
      <c r="T417" s="276"/>
      <c r="U417" s="16"/>
      <c r="V417" s="16"/>
      <c r="W417" s="16"/>
      <c r="X417" s="16"/>
      <c r="Y417" s="16"/>
      <c r="Z417" s="16"/>
      <c r="AA417" s="16"/>
      <c r="AB417" s="16"/>
      <c r="AC417" s="16"/>
      <c r="AD417" s="16"/>
      <c r="AE417" s="16"/>
      <c r="AT417" s="277" t="s">
        <v>221</v>
      </c>
      <c r="AU417" s="277" t="s">
        <v>83</v>
      </c>
      <c r="AV417" s="16" t="s">
        <v>217</v>
      </c>
      <c r="AW417" s="16" t="s">
        <v>34</v>
      </c>
      <c r="AX417" s="16" t="s">
        <v>81</v>
      </c>
      <c r="AY417" s="277" t="s">
        <v>210</v>
      </c>
    </row>
    <row r="418" s="2" customFormat="1" ht="24.15" customHeight="1">
      <c r="A418" s="40"/>
      <c r="B418" s="41"/>
      <c r="C418" s="216" t="s">
        <v>589</v>
      </c>
      <c r="D418" s="216" t="s">
        <v>212</v>
      </c>
      <c r="E418" s="217" t="s">
        <v>590</v>
      </c>
      <c r="F418" s="218" t="s">
        <v>591</v>
      </c>
      <c r="G418" s="219" t="s">
        <v>215</v>
      </c>
      <c r="H418" s="220">
        <v>1.4650000000000001</v>
      </c>
      <c r="I418" s="221"/>
      <c r="J418" s="222">
        <f>ROUND(I418*H418,2)</f>
        <v>0</v>
      </c>
      <c r="K418" s="218" t="s">
        <v>216</v>
      </c>
      <c r="L418" s="46"/>
      <c r="M418" s="223" t="s">
        <v>19</v>
      </c>
      <c r="N418" s="224" t="s">
        <v>45</v>
      </c>
      <c r="O418" s="86"/>
      <c r="P418" s="225">
        <f>O418*H418</f>
        <v>0</v>
      </c>
      <c r="Q418" s="225">
        <v>0</v>
      </c>
      <c r="R418" s="225">
        <f>Q418*H418</f>
        <v>0</v>
      </c>
      <c r="S418" s="225">
        <v>1.8</v>
      </c>
      <c r="T418" s="226">
        <f>S418*H418</f>
        <v>2.637</v>
      </c>
      <c r="U418" s="40"/>
      <c r="V418" s="40"/>
      <c r="W418" s="40"/>
      <c r="X418" s="40"/>
      <c r="Y418" s="40"/>
      <c r="Z418" s="40"/>
      <c r="AA418" s="40"/>
      <c r="AB418" s="40"/>
      <c r="AC418" s="40"/>
      <c r="AD418" s="40"/>
      <c r="AE418" s="40"/>
      <c r="AR418" s="227" t="s">
        <v>217</v>
      </c>
      <c r="AT418" s="227" t="s">
        <v>212</v>
      </c>
      <c r="AU418" s="227" t="s">
        <v>83</v>
      </c>
      <c r="AY418" s="19" t="s">
        <v>210</v>
      </c>
      <c r="BE418" s="228">
        <f>IF(N418="základní",J418,0)</f>
        <v>0</v>
      </c>
      <c r="BF418" s="228">
        <f>IF(N418="snížená",J418,0)</f>
        <v>0</v>
      </c>
      <c r="BG418" s="228">
        <f>IF(N418="zákl. přenesená",J418,0)</f>
        <v>0</v>
      </c>
      <c r="BH418" s="228">
        <f>IF(N418="sníž. přenesená",J418,0)</f>
        <v>0</v>
      </c>
      <c r="BI418" s="228">
        <f>IF(N418="nulová",J418,0)</f>
        <v>0</v>
      </c>
      <c r="BJ418" s="19" t="s">
        <v>81</v>
      </c>
      <c r="BK418" s="228">
        <f>ROUND(I418*H418,2)</f>
        <v>0</v>
      </c>
      <c r="BL418" s="19" t="s">
        <v>217</v>
      </c>
      <c r="BM418" s="227" t="s">
        <v>592</v>
      </c>
    </row>
    <row r="419" s="2" customFormat="1">
      <c r="A419" s="40"/>
      <c r="B419" s="41"/>
      <c r="C419" s="42"/>
      <c r="D419" s="229" t="s">
        <v>219</v>
      </c>
      <c r="E419" s="42"/>
      <c r="F419" s="230" t="s">
        <v>593</v>
      </c>
      <c r="G419" s="42"/>
      <c r="H419" s="42"/>
      <c r="I419" s="231"/>
      <c r="J419" s="42"/>
      <c r="K419" s="42"/>
      <c r="L419" s="46"/>
      <c r="M419" s="232"/>
      <c r="N419" s="233"/>
      <c r="O419" s="86"/>
      <c r="P419" s="86"/>
      <c r="Q419" s="86"/>
      <c r="R419" s="86"/>
      <c r="S419" s="86"/>
      <c r="T419" s="87"/>
      <c r="U419" s="40"/>
      <c r="V419" s="40"/>
      <c r="W419" s="40"/>
      <c r="X419" s="40"/>
      <c r="Y419" s="40"/>
      <c r="Z419" s="40"/>
      <c r="AA419" s="40"/>
      <c r="AB419" s="40"/>
      <c r="AC419" s="40"/>
      <c r="AD419" s="40"/>
      <c r="AE419" s="40"/>
      <c r="AT419" s="19" t="s">
        <v>219</v>
      </c>
      <c r="AU419" s="19" t="s">
        <v>83</v>
      </c>
    </row>
    <row r="420" s="13" customFormat="1">
      <c r="A420" s="13"/>
      <c r="B420" s="234"/>
      <c r="C420" s="235"/>
      <c r="D420" s="236" t="s">
        <v>221</v>
      </c>
      <c r="E420" s="237" t="s">
        <v>19</v>
      </c>
      <c r="F420" s="238" t="s">
        <v>222</v>
      </c>
      <c r="G420" s="235"/>
      <c r="H420" s="237" t="s">
        <v>19</v>
      </c>
      <c r="I420" s="239"/>
      <c r="J420" s="235"/>
      <c r="K420" s="235"/>
      <c r="L420" s="240"/>
      <c r="M420" s="241"/>
      <c r="N420" s="242"/>
      <c r="O420" s="242"/>
      <c r="P420" s="242"/>
      <c r="Q420" s="242"/>
      <c r="R420" s="242"/>
      <c r="S420" s="242"/>
      <c r="T420" s="243"/>
      <c r="U420" s="13"/>
      <c r="V420" s="13"/>
      <c r="W420" s="13"/>
      <c r="X420" s="13"/>
      <c r="Y420" s="13"/>
      <c r="Z420" s="13"/>
      <c r="AA420" s="13"/>
      <c r="AB420" s="13"/>
      <c r="AC420" s="13"/>
      <c r="AD420" s="13"/>
      <c r="AE420" s="13"/>
      <c r="AT420" s="244" t="s">
        <v>221</v>
      </c>
      <c r="AU420" s="244" t="s">
        <v>83</v>
      </c>
      <c r="AV420" s="13" t="s">
        <v>81</v>
      </c>
      <c r="AW420" s="13" t="s">
        <v>34</v>
      </c>
      <c r="AX420" s="13" t="s">
        <v>74</v>
      </c>
      <c r="AY420" s="244" t="s">
        <v>210</v>
      </c>
    </row>
    <row r="421" s="14" customFormat="1">
      <c r="A421" s="14"/>
      <c r="B421" s="245"/>
      <c r="C421" s="246"/>
      <c r="D421" s="236" t="s">
        <v>221</v>
      </c>
      <c r="E421" s="247" t="s">
        <v>19</v>
      </c>
      <c r="F421" s="248" t="s">
        <v>594</v>
      </c>
      <c r="G421" s="246"/>
      <c r="H421" s="249">
        <v>1.4650000000000001</v>
      </c>
      <c r="I421" s="250"/>
      <c r="J421" s="246"/>
      <c r="K421" s="246"/>
      <c r="L421" s="251"/>
      <c r="M421" s="252"/>
      <c r="N421" s="253"/>
      <c r="O421" s="253"/>
      <c r="P421" s="253"/>
      <c r="Q421" s="253"/>
      <c r="R421" s="253"/>
      <c r="S421" s="253"/>
      <c r="T421" s="254"/>
      <c r="U421" s="14"/>
      <c r="V421" s="14"/>
      <c r="W421" s="14"/>
      <c r="X421" s="14"/>
      <c r="Y421" s="14"/>
      <c r="Z421" s="14"/>
      <c r="AA421" s="14"/>
      <c r="AB421" s="14"/>
      <c r="AC421" s="14"/>
      <c r="AD421" s="14"/>
      <c r="AE421" s="14"/>
      <c r="AT421" s="255" t="s">
        <v>221</v>
      </c>
      <c r="AU421" s="255" t="s">
        <v>83</v>
      </c>
      <c r="AV421" s="14" t="s">
        <v>83</v>
      </c>
      <c r="AW421" s="14" t="s">
        <v>34</v>
      </c>
      <c r="AX421" s="14" t="s">
        <v>81</v>
      </c>
      <c r="AY421" s="255" t="s">
        <v>210</v>
      </c>
    </row>
    <row r="422" s="2" customFormat="1" ht="24.15" customHeight="1">
      <c r="A422" s="40"/>
      <c r="B422" s="41"/>
      <c r="C422" s="216" t="s">
        <v>595</v>
      </c>
      <c r="D422" s="216" t="s">
        <v>212</v>
      </c>
      <c r="E422" s="217" t="s">
        <v>596</v>
      </c>
      <c r="F422" s="218" t="s">
        <v>597</v>
      </c>
      <c r="G422" s="219" t="s">
        <v>417</v>
      </c>
      <c r="H422" s="220">
        <v>1.399</v>
      </c>
      <c r="I422" s="221"/>
      <c r="J422" s="222">
        <f>ROUND(I422*H422,2)</f>
        <v>0</v>
      </c>
      <c r="K422" s="218" t="s">
        <v>216</v>
      </c>
      <c r="L422" s="46"/>
      <c r="M422" s="223" t="s">
        <v>19</v>
      </c>
      <c r="N422" s="224" t="s">
        <v>45</v>
      </c>
      <c r="O422" s="86"/>
      <c r="P422" s="225">
        <f>O422*H422</f>
        <v>0</v>
      </c>
      <c r="Q422" s="225">
        <v>0.00147</v>
      </c>
      <c r="R422" s="225">
        <f>Q422*H422</f>
        <v>0.00205653</v>
      </c>
      <c r="S422" s="225">
        <v>0.039</v>
      </c>
      <c r="T422" s="226">
        <f>S422*H422</f>
        <v>0.054560999999999998</v>
      </c>
      <c r="U422" s="40"/>
      <c r="V422" s="40"/>
      <c r="W422" s="40"/>
      <c r="X422" s="40"/>
      <c r="Y422" s="40"/>
      <c r="Z422" s="40"/>
      <c r="AA422" s="40"/>
      <c r="AB422" s="40"/>
      <c r="AC422" s="40"/>
      <c r="AD422" s="40"/>
      <c r="AE422" s="40"/>
      <c r="AR422" s="227" t="s">
        <v>217</v>
      </c>
      <c r="AT422" s="227" t="s">
        <v>212</v>
      </c>
      <c r="AU422" s="227" t="s">
        <v>83</v>
      </c>
      <c r="AY422" s="19" t="s">
        <v>210</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217</v>
      </c>
      <c r="BM422" s="227" t="s">
        <v>598</v>
      </c>
    </row>
    <row r="423" s="2" customFormat="1">
      <c r="A423" s="40"/>
      <c r="B423" s="41"/>
      <c r="C423" s="42"/>
      <c r="D423" s="229" t="s">
        <v>219</v>
      </c>
      <c r="E423" s="42"/>
      <c r="F423" s="230" t="s">
        <v>599</v>
      </c>
      <c r="G423" s="42"/>
      <c r="H423" s="42"/>
      <c r="I423" s="231"/>
      <c r="J423" s="42"/>
      <c r="K423" s="42"/>
      <c r="L423" s="46"/>
      <c r="M423" s="232"/>
      <c r="N423" s="233"/>
      <c r="O423" s="86"/>
      <c r="P423" s="86"/>
      <c r="Q423" s="86"/>
      <c r="R423" s="86"/>
      <c r="S423" s="86"/>
      <c r="T423" s="87"/>
      <c r="U423" s="40"/>
      <c r="V423" s="40"/>
      <c r="W423" s="40"/>
      <c r="X423" s="40"/>
      <c r="Y423" s="40"/>
      <c r="Z423" s="40"/>
      <c r="AA423" s="40"/>
      <c r="AB423" s="40"/>
      <c r="AC423" s="40"/>
      <c r="AD423" s="40"/>
      <c r="AE423" s="40"/>
      <c r="AT423" s="19" t="s">
        <v>219</v>
      </c>
      <c r="AU423" s="19" t="s">
        <v>83</v>
      </c>
    </row>
    <row r="424" s="13" customFormat="1">
      <c r="A424" s="13"/>
      <c r="B424" s="234"/>
      <c r="C424" s="235"/>
      <c r="D424" s="236" t="s">
        <v>221</v>
      </c>
      <c r="E424" s="237" t="s">
        <v>19</v>
      </c>
      <c r="F424" s="238" t="s">
        <v>222</v>
      </c>
      <c r="G424" s="235"/>
      <c r="H424" s="237" t="s">
        <v>19</v>
      </c>
      <c r="I424" s="239"/>
      <c r="J424" s="235"/>
      <c r="K424" s="235"/>
      <c r="L424" s="240"/>
      <c r="M424" s="241"/>
      <c r="N424" s="242"/>
      <c r="O424" s="242"/>
      <c r="P424" s="242"/>
      <c r="Q424" s="242"/>
      <c r="R424" s="242"/>
      <c r="S424" s="242"/>
      <c r="T424" s="243"/>
      <c r="U424" s="13"/>
      <c r="V424" s="13"/>
      <c r="W424" s="13"/>
      <c r="X424" s="13"/>
      <c r="Y424" s="13"/>
      <c r="Z424" s="13"/>
      <c r="AA424" s="13"/>
      <c r="AB424" s="13"/>
      <c r="AC424" s="13"/>
      <c r="AD424" s="13"/>
      <c r="AE424" s="13"/>
      <c r="AT424" s="244" t="s">
        <v>221</v>
      </c>
      <c r="AU424" s="244" t="s">
        <v>83</v>
      </c>
      <c r="AV424" s="13" t="s">
        <v>81</v>
      </c>
      <c r="AW424" s="13" t="s">
        <v>34</v>
      </c>
      <c r="AX424" s="13" t="s">
        <v>74</v>
      </c>
      <c r="AY424" s="244" t="s">
        <v>210</v>
      </c>
    </row>
    <row r="425" s="14" customFormat="1">
      <c r="A425" s="14"/>
      <c r="B425" s="245"/>
      <c r="C425" s="246"/>
      <c r="D425" s="236" t="s">
        <v>221</v>
      </c>
      <c r="E425" s="247" t="s">
        <v>19</v>
      </c>
      <c r="F425" s="248" t="s">
        <v>600</v>
      </c>
      <c r="G425" s="246"/>
      <c r="H425" s="249">
        <v>1.399</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221</v>
      </c>
      <c r="AU425" s="255" t="s">
        <v>83</v>
      </c>
      <c r="AV425" s="14" t="s">
        <v>83</v>
      </c>
      <c r="AW425" s="14" t="s">
        <v>34</v>
      </c>
      <c r="AX425" s="14" t="s">
        <v>81</v>
      </c>
      <c r="AY425" s="255" t="s">
        <v>210</v>
      </c>
    </row>
    <row r="426" s="2" customFormat="1" ht="24.15" customHeight="1">
      <c r="A426" s="40"/>
      <c r="B426" s="41"/>
      <c r="C426" s="216" t="s">
        <v>601</v>
      </c>
      <c r="D426" s="216" t="s">
        <v>212</v>
      </c>
      <c r="E426" s="217" t="s">
        <v>602</v>
      </c>
      <c r="F426" s="218" t="s">
        <v>603</v>
      </c>
      <c r="G426" s="219" t="s">
        <v>417</v>
      </c>
      <c r="H426" s="220">
        <v>1.05</v>
      </c>
      <c r="I426" s="221"/>
      <c r="J426" s="222">
        <f>ROUND(I426*H426,2)</f>
        <v>0</v>
      </c>
      <c r="K426" s="218" t="s">
        <v>216</v>
      </c>
      <c r="L426" s="46"/>
      <c r="M426" s="223" t="s">
        <v>19</v>
      </c>
      <c r="N426" s="224" t="s">
        <v>45</v>
      </c>
      <c r="O426" s="86"/>
      <c r="P426" s="225">
        <f>O426*H426</f>
        <v>0</v>
      </c>
      <c r="Q426" s="225">
        <v>0.0027899999999999999</v>
      </c>
      <c r="R426" s="225">
        <f>Q426*H426</f>
        <v>0.0029295000000000002</v>
      </c>
      <c r="S426" s="225">
        <v>0.056000000000000001</v>
      </c>
      <c r="T426" s="226">
        <f>S426*H426</f>
        <v>0.058800000000000005</v>
      </c>
      <c r="U426" s="40"/>
      <c r="V426" s="40"/>
      <c r="W426" s="40"/>
      <c r="X426" s="40"/>
      <c r="Y426" s="40"/>
      <c r="Z426" s="40"/>
      <c r="AA426" s="40"/>
      <c r="AB426" s="40"/>
      <c r="AC426" s="40"/>
      <c r="AD426" s="40"/>
      <c r="AE426" s="40"/>
      <c r="AR426" s="227" t="s">
        <v>217</v>
      </c>
      <c r="AT426" s="227" t="s">
        <v>212</v>
      </c>
      <c r="AU426" s="227" t="s">
        <v>83</v>
      </c>
      <c r="AY426" s="19" t="s">
        <v>210</v>
      </c>
      <c r="BE426" s="228">
        <f>IF(N426="základní",J426,0)</f>
        <v>0</v>
      </c>
      <c r="BF426" s="228">
        <f>IF(N426="snížená",J426,0)</f>
        <v>0</v>
      </c>
      <c r="BG426" s="228">
        <f>IF(N426="zákl. přenesená",J426,0)</f>
        <v>0</v>
      </c>
      <c r="BH426" s="228">
        <f>IF(N426="sníž. přenesená",J426,0)</f>
        <v>0</v>
      </c>
      <c r="BI426" s="228">
        <f>IF(N426="nulová",J426,0)</f>
        <v>0</v>
      </c>
      <c r="BJ426" s="19" t="s">
        <v>81</v>
      </c>
      <c r="BK426" s="228">
        <f>ROUND(I426*H426,2)</f>
        <v>0</v>
      </c>
      <c r="BL426" s="19" t="s">
        <v>217</v>
      </c>
      <c r="BM426" s="227" t="s">
        <v>604</v>
      </c>
    </row>
    <row r="427" s="2" customFormat="1">
      <c r="A427" s="40"/>
      <c r="B427" s="41"/>
      <c r="C427" s="42"/>
      <c r="D427" s="229" t="s">
        <v>219</v>
      </c>
      <c r="E427" s="42"/>
      <c r="F427" s="230" t="s">
        <v>605</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219</v>
      </c>
      <c r="AU427" s="19" t="s">
        <v>83</v>
      </c>
    </row>
    <row r="428" s="13" customFormat="1">
      <c r="A428" s="13"/>
      <c r="B428" s="234"/>
      <c r="C428" s="235"/>
      <c r="D428" s="236" t="s">
        <v>221</v>
      </c>
      <c r="E428" s="237" t="s">
        <v>19</v>
      </c>
      <c r="F428" s="238" t="s">
        <v>222</v>
      </c>
      <c r="G428" s="235"/>
      <c r="H428" s="237" t="s">
        <v>19</v>
      </c>
      <c r="I428" s="239"/>
      <c r="J428" s="235"/>
      <c r="K428" s="235"/>
      <c r="L428" s="240"/>
      <c r="M428" s="241"/>
      <c r="N428" s="242"/>
      <c r="O428" s="242"/>
      <c r="P428" s="242"/>
      <c r="Q428" s="242"/>
      <c r="R428" s="242"/>
      <c r="S428" s="242"/>
      <c r="T428" s="243"/>
      <c r="U428" s="13"/>
      <c r="V428" s="13"/>
      <c r="W428" s="13"/>
      <c r="X428" s="13"/>
      <c r="Y428" s="13"/>
      <c r="Z428" s="13"/>
      <c r="AA428" s="13"/>
      <c r="AB428" s="13"/>
      <c r="AC428" s="13"/>
      <c r="AD428" s="13"/>
      <c r="AE428" s="13"/>
      <c r="AT428" s="244" t="s">
        <v>221</v>
      </c>
      <c r="AU428" s="244" t="s">
        <v>83</v>
      </c>
      <c r="AV428" s="13" t="s">
        <v>81</v>
      </c>
      <c r="AW428" s="13" t="s">
        <v>34</v>
      </c>
      <c r="AX428" s="13" t="s">
        <v>74</v>
      </c>
      <c r="AY428" s="244" t="s">
        <v>210</v>
      </c>
    </row>
    <row r="429" s="14" customFormat="1">
      <c r="A429" s="14"/>
      <c r="B429" s="245"/>
      <c r="C429" s="246"/>
      <c r="D429" s="236" t="s">
        <v>221</v>
      </c>
      <c r="E429" s="247" t="s">
        <v>19</v>
      </c>
      <c r="F429" s="248" t="s">
        <v>606</v>
      </c>
      <c r="G429" s="246"/>
      <c r="H429" s="249">
        <v>1.05</v>
      </c>
      <c r="I429" s="250"/>
      <c r="J429" s="246"/>
      <c r="K429" s="246"/>
      <c r="L429" s="251"/>
      <c r="M429" s="252"/>
      <c r="N429" s="253"/>
      <c r="O429" s="253"/>
      <c r="P429" s="253"/>
      <c r="Q429" s="253"/>
      <c r="R429" s="253"/>
      <c r="S429" s="253"/>
      <c r="T429" s="254"/>
      <c r="U429" s="14"/>
      <c r="V429" s="14"/>
      <c r="W429" s="14"/>
      <c r="X429" s="14"/>
      <c r="Y429" s="14"/>
      <c r="Z429" s="14"/>
      <c r="AA429" s="14"/>
      <c r="AB429" s="14"/>
      <c r="AC429" s="14"/>
      <c r="AD429" s="14"/>
      <c r="AE429" s="14"/>
      <c r="AT429" s="255" t="s">
        <v>221</v>
      </c>
      <c r="AU429" s="255" t="s">
        <v>83</v>
      </c>
      <c r="AV429" s="14" t="s">
        <v>83</v>
      </c>
      <c r="AW429" s="14" t="s">
        <v>34</v>
      </c>
      <c r="AX429" s="14" t="s">
        <v>81</v>
      </c>
      <c r="AY429" s="255" t="s">
        <v>210</v>
      </c>
    </row>
    <row r="430" s="2" customFormat="1" ht="24.15" customHeight="1">
      <c r="A430" s="40"/>
      <c r="B430" s="41"/>
      <c r="C430" s="216" t="s">
        <v>607</v>
      </c>
      <c r="D430" s="216" t="s">
        <v>212</v>
      </c>
      <c r="E430" s="217" t="s">
        <v>608</v>
      </c>
      <c r="F430" s="218" t="s">
        <v>609</v>
      </c>
      <c r="G430" s="219" t="s">
        <v>270</v>
      </c>
      <c r="H430" s="220">
        <v>86.290000000000006</v>
      </c>
      <c r="I430" s="221"/>
      <c r="J430" s="222">
        <f>ROUND(I430*H430,2)</f>
        <v>0</v>
      </c>
      <c r="K430" s="218" t="s">
        <v>216</v>
      </c>
      <c r="L430" s="46"/>
      <c r="M430" s="223" t="s">
        <v>19</v>
      </c>
      <c r="N430" s="224" t="s">
        <v>45</v>
      </c>
      <c r="O430" s="86"/>
      <c r="P430" s="225">
        <f>O430*H430</f>
        <v>0</v>
      </c>
      <c r="Q430" s="225">
        <v>0</v>
      </c>
      <c r="R430" s="225">
        <f>Q430*H430</f>
        <v>0</v>
      </c>
      <c r="S430" s="225">
        <v>0.050000000000000003</v>
      </c>
      <c r="T430" s="226">
        <f>S430*H430</f>
        <v>4.3145000000000007</v>
      </c>
      <c r="U430" s="40"/>
      <c r="V430" s="40"/>
      <c r="W430" s="40"/>
      <c r="X430" s="40"/>
      <c r="Y430" s="40"/>
      <c r="Z430" s="40"/>
      <c r="AA430" s="40"/>
      <c r="AB430" s="40"/>
      <c r="AC430" s="40"/>
      <c r="AD430" s="40"/>
      <c r="AE430" s="40"/>
      <c r="AR430" s="227" t="s">
        <v>217</v>
      </c>
      <c r="AT430" s="227" t="s">
        <v>212</v>
      </c>
      <c r="AU430" s="227" t="s">
        <v>83</v>
      </c>
      <c r="AY430" s="19" t="s">
        <v>210</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217</v>
      </c>
      <c r="BM430" s="227" t="s">
        <v>610</v>
      </c>
    </row>
    <row r="431" s="2" customFormat="1">
      <c r="A431" s="40"/>
      <c r="B431" s="41"/>
      <c r="C431" s="42"/>
      <c r="D431" s="229" t="s">
        <v>219</v>
      </c>
      <c r="E431" s="42"/>
      <c r="F431" s="230" t="s">
        <v>611</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219</v>
      </c>
      <c r="AU431" s="19" t="s">
        <v>83</v>
      </c>
    </row>
    <row r="432" s="14" customFormat="1">
      <c r="A432" s="14"/>
      <c r="B432" s="245"/>
      <c r="C432" s="246"/>
      <c r="D432" s="236" t="s">
        <v>221</v>
      </c>
      <c r="E432" s="247" t="s">
        <v>19</v>
      </c>
      <c r="F432" s="248" t="s">
        <v>612</v>
      </c>
      <c r="G432" s="246"/>
      <c r="H432" s="249">
        <v>21.420000000000002</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221</v>
      </c>
      <c r="AU432" s="255" t="s">
        <v>83</v>
      </c>
      <c r="AV432" s="14" t="s">
        <v>83</v>
      </c>
      <c r="AW432" s="14" t="s">
        <v>34</v>
      </c>
      <c r="AX432" s="14" t="s">
        <v>74</v>
      </c>
      <c r="AY432" s="255" t="s">
        <v>210</v>
      </c>
    </row>
    <row r="433" s="14" customFormat="1">
      <c r="A433" s="14"/>
      <c r="B433" s="245"/>
      <c r="C433" s="246"/>
      <c r="D433" s="236" t="s">
        <v>221</v>
      </c>
      <c r="E433" s="247" t="s">
        <v>19</v>
      </c>
      <c r="F433" s="248" t="s">
        <v>613</v>
      </c>
      <c r="G433" s="246"/>
      <c r="H433" s="249">
        <v>30.510000000000002</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221</v>
      </c>
      <c r="AU433" s="255" t="s">
        <v>83</v>
      </c>
      <c r="AV433" s="14" t="s">
        <v>83</v>
      </c>
      <c r="AW433" s="14" t="s">
        <v>34</v>
      </c>
      <c r="AX433" s="14" t="s">
        <v>74</v>
      </c>
      <c r="AY433" s="255" t="s">
        <v>210</v>
      </c>
    </row>
    <row r="434" s="14" customFormat="1">
      <c r="A434" s="14"/>
      <c r="B434" s="245"/>
      <c r="C434" s="246"/>
      <c r="D434" s="236" t="s">
        <v>221</v>
      </c>
      <c r="E434" s="247" t="s">
        <v>19</v>
      </c>
      <c r="F434" s="248" t="s">
        <v>614</v>
      </c>
      <c r="G434" s="246"/>
      <c r="H434" s="249">
        <v>20.359999999999999</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221</v>
      </c>
      <c r="AU434" s="255" t="s">
        <v>83</v>
      </c>
      <c r="AV434" s="14" t="s">
        <v>83</v>
      </c>
      <c r="AW434" s="14" t="s">
        <v>34</v>
      </c>
      <c r="AX434" s="14" t="s">
        <v>74</v>
      </c>
      <c r="AY434" s="255" t="s">
        <v>210</v>
      </c>
    </row>
    <row r="435" s="14" customFormat="1">
      <c r="A435" s="14"/>
      <c r="B435" s="245"/>
      <c r="C435" s="246"/>
      <c r="D435" s="236" t="s">
        <v>221</v>
      </c>
      <c r="E435" s="247" t="s">
        <v>19</v>
      </c>
      <c r="F435" s="248" t="s">
        <v>615</v>
      </c>
      <c r="G435" s="246"/>
      <c r="H435" s="249">
        <v>2.5899999999999999</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221</v>
      </c>
      <c r="AU435" s="255" t="s">
        <v>83</v>
      </c>
      <c r="AV435" s="14" t="s">
        <v>83</v>
      </c>
      <c r="AW435" s="14" t="s">
        <v>34</v>
      </c>
      <c r="AX435" s="14" t="s">
        <v>74</v>
      </c>
      <c r="AY435" s="255" t="s">
        <v>210</v>
      </c>
    </row>
    <row r="436" s="14" customFormat="1">
      <c r="A436" s="14"/>
      <c r="B436" s="245"/>
      <c r="C436" s="246"/>
      <c r="D436" s="236" t="s">
        <v>221</v>
      </c>
      <c r="E436" s="247" t="s">
        <v>19</v>
      </c>
      <c r="F436" s="248" t="s">
        <v>616</v>
      </c>
      <c r="G436" s="246"/>
      <c r="H436" s="249">
        <v>2.6800000000000002</v>
      </c>
      <c r="I436" s="250"/>
      <c r="J436" s="246"/>
      <c r="K436" s="246"/>
      <c r="L436" s="251"/>
      <c r="M436" s="252"/>
      <c r="N436" s="253"/>
      <c r="O436" s="253"/>
      <c r="P436" s="253"/>
      <c r="Q436" s="253"/>
      <c r="R436" s="253"/>
      <c r="S436" s="253"/>
      <c r="T436" s="254"/>
      <c r="U436" s="14"/>
      <c r="V436" s="14"/>
      <c r="W436" s="14"/>
      <c r="X436" s="14"/>
      <c r="Y436" s="14"/>
      <c r="Z436" s="14"/>
      <c r="AA436" s="14"/>
      <c r="AB436" s="14"/>
      <c r="AC436" s="14"/>
      <c r="AD436" s="14"/>
      <c r="AE436" s="14"/>
      <c r="AT436" s="255" t="s">
        <v>221</v>
      </c>
      <c r="AU436" s="255" t="s">
        <v>83</v>
      </c>
      <c r="AV436" s="14" t="s">
        <v>83</v>
      </c>
      <c r="AW436" s="14" t="s">
        <v>34</v>
      </c>
      <c r="AX436" s="14" t="s">
        <v>74</v>
      </c>
      <c r="AY436" s="255" t="s">
        <v>210</v>
      </c>
    </row>
    <row r="437" s="14" customFormat="1">
      <c r="A437" s="14"/>
      <c r="B437" s="245"/>
      <c r="C437" s="246"/>
      <c r="D437" s="236" t="s">
        <v>221</v>
      </c>
      <c r="E437" s="247" t="s">
        <v>19</v>
      </c>
      <c r="F437" s="248" t="s">
        <v>617</v>
      </c>
      <c r="G437" s="246"/>
      <c r="H437" s="249">
        <v>8.7300000000000004</v>
      </c>
      <c r="I437" s="250"/>
      <c r="J437" s="246"/>
      <c r="K437" s="246"/>
      <c r="L437" s="251"/>
      <c r="M437" s="252"/>
      <c r="N437" s="253"/>
      <c r="O437" s="253"/>
      <c r="P437" s="253"/>
      <c r="Q437" s="253"/>
      <c r="R437" s="253"/>
      <c r="S437" s="253"/>
      <c r="T437" s="254"/>
      <c r="U437" s="14"/>
      <c r="V437" s="14"/>
      <c r="W437" s="14"/>
      <c r="X437" s="14"/>
      <c r="Y437" s="14"/>
      <c r="Z437" s="14"/>
      <c r="AA437" s="14"/>
      <c r="AB437" s="14"/>
      <c r="AC437" s="14"/>
      <c r="AD437" s="14"/>
      <c r="AE437" s="14"/>
      <c r="AT437" s="255" t="s">
        <v>221</v>
      </c>
      <c r="AU437" s="255" t="s">
        <v>83</v>
      </c>
      <c r="AV437" s="14" t="s">
        <v>83</v>
      </c>
      <c r="AW437" s="14" t="s">
        <v>34</v>
      </c>
      <c r="AX437" s="14" t="s">
        <v>74</v>
      </c>
      <c r="AY437" s="255" t="s">
        <v>210</v>
      </c>
    </row>
    <row r="438" s="16" customFormat="1">
      <c r="A438" s="16"/>
      <c r="B438" s="267"/>
      <c r="C438" s="268"/>
      <c r="D438" s="236" t="s">
        <v>221</v>
      </c>
      <c r="E438" s="269" t="s">
        <v>19</v>
      </c>
      <c r="F438" s="270" t="s">
        <v>236</v>
      </c>
      <c r="G438" s="268"/>
      <c r="H438" s="271">
        <v>86.290000000000006</v>
      </c>
      <c r="I438" s="272"/>
      <c r="J438" s="268"/>
      <c r="K438" s="268"/>
      <c r="L438" s="273"/>
      <c r="M438" s="274"/>
      <c r="N438" s="275"/>
      <c r="O438" s="275"/>
      <c r="P438" s="275"/>
      <c r="Q438" s="275"/>
      <c r="R438" s="275"/>
      <c r="S438" s="275"/>
      <c r="T438" s="276"/>
      <c r="U438" s="16"/>
      <c r="V438" s="16"/>
      <c r="W438" s="16"/>
      <c r="X438" s="16"/>
      <c r="Y438" s="16"/>
      <c r="Z438" s="16"/>
      <c r="AA438" s="16"/>
      <c r="AB438" s="16"/>
      <c r="AC438" s="16"/>
      <c r="AD438" s="16"/>
      <c r="AE438" s="16"/>
      <c r="AT438" s="277" t="s">
        <v>221</v>
      </c>
      <c r="AU438" s="277" t="s">
        <v>83</v>
      </c>
      <c r="AV438" s="16" t="s">
        <v>217</v>
      </c>
      <c r="AW438" s="16" t="s">
        <v>34</v>
      </c>
      <c r="AX438" s="16" t="s">
        <v>81</v>
      </c>
      <c r="AY438" s="277" t="s">
        <v>210</v>
      </c>
    </row>
    <row r="439" s="2" customFormat="1" ht="24.15" customHeight="1">
      <c r="A439" s="40"/>
      <c r="B439" s="41"/>
      <c r="C439" s="216" t="s">
        <v>618</v>
      </c>
      <c r="D439" s="216" t="s">
        <v>212</v>
      </c>
      <c r="E439" s="217" t="s">
        <v>619</v>
      </c>
      <c r="F439" s="218" t="s">
        <v>620</v>
      </c>
      <c r="G439" s="219" t="s">
        <v>270</v>
      </c>
      <c r="H439" s="220">
        <v>91.116</v>
      </c>
      <c r="I439" s="221"/>
      <c r="J439" s="222">
        <f>ROUND(I439*H439,2)</f>
        <v>0</v>
      </c>
      <c r="K439" s="218" t="s">
        <v>216</v>
      </c>
      <c r="L439" s="46"/>
      <c r="M439" s="223" t="s">
        <v>19</v>
      </c>
      <c r="N439" s="224" t="s">
        <v>45</v>
      </c>
      <c r="O439" s="86"/>
      <c r="P439" s="225">
        <f>O439*H439</f>
        <v>0</v>
      </c>
      <c r="Q439" s="225">
        <v>0</v>
      </c>
      <c r="R439" s="225">
        <f>Q439*H439</f>
        <v>0</v>
      </c>
      <c r="S439" s="225">
        <v>0.02</v>
      </c>
      <c r="T439" s="226">
        <f>S439*H439</f>
        <v>1.8223199999999999</v>
      </c>
      <c r="U439" s="40"/>
      <c r="V439" s="40"/>
      <c r="W439" s="40"/>
      <c r="X439" s="40"/>
      <c r="Y439" s="40"/>
      <c r="Z439" s="40"/>
      <c r="AA439" s="40"/>
      <c r="AB439" s="40"/>
      <c r="AC439" s="40"/>
      <c r="AD439" s="40"/>
      <c r="AE439" s="40"/>
      <c r="AR439" s="227" t="s">
        <v>217</v>
      </c>
      <c r="AT439" s="227" t="s">
        <v>212</v>
      </c>
      <c r="AU439" s="227" t="s">
        <v>83</v>
      </c>
      <c r="AY439" s="19" t="s">
        <v>210</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217</v>
      </c>
      <c r="BM439" s="227" t="s">
        <v>621</v>
      </c>
    </row>
    <row r="440" s="2" customFormat="1">
      <c r="A440" s="40"/>
      <c r="B440" s="41"/>
      <c r="C440" s="42"/>
      <c r="D440" s="229" t="s">
        <v>219</v>
      </c>
      <c r="E440" s="42"/>
      <c r="F440" s="230" t="s">
        <v>622</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219</v>
      </c>
      <c r="AU440" s="19" t="s">
        <v>83</v>
      </c>
    </row>
    <row r="441" s="13" customFormat="1">
      <c r="A441" s="13"/>
      <c r="B441" s="234"/>
      <c r="C441" s="235"/>
      <c r="D441" s="236" t="s">
        <v>221</v>
      </c>
      <c r="E441" s="237" t="s">
        <v>19</v>
      </c>
      <c r="F441" s="238" t="s">
        <v>623</v>
      </c>
      <c r="G441" s="235"/>
      <c r="H441" s="237" t="s">
        <v>19</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221</v>
      </c>
      <c r="AU441" s="244" t="s">
        <v>83</v>
      </c>
      <c r="AV441" s="13" t="s">
        <v>81</v>
      </c>
      <c r="AW441" s="13" t="s">
        <v>34</v>
      </c>
      <c r="AX441" s="13" t="s">
        <v>74</v>
      </c>
      <c r="AY441" s="244" t="s">
        <v>210</v>
      </c>
    </row>
    <row r="442" s="14" customFormat="1">
      <c r="A442" s="14"/>
      <c r="B442" s="245"/>
      <c r="C442" s="246"/>
      <c r="D442" s="236" t="s">
        <v>221</v>
      </c>
      <c r="E442" s="247" t="s">
        <v>19</v>
      </c>
      <c r="F442" s="248" t="s">
        <v>624</v>
      </c>
      <c r="G442" s="246"/>
      <c r="H442" s="249">
        <v>49.962000000000003</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221</v>
      </c>
      <c r="AU442" s="255" t="s">
        <v>83</v>
      </c>
      <c r="AV442" s="14" t="s">
        <v>83</v>
      </c>
      <c r="AW442" s="14" t="s">
        <v>34</v>
      </c>
      <c r="AX442" s="14" t="s">
        <v>74</v>
      </c>
      <c r="AY442" s="255" t="s">
        <v>210</v>
      </c>
    </row>
    <row r="443" s="14" customFormat="1">
      <c r="A443" s="14"/>
      <c r="B443" s="245"/>
      <c r="C443" s="246"/>
      <c r="D443" s="236" t="s">
        <v>221</v>
      </c>
      <c r="E443" s="247" t="s">
        <v>19</v>
      </c>
      <c r="F443" s="248" t="s">
        <v>625</v>
      </c>
      <c r="G443" s="246"/>
      <c r="H443" s="249">
        <v>-3.6400000000000001</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221</v>
      </c>
      <c r="AU443" s="255" t="s">
        <v>83</v>
      </c>
      <c r="AV443" s="14" t="s">
        <v>83</v>
      </c>
      <c r="AW443" s="14" t="s">
        <v>34</v>
      </c>
      <c r="AX443" s="14" t="s">
        <v>74</v>
      </c>
      <c r="AY443" s="255" t="s">
        <v>210</v>
      </c>
    </row>
    <row r="444" s="14" customFormat="1">
      <c r="A444" s="14"/>
      <c r="B444" s="245"/>
      <c r="C444" s="246"/>
      <c r="D444" s="236" t="s">
        <v>221</v>
      </c>
      <c r="E444" s="247" t="s">
        <v>19</v>
      </c>
      <c r="F444" s="248" t="s">
        <v>626</v>
      </c>
      <c r="G444" s="246"/>
      <c r="H444" s="249">
        <v>5.1459999999999999</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221</v>
      </c>
      <c r="AU444" s="255" t="s">
        <v>83</v>
      </c>
      <c r="AV444" s="14" t="s">
        <v>83</v>
      </c>
      <c r="AW444" s="14" t="s">
        <v>34</v>
      </c>
      <c r="AX444" s="14" t="s">
        <v>74</v>
      </c>
      <c r="AY444" s="255" t="s">
        <v>210</v>
      </c>
    </row>
    <row r="445" s="14" customFormat="1">
      <c r="A445" s="14"/>
      <c r="B445" s="245"/>
      <c r="C445" s="246"/>
      <c r="D445" s="236" t="s">
        <v>221</v>
      </c>
      <c r="E445" s="247" t="s">
        <v>19</v>
      </c>
      <c r="F445" s="248" t="s">
        <v>627</v>
      </c>
      <c r="G445" s="246"/>
      <c r="H445" s="249">
        <v>-1.988</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221</v>
      </c>
      <c r="AU445" s="255" t="s">
        <v>83</v>
      </c>
      <c r="AV445" s="14" t="s">
        <v>83</v>
      </c>
      <c r="AW445" s="14" t="s">
        <v>34</v>
      </c>
      <c r="AX445" s="14" t="s">
        <v>74</v>
      </c>
      <c r="AY445" s="255" t="s">
        <v>210</v>
      </c>
    </row>
    <row r="446" s="14" customFormat="1">
      <c r="A446" s="14"/>
      <c r="B446" s="245"/>
      <c r="C446" s="246"/>
      <c r="D446" s="236" t="s">
        <v>221</v>
      </c>
      <c r="E446" s="247" t="s">
        <v>19</v>
      </c>
      <c r="F446" s="248" t="s">
        <v>628</v>
      </c>
      <c r="G446" s="246"/>
      <c r="H446" s="249">
        <v>-1.966</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221</v>
      </c>
      <c r="AU446" s="255" t="s">
        <v>83</v>
      </c>
      <c r="AV446" s="14" t="s">
        <v>83</v>
      </c>
      <c r="AW446" s="14" t="s">
        <v>34</v>
      </c>
      <c r="AX446" s="14" t="s">
        <v>74</v>
      </c>
      <c r="AY446" s="255" t="s">
        <v>210</v>
      </c>
    </row>
    <row r="447" s="14" customFormat="1">
      <c r="A447" s="14"/>
      <c r="B447" s="245"/>
      <c r="C447" s="246"/>
      <c r="D447" s="236" t="s">
        <v>221</v>
      </c>
      <c r="E447" s="247" t="s">
        <v>19</v>
      </c>
      <c r="F447" s="248" t="s">
        <v>629</v>
      </c>
      <c r="G447" s="246"/>
      <c r="H447" s="249">
        <v>-2.7879999999999998</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221</v>
      </c>
      <c r="AU447" s="255" t="s">
        <v>83</v>
      </c>
      <c r="AV447" s="14" t="s">
        <v>83</v>
      </c>
      <c r="AW447" s="14" t="s">
        <v>34</v>
      </c>
      <c r="AX447" s="14" t="s">
        <v>74</v>
      </c>
      <c r="AY447" s="255" t="s">
        <v>210</v>
      </c>
    </row>
    <row r="448" s="14" customFormat="1">
      <c r="A448" s="14"/>
      <c r="B448" s="245"/>
      <c r="C448" s="246"/>
      <c r="D448" s="236" t="s">
        <v>221</v>
      </c>
      <c r="E448" s="247" t="s">
        <v>19</v>
      </c>
      <c r="F448" s="248" t="s">
        <v>630</v>
      </c>
      <c r="G448" s="246"/>
      <c r="H448" s="249">
        <v>46.390000000000001</v>
      </c>
      <c r="I448" s="250"/>
      <c r="J448" s="246"/>
      <c r="K448" s="246"/>
      <c r="L448" s="251"/>
      <c r="M448" s="252"/>
      <c r="N448" s="253"/>
      <c r="O448" s="253"/>
      <c r="P448" s="253"/>
      <c r="Q448" s="253"/>
      <c r="R448" s="253"/>
      <c r="S448" s="253"/>
      <c r="T448" s="254"/>
      <c r="U448" s="14"/>
      <c r="V448" s="14"/>
      <c r="W448" s="14"/>
      <c r="X448" s="14"/>
      <c r="Y448" s="14"/>
      <c r="Z448" s="14"/>
      <c r="AA448" s="14"/>
      <c r="AB448" s="14"/>
      <c r="AC448" s="14"/>
      <c r="AD448" s="14"/>
      <c r="AE448" s="14"/>
      <c r="AT448" s="255" t="s">
        <v>221</v>
      </c>
      <c r="AU448" s="255" t="s">
        <v>83</v>
      </c>
      <c r="AV448" s="14" t="s">
        <v>83</v>
      </c>
      <c r="AW448" s="14" t="s">
        <v>34</v>
      </c>
      <c r="AX448" s="14" t="s">
        <v>74</v>
      </c>
      <c r="AY448" s="255" t="s">
        <v>210</v>
      </c>
    </row>
    <row r="449" s="16" customFormat="1">
      <c r="A449" s="16"/>
      <c r="B449" s="267"/>
      <c r="C449" s="268"/>
      <c r="D449" s="236" t="s">
        <v>221</v>
      </c>
      <c r="E449" s="269" t="s">
        <v>19</v>
      </c>
      <c r="F449" s="270" t="s">
        <v>236</v>
      </c>
      <c r="G449" s="268"/>
      <c r="H449" s="271">
        <v>91.116</v>
      </c>
      <c r="I449" s="272"/>
      <c r="J449" s="268"/>
      <c r="K449" s="268"/>
      <c r="L449" s="273"/>
      <c r="M449" s="274"/>
      <c r="N449" s="275"/>
      <c r="O449" s="275"/>
      <c r="P449" s="275"/>
      <c r="Q449" s="275"/>
      <c r="R449" s="275"/>
      <c r="S449" s="275"/>
      <c r="T449" s="276"/>
      <c r="U449" s="16"/>
      <c r="V449" s="16"/>
      <c r="W449" s="16"/>
      <c r="X449" s="16"/>
      <c r="Y449" s="16"/>
      <c r="Z449" s="16"/>
      <c r="AA449" s="16"/>
      <c r="AB449" s="16"/>
      <c r="AC449" s="16"/>
      <c r="AD449" s="16"/>
      <c r="AE449" s="16"/>
      <c r="AT449" s="277" t="s">
        <v>221</v>
      </c>
      <c r="AU449" s="277" t="s">
        <v>83</v>
      </c>
      <c r="AV449" s="16" t="s">
        <v>217</v>
      </c>
      <c r="AW449" s="16" t="s">
        <v>34</v>
      </c>
      <c r="AX449" s="16" t="s">
        <v>81</v>
      </c>
      <c r="AY449" s="277" t="s">
        <v>210</v>
      </c>
    </row>
    <row r="450" s="2" customFormat="1" ht="24.15" customHeight="1">
      <c r="A450" s="40"/>
      <c r="B450" s="41"/>
      <c r="C450" s="216" t="s">
        <v>631</v>
      </c>
      <c r="D450" s="216" t="s">
        <v>212</v>
      </c>
      <c r="E450" s="217" t="s">
        <v>632</v>
      </c>
      <c r="F450" s="218" t="s">
        <v>633</v>
      </c>
      <c r="G450" s="219" t="s">
        <v>270</v>
      </c>
      <c r="H450" s="220">
        <v>343.95100000000002</v>
      </c>
      <c r="I450" s="221"/>
      <c r="J450" s="222">
        <f>ROUND(I450*H450,2)</f>
        <v>0</v>
      </c>
      <c r="K450" s="218" t="s">
        <v>216</v>
      </c>
      <c r="L450" s="46"/>
      <c r="M450" s="223" t="s">
        <v>19</v>
      </c>
      <c r="N450" s="224" t="s">
        <v>45</v>
      </c>
      <c r="O450" s="86"/>
      <c r="P450" s="225">
        <f>O450*H450</f>
        <v>0</v>
      </c>
      <c r="Q450" s="225">
        <v>0</v>
      </c>
      <c r="R450" s="225">
        <f>Q450*H450</f>
        <v>0</v>
      </c>
      <c r="S450" s="225">
        <v>0.045999999999999999</v>
      </c>
      <c r="T450" s="226">
        <f>S450*H450</f>
        <v>15.821746000000001</v>
      </c>
      <c r="U450" s="40"/>
      <c r="V450" s="40"/>
      <c r="W450" s="40"/>
      <c r="X450" s="40"/>
      <c r="Y450" s="40"/>
      <c r="Z450" s="40"/>
      <c r="AA450" s="40"/>
      <c r="AB450" s="40"/>
      <c r="AC450" s="40"/>
      <c r="AD450" s="40"/>
      <c r="AE450" s="40"/>
      <c r="AR450" s="227" t="s">
        <v>217</v>
      </c>
      <c r="AT450" s="227" t="s">
        <v>212</v>
      </c>
      <c r="AU450" s="227" t="s">
        <v>83</v>
      </c>
      <c r="AY450" s="19" t="s">
        <v>210</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217</v>
      </c>
      <c r="BM450" s="227" t="s">
        <v>634</v>
      </c>
    </row>
    <row r="451" s="2" customFormat="1">
      <c r="A451" s="40"/>
      <c r="B451" s="41"/>
      <c r="C451" s="42"/>
      <c r="D451" s="229" t="s">
        <v>219</v>
      </c>
      <c r="E451" s="42"/>
      <c r="F451" s="230" t="s">
        <v>635</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219</v>
      </c>
      <c r="AU451" s="19" t="s">
        <v>83</v>
      </c>
    </row>
    <row r="452" s="13" customFormat="1">
      <c r="A452" s="13"/>
      <c r="B452" s="234"/>
      <c r="C452" s="235"/>
      <c r="D452" s="236" t="s">
        <v>221</v>
      </c>
      <c r="E452" s="237" t="s">
        <v>19</v>
      </c>
      <c r="F452" s="238" t="s">
        <v>623</v>
      </c>
      <c r="G452" s="235"/>
      <c r="H452" s="237" t="s">
        <v>19</v>
      </c>
      <c r="I452" s="239"/>
      <c r="J452" s="235"/>
      <c r="K452" s="235"/>
      <c r="L452" s="240"/>
      <c r="M452" s="241"/>
      <c r="N452" s="242"/>
      <c r="O452" s="242"/>
      <c r="P452" s="242"/>
      <c r="Q452" s="242"/>
      <c r="R452" s="242"/>
      <c r="S452" s="242"/>
      <c r="T452" s="243"/>
      <c r="U452" s="13"/>
      <c r="V452" s="13"/>
      <c r="W452" s="13"/>
      <c r="X452" s="13"/>
      <c r="Y452" s="13"/>
      <c r="Z452" s="13"/>
      <c r="AA452" s="13"/>
      <c r="AB452" s="13"/>
      <c r="AC452" s="13"/>
      <c r="AD452" s="13"/>
      <c r="AE452" s="13"/>
      <c r="AT452" s="244" t="s">
        <v>221</v>
      </c>
      <c r="AU452" s="244" t="s">
        <v>83</v>
      </c>
      <c r="AV452" s="13" t="s">
        <v>81</v>
      </c>
      <c r="AW452" s="13" t="s">
        <v>34</v>
      </c>
      <c r="AX452" s="13" t="s">
        <v>74</v>
      </c>
      <c r="AY452" s="244" t="s">
        <v>210</v>
      </c>
    </row>
    <row r="453" s="14" customFormat="1">
      <c r="A453" s="14"/>
      <c r="B453" s="245"/>
      <c r="C453" s="246"/>
      <c r="D453" s="236" t="s">
        <v>221</v>
      </c>
      <c r="E453" s="247" t="s">
        <v>19</v>
      </c>
      <c r="F453" s="248" t="s">
        <v>636</v>
      </c>
      <c r="G453" s="246"/>
      <c r="H453" s="249">
        <v>49.517000000000003</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221</v>
      </c>
      <c r="AU453" s="255" t="s">
        <v>83</v>
      </c>
      <c r="AV453" s="14" t="s">
        <v>83</v>
      </c>
      <c r="AW453" s="14" t="s">
        <v>34</v>
      </c>
      <c r="AX453" s="14" t="s">
        <v>74</v>
      </c>
      <c r="AY453" s="255" t="s">
        <v>210</v>
      </c>
    </row>
    <row r="454" s="14" customFormat="1">
      <c r="A454" s="14"/>
      <c r="B454" s="245"/>
      <c r="C454" s="246"/>
      <c r="D454" s="236" t="s">
        <v>221</v>
      </c>
      <c r="E454" s="247" t="s">
        <v>19</v>
      </c>
      <c r="F454" s="248" t="s">
        <v>637</v>
      </c>
      <c r="G454" s="246"/>
      <c r="H454" s="249">
        <v>-1.2589999999999999</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221</v>
      </c>
      <c r="AU454" s="255" t="s">
        <v>83</v>
      </c>
      <c r="AV454" s="14" t="s">
        <v>83</v>
      </c>
      <c r="AW454" s="14" t="s">
        <v>34</v>
      </c>
      <c r="AX454" s="14" t="s">
        <v>74</v>
      </c>
      <c r="AY454" s="255" t="s">
        <v>210</v>
      </c>
    </row>
    <row r="455" s="14" customFormat="1">
      <c r="A455" s="14"/>
      <c r="B455" s="245"/>
      <c r="C455" s="246"/>
      <c r="D455" s="236" t="s">
        <v>221</v>
      </c>
      <c r="E455" s="247" t="s">
        <v>19</v>
      </c>
      <c r="F455" s="248" t="s">
        <v>638</v>
      </c>
      <c r="G455" s="246"/>
      <c r="H455" s="249">
        <v>1.5840000000000001</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221</v>
      </c>
      <c r="AU455" s="255" t="s">
        <v>83</v>
      </c>
      <c r="AV455" s="14" t="s">
        <v>83</v>
      </c>
      <c r="AW455" s="14" t="s">
        <v>34</v>
      </c>
      <c r="AX455" s="14" t="s">
        <v>74</v>
      </c>
      <c r="AY455" s="255" t="s">
        <v>210</v>
      </c>
    </row>
    <row r="456" s="14" customFormat="1">
      <c r="A456" s="14"/>
      <c r="B456" s="245"/>
      <c r="C456" s="246"/>
      <c r="D456" s="236" t="s">
        <v>221</v>
      </c>
      <c r="E456" s="247" t="s">
        <v>19</v>
      </c>
      <c r="F456" s="248" t="s">
        <v>639</v>
      </c>
      <c r="G456" s="246"/>
      <c r="H456" s="249">
        <v>1.4670000000000001</v>
      </c>
      <c r="I456" s="250"/>
      <c r="J456" s="246"/>
      <c r="K456" s="246"/>
      <c r="L456" s="251"/>
      <c r="M456" s="252"/>
      <c r="N456" s="253"/>
      <c r="O456" s="253"/>
      <c r="P456" s="253"/>
      <c r="Q456" s="253"/>
      <c r="R456" s="253"/>
      <c r="S456" s="253"/>
      <c r="T456" s="254"/>
      <c r="U456" s="14"/>
      <c r="V456" s="14"/>
      <c r="W456" s="14"/>
      <c r="X456" s="14"/>
      <c r="Y456" s="14"/>
      <c r="Z456" s="14"/>
      <c r="AA456" s="14"/>
      <c r="AB456" s="14"/>
      <c r="AC456" s="14"/>
      <c r="AD456" s="14"/>
      <c r="AE456" s="14"/>
      <c r="AT456" s="255" t="s">
        <v>221</v>
      </c>
      <c r="AU456" s="255" t="s">
        <v>83</v>
      </c>
      <c r="AV456" s="14" t="s">
        <v>83</v>
      </c>
      <c r="AW456" s="14" t="s">
        <v>34</v>
      </c>
      <c r="AX456" s="14" t="s">
        <v>74</v>
      </c>
      <c r="AY456" s="255" t="s">
        <v>210</v>
      </c>
    </row>
    <row r="457" s="14" customFormat="1">
      <c r="A457" s="14"/>
      <c r="B457" s="245"/>
      <c r="C457" s="246"/>
      <c r="D457" s="236" t="s">
        <v>221</v>
      </c>
      <c r="E457" s="247" t="s">
        <v>19</v>
      </c>
      <c r="F457" s="248" t="s">
        <v>640</v>
      </c>
      <c r="G457" s="246"/>
      <c r="H457" s="249">
        <v>-1.8819999999999999</v>
      </c>
      <c r="I457" s="250"/>
      <c r="J457" s="246"/>
      <c r="K457" s="246"/>
      <c r="L457" s="251"/>
      <c r="M457" s="252"/>
      <c r="N457" s="253"/>
      <c r="O457" s="253"/>
      <c r="P457" s="253"/>
      <c r="Q457" s="253"/>
      <c r="R457" s="253"/>
      <c r="S457" s="253"/>
      <c r="T457" s="254"/>
      <c r="U457" s="14"/>
      <c r="V457" s="14"/>
      <c r="W457" s="14"/>
      <c r="X457" s="14"/>
      <c r="Y457" s="14"/>
      <c r="Z457" s="14"/>
      <c r="AA457" s="14"/>
      <c r="AB457" s="14"/>
      <c r="AC457" s="14"/>
      <c r="AD457" s="14"/>
      <c r="AE457" s="14"/>
      <c r="AT457" s="255" t="s">
        <v>221</v>
      </c>
      <c r="AU457" s="255" t="s">
        <v>83</v>
      </c>
      <c r="AV457" s="14" t="s">
        <v>83</v>
      </c>
      <c r="AW457" s="14" t="s">
        <v>34</v>
      </c>
      <c r="AX457" s="14" t="s">
        <v>74</v>
      </c>
      <c r="AY457" s="255" t="s">
        <v>210</v>
      </c>
    </row>
    <row r="458" s="14" customFormat="1">
      <c r="A458" s="14"/>
      <c r="B458" s="245"/>
      <c r="C458" s="246"/>
      <c r="D458" s="236" t="s">
        <v>221</v>
      </c>
      <c r="E458" s="247" t="s">
        <v>19</v>
      </c>
      <c r="F458" s="248" t="s">
        <v>641</v>
      </c>
      <c r="G458" s="246"/>
      <c r="H458" s="249">
        <v>2.4529999999999998</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221</v>
      </c>
      <c r="AU458" s="255" t="s">
        <v>83</v>
      </c>
      <c r="AV458" s="14" t="s">
        <v>83</v>
      </c>
      <c r="AW458" s="14" t="s">
        <v>34</v>
      </c>
      <c r="AX458" s="14" t="s">
        <v>74</v>
      </c>
      <c r="AY458" s="255" t="s">
        <v>210</v>
      </c>
    </row>
    <row r="459" s="14" customFormat="1">
      <c r="A459" s="14"/>
      <c r="B459" s="245"/>
      <c r="C459" s="246"/>
      <c r="D459" s="236" t="s">
        <v>221</v>
      </c>
      <c r="E459" s="247" t="s">
        <v>19</v>
      </c>
      <c r="F459" s="248" t="s">
        <v>642</v>
      </c>
      <c r="G459" s="246"/>
      <c r="H459" s="249">
        <v>-1.994</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221</v>
      </c>
      <c r="AU459" s="255" t="s">
        <v>83</v>
      </c>
      <c r="AV459" s="14" t="s">
        <v>83</v>
      </c>
      <c r="AW459" s="14" t="s">
        <v>34</v>
      </c>
      <c r="AX459" s="14" t="s">
        <v>74</v>
      </c>
      <c r="AY459" s="255" t="s">
        <v>210</v>
      </c>
    </row>
    <row r="460" s="14" customFormat="1">
      <c r="A460" s="14"/>
      <c r="B460" s="245"/>
      <c r="C460" s="246"/>
      <c r="D460" s="236" t="s">
        <v>221</v>
      </c>
      <c r="E460" s="247" t="s">
        <v>19</v>
      </c>
      <c r="F460" s="248" t="s">
        <v>643</v>
      </c>
      <c r="G460" s="246"/>
      <c r="H460" s="249">
        <v>55.682000000000002</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221</v>
      </c>
      <c r="AU460" s="255" t="s">
        <v>83</v>
      </c>
      <c r="AV460" s="14" t="s">
        <v>83</v>
      </c>
      <c r="AW460" s="14" t="s">
        <v>34</v>
      </c>
      <c r="AX460" s="14" t="s">
        <v>74</v>
      </c>
      <c r="AY460" s="255" t="s">
        <v>210</v>
      </c>
    </row>
    <row r="461" s="14" customFormat="1">
      <c r="A461" s="14"/>
      <c r="B461" s="245"/>
      <c r="C461" s="246"/>
      <c r="D461" s="236" t="s">
        <v>221</v>
      </c>
      <c r="E461" s="247" t="s">
        <v>19</v>
      </c>
      <c r="F461" s="248" t="s">
        <v>644</v>
      </c>
      <c r="G461" s="246"/>
      <c r="H461" s="249">
        <v>-1.944</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221</v>
      </c>
      <c r="AU461" s="255" t="s">
        <v>83</v>
      </c>
      <c r="AV461" s="14" t="s">
        <v>83</v>
      </c>
      <c r="AW461" s="14" t="s">
        <v>34</v>
      </c>
      <c r="AX461" s="14" t="s">
        <v>74</v>
      </c>
      <c r="AY461" s="255" t="s">
        <v>210</v>
      </c>
    </row>
    <row r="462" s="14" customFormat="1">
      <c r="A462" s="14"/>
      <c r="B462" s="245"/>
      <c r="C462" s="246"/>
      <c r="D462" s="236" t="s">
        <v>221</v>
      </c>
      <c r="E462" s="247" t="s">
        <v>19</v>
      </c>
      <c r="F462" s="248" t="s">
        <v>645</v>
      </c>
      <c r="G462" s="246"/>
      <c r="H462" s="249">
        <v>-1.258</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221</v>
      </c>
      <c r="AU462" s="255" t="s">
        <v>83</v>
      </c>
      <c r="AV462" s="14" t="s">
        <v>83</v>
      </c>
      <c r="AW462" s="14" t="s">
        <v>34</v>
      </c>
      <c r="AX462" s="14" t="s">
        <v>74</v>
      </c>
      <c r="AY462" s="255" t="s">
        <v>210</v>
      </c>
    </row>
    <row r="463" s="14" customFormat="1">
      <c r="A463" s="14"/>
      <c r="B463" s="245"/>
      <c r="C463" s="246"/>
      <c r="D463" s="236" t="s">
        <v>221</v>
      </c>
      <c r="E463" s="247" t="s">
        <v>19</v>
      </c>
      <c r="F463" s="248" t="s">
        <v>646</v>
      </c>
      <c r="G463" s="246"/>
      <c r="H463" s="249">
        <v>0.875</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221</v>
      </c>
      <c r="AU463" s="255" t="s">
        <v>83</v>
      </c>
      <c r="AV463" s="14" t="s">
        <v>83</v>
      </c>
      <c r="AW463" s="14" t="s">
        <v>34</v>
      </c>
      <c r="AX463" s="14" t="s">
        <v>74</v>
      </c>
      <c r="AY463" s="255" t="s">
        <v>210</v>
      </c>
    </row>
    <row r="464" s="14" customFormat="1">
      <c r="A464" s="14"/>
      <c r="B464" s="245"/>
      <c r="C464" s="246"/>
      <c r="D464" s="236" t="s">
        <v>221</v>
      </c>
      <c r="E464" s="247" t="s">
        <v>19</v>
      </c>
      <c r="F464" s="248" t="s">
        <v>647</v>
      </c>
      <c r="G464" s="246"/>
      <c r="H464" s="249">
        <v>1.1970000000000001</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221</v>
      </c>
      <c r="AU464" s="255" t="s">
        <v>83</v>
      </c>
      <c r="AV464" s="14" t="s">
        <v>83</v>
      </c>
      <c r="AW464" s="14" t="s">
        <v>34</v>
      </c>
      <c r="AX464" s="14" t="s">
        <v>74</v>
      </c>
      <c r="AY464" s="255" t="s">
        <v>210</v>
      </c>
    </row>
    <row r="465" s="14" customFormat="1">
      <c r="A465" s="14"/>
      <c r="B465" s="245"/>
      <c r="C465" s="246"/>
      <c r="D465" s="236" t="s">
        <v>221</v>
      </c>
      <c r="E465" s="247" t="s">
        <v>19</v>
      </c>
      <c r="F465" s="248" t="s">
        <v>648</v>
      </c>
      <c r="G465" s="246"/>
      <c r="H465" s="249">
        <v>-1.3040000000000001</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221</v>
      </c>
      <c r="AU465" s="255" t="s">
        <v>83</v>
      </c>
      <c r="AV465" s="14" t="s">
        <v>83</v>
      </c>
      <c r="AW465" s="14" t="s">
        <v>34</v>
      </c>
      <c r="AX465" s="14" t="s">
        <v>74</v>
      </c>
      <c r="AY465" s="255" t="s">
        <v>210</v>
      </c>
    </row>
    <row r="466" s="14" customFormat="1">
      <c r="A466" s="14"/>
      <c r="B466" s="245"/>
      <c r="C466" s="246"/>
      <c r="D466" s="236" t="s">
        <v>221</v>
      </c>
      <c r="E466" s="247" t="s">
        <v>19</v>
      </c>
      <c r="F466" s="248" t="s">
        <v>649</v>
      </c>
      <c r="G466" s="246"/>
      <c r="H466" s="249">
        <v>0.64700000000000002</v>
      </c>
      <c r="I466" s="250"/>
      <c r="J466" s="246"/>
      <c r="K466" s="246"/>
      <c r="L466" s="251"/>
      <c r="M466" s="252"/>
      <c r="N466" s="253"/>
      <c r="O466" s="253"/>
      <c r="P466" s="253"/>
      <c r="Q466" s="253"/>
      <c r="R466" s="253"/>
      <c r="S466" s="253"/>
      <c r="T466" s="254"/>
      <c r="U466" s="14"/>
      <c r="V466" s="14"/>
      <c r="W466" s="14"/>
      <c r="X466" s="14"/>
      <c r="Y466" s="14"/>
      <c r="Z466" s="14"/>
      <c r="AA466" s="14"/>
      <c r="AB466" s="14"/>
      <c r="AC466" s="14"/>
      <c r="AD466" s="14"/>
      <c r="AE466" s="14"/>
      <c r="AT466" s="255" t="s">
        <v>221</v>
      </c>
      <c r="AU466" s="255" t="s">
        <v>83</v>
      </c>
      <c r="AV466" s="14" t="s">
        <v>83</v>
      </c>
      <c r="AW466" s="14" t="s">
        <v>34</v>
      </c>
      <c r="AX466" s="14" t="s">
        <v>74</v>
      </c>
      <c r="AY466" s="255" t="s">
        <v>210</v>
      </c>
    </row>
    <row r="467" s="14" customFormat="1">
      <c r="A467" s="14"/>
      <c r="B467" s="245"/>
      <c r="C467" s="246"/>
      <c r="D467" s="236" t="s">
        <v>221</v>
      </c>
      <c r="E467" s="247" t="s">
        <v>19</v>
      </c>
      <c r="F467" s="248" t="s">
        <v>650</v>
      </c>
      <c r="G467" s="246"/>
      <c r="H467" s="249">
        <v>1.2070000000000001</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221</v>
      </c>
      <c r="AU467" s="255" t="s">
        <v>83</v>
      </c>
      <c r="AV467" s="14" t="s">
        <v>83</v>
      </c>
      <c r="AW467" s="14" t="s">
        <v>34</v>
      </c>
      <c r="AX467" s="14" t="s">
        <v>74</v>
      </c>
      <c r="AY467" s="255" t="s">
        <v>210</v>
      </c>
    </row>
    <row r="468" s="14" customFormat="1">
      <c r="A468" s="14"/>
      <c r="B468" s="245"/>
      <c r="C468" s="246"/>
      <c r="D468" s="236" t="s">
        <v>221</v>
      </c>
      <c r="E468" s="247" t="s">
        <v>19</v>
      </c>
      <c r="F468" s="248" t="s">
        <v>651</v>
      </c>
      <c r="G468" s="246"/>
      <c r="H468" s="249">
        <v>-2.1509999999999998</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221</v>
      </c>
      <c r="AU468" s="255" t="s">
        <v>83</v>
      </c>
      <c r="AV468" s="14" t="s">
        <v>83</v>
      </c>
      <c r="AW468" s="14" t="s">
        <v>34</v>
      </c>
      <c r="AX468" s="14" t="s">
        <v>74</v>
      </c>
      <c r="AY468" s="255" t="s">
        <v>210</v>
      </c>
    </row>
    <row r="469" s="14" customFormat="1">
      <c r="A469" s="14"/>
      <c r="B469" s="245"/>
      <c r="C469" s="246"/>
      <c r="D469" s="236" t="s">
        <v>221</v>
      </c>
      <c r="E469" s="247" t="s">
        <v>19</v>
      </c>
      <c r="F469" s="248" t="s">
        <v>652</v>
      </c>
      <c r="G469" s="246"/>
      <c r="H469" s="249">
        <v>27.82</v>
      </c>
      <c r="I469" s="250"/>
      <c r="J469" s="246"/>
      <c r="K469" s="246"/>
      <c r="L469" s="251"/>
      <c r="M469" s="252"/>
      <c r="N469" s="253"/>
      <c r="O469" s="253"/>
      <c r="P469" s="253"/>
      <c r="Q469" s="253"/>
      <c r="R469" s="253"/>
      <c r="S469" s="253"/>
      <c r="T469" s="254"/>
      <c r="U469" s="14"/>
      <c r="V469" s="14"/>
      <c r="W469" s="14"/>
      <c r="X469" s="14"/>
      <c r="Y469" s="14"/>
      <c r="Z469" s="14"/>
      <c r="AA469" s="14"/>
      <c r="AB469" s="14"/>
      <c r="AC469" s="14"/>
      <c r="AD469" s="14"/>
      <c r="AE469" s="14"/>
      <c r="AT469" s="255" t="s">
        <v>221</v>
      </c>
      <c r="AU469" s="255" t="s">
        <v>83</v>
      </c>
      <c r="AV469" s="14" t="s">
        <v>83</v>
      </c>
      <c r="AW469" s="14" t="s">
        <v>34</v>
      </c>
      <c r="AX469" s="14" t="s">
        <v>74</v>
      </c>
      <c r="AY469" s="255" t="s">
        <v>210</v>
      </c>
    </row>
    <row r="470" s="14" customFormat="1">
      <c r="A470" s="14"/>
      <c r="B470" s="245"/>
      <c r="C470" s="246"/>
      <c r="D470" s="236" t="s">
        <v>221</v>
      </c>
      <c r="E470" s="247" t="s">
        <v>19</v>
      </c>
      <c r="F470" s="248" t="s">
        <v>653</v>
      </c>
      <c r="G470" s="246"/>
      <c r="H470" s="249">
        <v>10.661</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221</v>
      </c>
      <c r="AU470" s="255" t="s">
        <v>83</v>
      </c>
      <c r="AV470" s="14" t="s">
        <v>83</v>
      </c>
      <c r="AW470" s="14" t="s">
        <v>34</v>
      </c>
      <c r="AX470" s="14" t="s">
        <v>74</v>
      </c>
      <c r="AY470" s="255" t="s">
        <v>210</v>
      </c>
    </row>
    <row r="471" s="14" customFormat="1">
      <c r="A471" s="14"/>
      <c r="B471" s="245"/>
      <c r="C471" s="246"/>
      <c r="D471" s="236" t="s">
        <v>221</v>
      </c>
      <c r="E471" s="247" t="s">
        <v>19</v>
      </c>
      <c r="F471" s="248" t="s">
        <v>654</v>
      </c>
      <c r="G471" s="246"/>
      <c r="H471" s="249">
        <v>-0.56799999999999995</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221</v>
      </c>
      <c r="AU471" s="255" t="s">
        <v>83</v>
      </c>
      <c r="AV471" s="14" t="s">
        <v>83</v>
      </c>
      <c r="AW471" s="14" t="s">
        <v>34</v>
      </c>
      <c r="AX471" s="14" t="s">
        <v>74</v>
      </c>
      <c r="AY471" s="255" t="s">
        <v>210</v>
      </c>
    </row>
    <row r="472" s="14" customFormat="1">
      <c r="A472" s="14"/>
      <c r="B472" s="245"/>
      <c r="C472" s="246"/>
      <c r="D472" s="236" t="s">
        <v>221</v>
      </c>
      <c r="E472" s="247" t="s">
        <v>19</v>
      </c>
      <c r="F472" s="248" t="s">
        <v>655</v>
      </c>
      <c r="G472" s="246"/>
      <c r="H472" s="249">
        <v>1.6000000000000001</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221</v>
      </c>
      <c r="AU472" s="255" t="s">
        <v>83</v>
      </c>
      <c r="AV472" s="14" t="s">
        <v>83</v>
      </c>
      <c r="AW472" s="14" t="s">
        <v>34</v>
      </c>
      <c r="AX472" s="14" t="s">
        <v>74</v>
      </c>
      <c r="AY472" s="255" t="s">
        <v>210</v>
      </c>
    </row>
    <row r="473" s="14" customFormat="1">
      <c r="A473" s="14"/>
      <c r="B473" s="245"/>
      <c r="C473" s="246"/>
      <c r="D473" s="236" t="s">
        <v>221</v>
      </c>
      <c r="E473" s="247" t="s">
        <v>19</v>
      </c>
      <c r="F473" s="248" t="s">
        <v>656</v>
      </c>
      <c r="G473" s="246"/>
      <c r="H473" s="249">
        <v>19.936</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221</v>
      </c>
      <c r="AU473" s="255" t="s">
        <v>83</v>
      </c>
      <c r="AV473" s="14" t="s">
        <v>83</v>
      </c>
      <c r="AW473" s="14" t="s">
        <v>34</v>
      </c>
      <c r="AX473" s="14" t="s">
        <v>74</v>
      </c>
      <c r="AY473" s="255" t="s">
        <v>210</v>
      </c>
    </row>
    <row r="474" s="14" customFormat="1">
      <c r="A474" s="14"/>
      <c r="B474" s="245"/>
      <c r="C474" s="246"/>
      <c r="D474" s="236" t="s">
        <v>221</v>
      </c>
      <c r="E474" s="247" t="s">
        <v>19</v>
      </c>
      <c r="F474" s="248" t="s">
        <v>657</v>
      </c>
      <c r="G474" s="246"/>
      <c r="H474" s="249">
        <v>-1.3020000000000001</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221</v>
      </c>
      <c r="AU474" s="255" t="s">
        <v>83</v>
      </c>
      <c r="AV474" s="14" t="s">
        <v>83</v>
      </c>
      <c r="AW474" s="14" t="s">
        <v>34</v>
      </c>
      <c r="AX474" s="14" t="s">
        <v>74</v>
      </c>
      <c r="AY474" s="255" t="s">
        <v>210</v>
      </c>
    </row>
    <row r="475" s="14" customFormat="1">
      <c r="A475" s="14"/>
      <c r="B475" s="245"/>
      <c r="C475" s="246"/>
      <c r="D475" s="236" t="s">
        <v>221</v>
      </c>
      <c r="E475" s="247" t="s">
        <v>19</v>
      </c>
      <c r="F475" s="248" t="s">
        <v>658</v>
      </c>
      <c r="G475" s="246"/>
      <c r="H475" s="249">
        <v>1.8280000000000001</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221</v>
      </c>
      <c r="AU475" s="255" t="s">
        <v>83</v>
      </c>
      <c r="AV475" s="14" t="s">
        <v>83</v>
      </c>
      <c r="AW475" s="14" t="s">
        <v>34</v>
      </c>
      <c r="AX475" s="14" t="s">
        <v>74</v>
      </c>
      <c r="AY475" s="255" t="s">
        <v>210</v>
      </c>
    </row>
    <row r="476" s="14" customFormat="1">
      <c r="A476" s="14"/>
      <c r="B476" s="245"/>
      <c r="C476" s="246"/>
      <c r="D476" s="236" t="s">
        <v>221</v>
      </c>
      <c r="E476" s="247" t="s">
        <v>19</v>
      </c>
      <c r="F476" s="248" t="s">
        <v>659</v>
      </c>
      <c r="G476" s="246"/>
      <c r="H476" s="249">
        <v>30.669</v>
      </c>
      <c r="I476" s="250"/>
      <c r="J476" s="246"/>
      <c r="K476" s="246"/>
      <c r="L476" s="251"/>
      <c r="M476" s="252"/>
      <c r="N476" s="253"/>
      <c r="O476" s="253"/>
      <c r="P476" s="253"/>
      <c r="Q476" s="253"/>
      <c r="R476" s="253"/>
      <c r="S476" s="253"/>
      <c r="T476" s="254"/>
      <c r="U476" s="14"/>
      <c r="V476" s="14"/>
      <c r="W476" s="14"/>
      <c r="X476" s="14"/>
      <c r="Y476" s="14"/>
      <c r="Z476" s="14"/>
      <c r="AA476" s="14"/>
      <c r="AB476" s="14"/>
      <c r="AC476" s="14"/>
      <c r="AD476" s="14"/>
      <c r="AE476" s="14"/>
      <c r="AT476" s="255" t="s">
        <v>221</v>
      </c>
      <c r="AU476" s="255" t="s">
        <v>83</v>
      </c>
      <c r="AV476" s="14" t="s">
        <v>83</v>
      </c>
      <c r="AW476" s="14" t="s">
        <v>34</v>
      </c>
      <c r="AX476" s="14" t="s">
        <v>74</v>
      </c>
      <c r="AY476" s="255" t="s">
        <v>210</v>
      </c>
    </row>
    <row r="477" s="14" customFormat="1">
      <c r="A477" s="14"/>
      <c r="B477" s="245"/>
      <c r="C477" s="246"/>
      <c r="D477" s="236" t="s">
        <v>221</v>
      </c>
      <c r="E477" s="247" t="s">
        <v>19</v>
      </c>
      <c r="F477" s="248" t="s">
        <v>660</v>
      </c>
      <c r="G477" s="246"/>
      <c r="H477" s="249">
        <v>-1.226</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221</v>
      </c>
      <c r="AU477" s="255" t="s">
        <v>83</v>
      </c>
      <c r="AV477" s="14" t="s">
        <v>83</v>
      </c>
      <c r="AW477" s="14" t="s">
        <v>34</v>
      </c>
      <c r="AX477" s="14" t="s">
        <v>74</v>
      </c>
      <c r="AY477" s="255" t="s">
        <v>210</v>
      </c>
    </row>
    <row r="478" s="14" customFormat="1">
      <c r="A478" s="14"/>
      <c r="B478" s="245"/>
      <c r="C478" s="246"/>
      <c r="D478" s="236" t="s">
        <v>221</v>
      </c>
      <c r="E478" s="247" t="s">
        <v>19</v>
      </c>
      <c r="F478" s="248" t="s">
        <v>661</v>
      </c>
      <c r="G478" s="246"/>
      <c r="H478" s="249">
        <v>1.518</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221</v>
      </c>
      <c r="AU478" s="255" t="s">
        <v>83</v>
      </c>
      <c r="AV478" s="14" t="s">
        <v>83</v>
      </c>
      <c r="AW478" s="14" t="s">
        <v>34</v>
      </c>
      <c r="AX478" s="14" t="s">
        <v>74</v>
      </c>
      <c r="AY478" s="255" t="s">
        <v>210</v>
      </c>
    </row>
    <row r="479" s="14" customFormat="1">
      <c r="A479" s="14"/>
      <c r="B479" s="245"/>
      <c r="C479" s="246"/>
      <c r="D479" s="236" t="s">
        <v>221</v>
      </c>
      <c r="E479" s="247" t="s">
        <v>19</v>
      </c>
      <c r="F479" s="248" t="s">
        <v>662</v>
      </c>
      <c r="G479" s="246"/>
      <c r="H479" s="249">
        <v>1.3500000000000001</v>
      </c>
      <c r="I479" s="250"/>
      <c r="J479" s="246"/>
      <c r="K479" s="246"/>
      <c r="L479" s="251"/>
      <c r="M479" s="252"/>
      <c r="N479" s="253"/>
      <c r="O479" s="253"/>
      <c r="P479" s="253"/>
      <c r="Q479" s="253"/>
      <c r="R479" s="253"/>
      <c r="S479" s="253"/>
      <c r="T479" s="254"/>
      <c r="U479" s="14"/>
      <c r="V479" s="14"/>
      <c r="W479" s="14"/>
      <c r="X479" s="14"/>
      <c r="Y479" s="14"/>
      <c r="Z479" s="14"/>
      <c r="AA479" s="14"/>
      <c r="AB479" s="14"/>
      <c r="AC479" s="14"/>
      <c r="AD479" s="14"/>
      <c r="AE479" s="14"/>
      <c r="AT479" s="255" t="s">
        <v>221</v>
      </c>
      <c r="AU479" s="255" t="s">
        <v>83</v>
      </c>
      <c r="AV479" s="14" t="s">
        <v>83</v>
      </c>
      <c r="AW479" s="14" t="s">
        <v>34</v>
      </c>
      <c r="AX479" s="14" t="s">
        <v>74</v>
      </c>
      <c r="AY479" s="255" t="s">
        <v>210</v>
      </c>
    </row>
    <row r="480" s="14" customFormat="1">
      <c r="A480" s="14"/>
      <c r="B480" s="245"/>
      <c r="C480" s="246"/>
      <c r="D480" s="236" t="s">
        <v>221</v>
      </c>
      <c r="E480" s="247" t="s">
        <v>19</v>
      </c>
      <c r="F480" s="248" t="s">
        <v>663</v>
      </c>
      <c r="G480" s="246"/>
      <c r="H480" s="249">
        <v>-1.3959999999999999</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221</v>
      </c>
      <c r="AU480" s="255" t="s">
        <v>83</v>
      </c>
      <c r="AV480" s="14" t="s">
        <v>83</v>
      </c>
      <c r="AW480" s="14" t="s">
        <v>34</v>
      </c>
      <c r="AX480" s="14" t="s">
        <v>74</v>
      </c>
      <c r="AY480" s="255" t="s">
        <v>210</v>
      </c>
    </row>
    <row r="481" s="14" customFormat="1">
      <c r="A481" s="14"/>
      <c r="B481" s="245"/>
      <c r="C481" s="246"/>
      <c r="D481" s="236" t="s">
        <v>221</v>
      </c>
      <c r="E481" s="247" t="s">
        <v>19</v>
      </c>
      <c r="F481" s="248" t="s">
        <v>664</v>
      </c>
      <c r="G481" s="246"/>
      <c r="H481" s="249">
        <v>3.044</v>
      </c>
      <c r="I481" s="250"/>
      <c r="J481" s="246"/>
      <c r="K481" s="246"/>
      <c r="L481" s="251"/>
      <c r="M481" s="252"/>
      <c r="N481" s="253"/>
      <c r="O481" s="253"/>
      <c r="P481" s="253"/>
      <c r="Q481" s="253"/>
      <c r="R481" s="253"/>
      <c r="S481" s="253"/>
      <c r="T481" s="254"/>
      <c r="U481" s="14"/>
      <c r="V481" s="14"/>
      <c r="W481" s="14"/>
      <c r="X481" s="14"/>
      <c r="Y481" s="14"/>
      <c r="Z481" s="14"/>
      <c r="AA481" s="14"/>
      <c r="AB481" s="14"/>
      <c r="AC481" s="14"/>
      <c r="AD481" s="14"/>
      <c r="AE481" s="14"/>
      <c r="AT481" s="255" t="s">
        <v>221</v>
      </c>
      <c r="AU481" s="255" t="s">
        <v>83</v>
      </c>
      <c r="AV481" s="14" t="s">
        <v>83</v>
      </c>
      <c r="AW481" s="14" t="s">
        <v>34</v>
      </c>
      <c r="AX481" s="14" t="s">
        <v>74</v>
      </c>
      <c r="AY481" s="255" t="s">
        <v>210</v>
      </c>
    </row>
    <row r="482" s="14" customFormat="1">
      <c r="A482" s="14"/>
      <c r="B482" s="245"/>
      <c r="C482" s="246"/>
      <c r="D482" s="236" t="s">
        <v>221</v>
      </c>
      <c r="E482" s="247" t="s">
        <v>19</v>
      </c>
      <c r="F482" s="248" t="s">
        <v>665</v>
      </c>
      <c r="G482" s="246"/>
      <c r="H482" s="249">
        <v>-1.2849999999999999</v>
      </c>
      <c r="I482" s="250"/>
      <c r="J482" s="246"/>
      <c r="K482" s="246"/>
      <c r="L482" s="251"/>
      <c r="M482" s="252"/>
      <c r="N482" s="253"/>
      <c r="O482" s="253"/>
      <c r="P482" s="253"/>
      <c r="Q482" s="253"/>
      <c r="R482" s="253"/>
      <c r="S482" s="253"/>
      <c r="T482" s="254"/>
      <c r="U482" s="14"/>
      <c r="V482" s="14"/>
      <c r="W482" s="14"/>
      <c r="X482" s="14"/>
      <c r="Y482" s="14"/>
      <c r="Z482" s="14"/>
      <c r="AA482" s="14"/>
      <c r="AB482" s="14"/>
      <c r="AC482" s="14"/>
      <c r="AD482" s="14"/>
      <c r="AE482" s="14"/>
      <c r="AT482" s="255" t="s">
        <v>221</v>
      </c>
      <c r="AU482" s="255" t="s">
        <v>83</v>
      </c>
      <c r="AV482" s="14" t="s">
        <v>83</v>
      </c>
      <c r="AW482" s="14" t="s">
        <v>34</v>
      </c>
      <c r="AX482" s="14" t="s">
        <v>74</v>
      </c>
      <c r="AY482" s="255" t="s">
        <v>210</v>
      </c>
    </row>
    <row r="483" s="14" customFormat="1">
      <c r="A483" s="14"/>
      <c r="B483" s="245"/>
      <c r="C483" s="246"/>
      <c r="D483" s="236" t="s">
        <v>221</v>
      </c>
      <c r="E483" s="247" t="s">
        <v>19</v>
      </c>
      <c r="F483" s="248" t="s">
        <v>666</v>
      </c>
      <c r="G483" s="246"/>
      <c r="H483" s="249">
        <v>1.002</v>
      </c>
      <c r="I483" s="250"/>
      <c r="J483" s="246"/>
      <c r="K483" s="246"/>
      <c r="L483" s="251"/>
      <c r="M483" s="252"/>
      <c r="N483" s="253"/>
      <c r="O483" s="253"/>
      <c r="P483" s="253"/>
      <c r="Q483" s="253"/>
      <c r="R483" s="253"/>
      <c r="S483" s="253"/>
      <c r="T483" s="254"/>
      <c r="U483" s="14"/>
      <c r="V483" s="14"/>
      <c r="W483" s="14"/>
      <c r="X483" s="14"/>
      <c r="Y483" s="14"/>
      <c r="Z483" s="14"/>
      <c r="AA483" s="14"/>
      <c r="AB483" s="14"/>
      <c r="AC483" s="14"/>
      <c r="AD483" s="14"/>
      <c r="AE483" s="14"/>
      <c r="AT483" s="255" t="s">
        <v>221</v>
      </c>
      <c r="AU483" s="255" t="s">
        <v>83</v>
      </c>
      <c r="AV483" s="14" t="s">
        <v>83</v>
      </c>
      <c r="AW483" s="14" t="s">
        <v>34</v>
      </c>
      <c r="AX483" s="14" t="s">
        <v>74</v>
      </c>
      <c r="AY483" s="255" t="s">
        <v>210</v>
      </c>
    </row>
    <row r="484" s="14" customFormat="1">
      <c r="A484" s="14"/>
      <c r="B484" s="245"/>
      <c r="C484" s="246"/>
      <c r="D484" s="236" t="s">
        <v>221</v>
      </c>
      <c r="E484" s="247" t="s">
        <v>19</v>
      </c>
      <c r="F484" s="248" t="s">
        <v>667</v>
      </c>
      <c r="G484" s="246"/>
      <c r="H484" s="249">
        <v>2.0790000000000002</v>
      </c>
      <c r="I484" s="250"/>
      <c r="J484" s="246"/>
      <c r="K484" s="246"/>
      <c r="L484" s="251"/>
      <c r="M484" s="252"/>
      <c r="N484" s="253"/>
      <c r="O484" s="253"/>
      <c r="P484" s="253"/>
      <c r="Q484" s="253"/>
      <c r="R484" s="253"/>
      <c r="S484" s="253"/>
      <c r="T484" s="254"/>
      <c r="U484" s="14"/>
      <c r="V484" s="14"/>
      <c r="W484" s="14"/>
      <c r="X484" s="14"/>
      <c r="Y484" s="14"/>
      <c r="Z484" s="14"/>
      <c r="AA484" s="14"/>
      <c r="AB484" s="14"/>
      <c r="AC484" s="14"/>
      <c r="AD484" s="14"/>
      <c r="AE484" s="14"/>
      <c r="AT484" s="255" t="s">
        <v>221</v>
      </c>
      <c r="AU484" s="255" t="s">
        <v>83</v>
      </c>
      <c r="AV484" s="14" t="s">
        <v>83</v>
      </c>
      <c r="AW484" s="14" t="s">
        <v>34</v>
      </c>
      <c r="AX484" s="14" t="s">
        <v>74</v>
      </c>
      <c r="AY484" s="255" t="s">
        <v>210</v>
      </c>
    </row>
    <row r="485" s="15" customFormat="1">
      <c r="A485" s="15"/>
      <c r="B485" s="256"/>
      <c r="C485" s="257"/>
      <c r="D485" s="236" t="s">
        <v>221</v>
      </c>
      <c r="E485" s="258" t="s">
        <v>19</v>
      </c>
      <c r="F485" s="259" t="s">
        <v>234</v>
      </c>
      <c r="G485" s="257"/>
      <c r="H485" s="260">
        <v>198.56700000000001</v>
      </c>
      <c r="I485" s="261"/>
      <c r="J485" s="257"/>
      <c r="K485" s="257"/>
      <c r="L485" s="262"/>
      <c r="M485" s="263"/>
      <c r="N485" s="264"/>
      <c r="O485" s="264"/>
      <c r="P485" s="264"/>
      <c r="Q485" s="264"/>
      <c r="R485" s="264"/>
      <c r="S485" s="264"/>
      <c r="T485" s="265"/>
      <c r="U485" s="15"/>
      <c r="V485" s="15"/>
      <c r="W485" s="15"/>
      <c r="X485" s="15"/>
      <c r="Y485" s="15"/>
      <c r="Z485" s="15"/>
      <c r="AA485" s="15"/>
      <c r="AB485" s="15"/>
      <c r="AC485" s="15"/>
      <c r="AD485" s="15"/>
      <c r="AE485" s="15"/>
      <c r="AT485" s="266" t="s">
        <v>221</v>
      </c>
      <c r="AU485" s="266" t="s">
        <v>83</v>
      </c>
      <c r="AV485" s="15" t="s">
        <v>91</v>
      </c>
      <c r="AW485" s="15" t="s">
        <v>34</v>
      </c>
      <c r="AX485" s="15" t="s">
        <v>74</v>
      </c>
      <c r="AY485" s="266" t="s">
        <v>210</v>
      </c>
    </row>
    <row r="486" s="13" customFormat="1">
      <c r="A486" s="13"/>
      <c r="B486" s="234"/>
      <c r="C486" s="235"/>
      <c r="D486" s="236" t="s">
        <v>221</v>
      </c>
      <c r="E486" s="237" t="s">
        <v>19</v>
      </c>
      <c r="F486" s="238" t="s">
        <v>668</v>
      </c>
      <c r="G486" s="235"/>
      <c r="H486" s="237" t="s">
        <v>19</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221</v>
      </c>
      <c r="AU486" s="244" t="s">
        <v>83</v>
      </c>
      <c r="AV486" s="13" t="s">
        <v>81</v>
      </c>
      <c r="AW486" s="13" t="s">
        <v>34</v>
      </c>
      <c r="AX486" s="13" t="s">
        <v>74</v>
      </c>
      <c r="AY486" s="244" t="s">
        <v>210</v>
      </c>
    </row>
    <row r="487" s="14" customFormat="1">
      <c r="A487" s="14"/>
      <c r="B487" s="245"/>
      <c r="C487" s="246"/>
      <c r="D487" s="236" t="s">
        <v>221</v>
      </c>
      <c r="E487" s="247" t="s">
        <v>19</v>
      </c>
      <c r="F487" s="248" t="s">
        <v>669</v>
      </c>
      <c r="G487" s="246"/>
      <c r="H487" s="249">
        <v>18.219999999999999</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221</v>
      </c>
      <c r="AU487" s="255" t="s">
        <v>83</v>
      </c>
      <c r="AV487" s="14" t="s">
        <v>83</v>
      </c>
      <c r="AW487" s="14" t="s">
        <v>34</v>
      </c>
      <c r="AX487" s="14" t="s">
        <v>74</v>
      </c>
      <c r="AY487" s="255" t="s">
        <v>210</v>
      </c>
    </row>
    <row r="488" s="14" customFormat="1">
      <c r="A488" s="14"/>
      <c r="B488" s="245"/>
      <c r="C488" s="246"/>
      <c r="D488" s="236" t="s">
        <v>221</v>
      </c>
      <c r="E488" s="247" t="s">
        <v>19</v>
      </c>
      <c r="F488" s="248" t="s">
        <v>670</v>
      </c>
      <c r="G488" s="246"/>
      <c r="H488" s="249">
        <v>21.472999999999999</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221</v>
      </c>
      <c r="AU488" s="255" t="s">
        <v>83</v>
      </c>
      <c r="AV488" s="14" t="s">
        <v>83</v>
      </c>
      <c r="AW488" s="14" t="s">
        <v>34</v>
      </c>
      <c r="AX488" s="14" t="s">
        <v>74</v>
      </c>
      <c r="AY488" s="255" t="s">
        <v>210</v>
      </c>
    </row>
    <row r="489" s="14" customFormat="1">
      <c r="A489" s="14"/>
      <c r="B489" s="245"/>
      <c r="C489" s="246"/>
      <c r="D489" s="236" t="s">
        <v>221</v>
      </c>
      <c r="E489" s="247" t="s">
        <v>19</v>
      </c>
      <c r="F489" s="248" t="s">
        <v>671</v>
      </c>
      <c r="G489" s="246"/>
      <c r="H489" s="249">
        <v>23.734999999999999</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221</v>
      </c>
      <c r="AU489" s="255" t="s">
        <v>83</v>
      </c>
      <c r="AV489" s="14" t="s">
        <v>83</v>
      </c>
      <c r="AW489" s="14" t="s">
        <v>34</v>
      </c>
      <c r="AX489" s="14" t="s">
        <v>74</v>
      </c>
      <c r="AY489" s="255" t="s">
        <v>210</v>
      </c>
    </row>
    <row r="490" s="15" customFormat="1">
      <c r="A490" s="15"/>
      <c r="B490" s="256"/>
      <c r="C490" s="257"/>
      <c r="D490" s="236" t="s">
        <v>221</v>
      </c>
      <c r="E490" s="258" t="s">
        <v>19</v>
      </c>
      <c r="F490" s="259" t="s">
        <v>234</v>
      </c>
      <c r="G490" s="257"/>
      <c r="H490" s="260">
        <v>63.427999999999997</v>
      </c>
      <c r="I490" s="261"/>
      <c r="J490" s="257"/>
      <c r="K490" s="257"/>
      <c r="L490" s="262"/>
      <c r="M490" s="263"/>
      <c r="N490" s="264"/>
      <c r="O490" s="264"/>
      <c r="P490" s="264"/>
      <c r="Q490" s="264"/>
      <c r="R490" s="264"/>
      <c r="S490" s="264"/>
      <c r="T490" s="265"/>
      <c r="U490" s="15"/>
      <c r="V490" s="15"/>
      <c r="W490" s="15"/>
      <c r="X490" s="15"/>
      <c r="Y490" s="15"/>
      <c r="Z490" s="15"/>
      <c r="AA490" s="15"/>
      <c r="AB490" s="15"/>
      <c r="AC490" s="15"/>
      <c r="AD490" s="15"/>
      <c r="AE490" s="15"/>
      <c r="AT490" s="266" t="s">
        <v>221</v>
      </c>
      <c r="AU490" s="266" t="s">
        <v>83</v>
      </c>
      <c r="AV490" s="15" t="s">
        <v>91</v>
      </c>
      <c r="AW490" s="15" t="s">
        <v>34</v>
      </c>
      <c r="AX490" s="15" t="s">
        <v>74</v>
      </c>
      <c r="AY490" s="266" t="s">
        <v>210</v>
      </c>
    </row>
    <row r="491" s="13" customFormat="1">
      <c r="A491" s="13"/>
      <c r="B491" s="234"/>
      <c r="C491" s="235"/>
      <c r="D491" s="236" t="s">
        <v>221</v>
      </c>
      <c r="E491" s="237" t="s">
        <v>19</v>
      </c>
      <c r="F491" s="238" t="s">
        <v>672</v>
      </c>
      <c r="G491" s="235"/>
      <c r="H491" s="237" t="s">
        <v>19</v>
      </c>
      <c r="I491" s="239"/>
      <c r="J491" s="235"/>
      <c r="K491" s="235"/>
      <c r="L491" s="240"/>
      <c r="M491" s="241"/>
      <c r="N491" s="242"/>
      <c r="O491" s="242"/>
      <c r="P491" s="242"/>
      <c r="Q491" s="242"/>
      <c r="R491" s="242"/>
      <c r="S491" s="242"/>
      <c r="T491" s="243"/>
      <c r="U491" s="13"/>
      <c r="V491" s="13"/>
      <c r="W491" s="13"/>
      <c r="X491" s="13"/>
      <c r="Y491" s="13"/>
      <c r="Z491" s="13"/>
      <c r="AA491" s="13"/>
      <c r="AB491" s="13"/>
      <c r="AC491" s="13"/>
      <c r="AD491" s="13"/>
      <c r="AE491" s="13"/>
      <c r="AT491" s="244" t="s">
        <v>221</v>
      </c>
      <c r="AU491" s="244" t="s">
        <v>83</v>
      </c>
      <c r="AV491" s="13" t="s">
        <v>81</v>
      </c>
      <c r="AW491" s="13" t="s">
        <v>34</v>
      </c>
      <c r="AX491" s="13" t="s">
        <v>74</v>
      </c>
      <c r="AY491" s="244" t="s">
        <v>210</v>
      </c>
    </row>
    <row r="492" s="14" customFormat="1">
      <c r="A492" s="14"/>
      <c r="B492" s="245"/>
      <c r="C492" s="246"/>
      <c r="D492" s="236" t="s">
        <v>221</v>
      </c>
      <c r="E492" s="247" t="s">
        <v>19</v>
      </c>
      <c r="F492" s="248" t="s">
        <v>673</v>
      </c>
      <c r="G492" s="246"/>
      <c r="H492" s="249">
        <v>15.949</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221</v>
      </c>
      <c r="AU492" s="255" t="s">
        <v>83</v>
      </c>
      <c r="AV492" s="14" t="s">
        <v>83</v>
      </c>
      <c r="AW492" s="14" t="s">
        <v>34</v>
      </c>
      <c r="AX492" s="14" t="s">
        <v>74</v>
      </c>
      <c r="AY492" s="255" t="s">
        <v>210</v>
      </c>
    </row>
    <row r="493" s="14" customFormat="1">
      <c r="A493" s="14"/>
      <c r="B493" s="245"/>
      <c r="C493" s="246"/>
      <c r="D493" s="236" t="s">
        <v>221</v>
      </c>
      <c r="E493" s="247" t="s">
        <v>19</v>
      </c>
      <c r="F493" s="248" t="s">
        <v>674</v>
      </c>
      <c r="G493" s="246"/>
      <c r="H493" s="249">
        <v>-1.9199999999999999</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221</v>
      </c>
      <c r="AU493" s="255" t="s">
        <v>83</v>
      </c>
      <c r="AV493" s="14" t="s">
        <v>83</v>
      </c>
      <c r="AW493" s="14" t="s">
        <v>34</v>
      </c>
      <c r="AX493" s="14" t="s">
        <v>74</v>
      </c>
      <c r="AY493" s="255" t="s">
        <v>210</v>
      </c>
    </row>
    <row r="494" s="14" customFormat="1">
      <c r="A494" s="14"/>
      <c r="B494" s="245"/>
      <c r="C494" s="246"/>
      <c r="D494" s="236" t="s">
        <v>221</v>
      </c>
      <c r="E494" s="247" t="s">
        <v>19</v>
      </c>
      <c r="F494" s="248" t="s">
        <v>675</v>
      </c>
      <c r="G494" s="246"/>
      <c r="H494" s="249">
        <v>1.696</v>
      </c>
      <c r="I494" s="250"/>
      <c r="J494" s="246"/>
      <c r="K494" s="246"/>
      <c r="L494" s="251"/>
      <c r="M494" s="252"/>
      <c r="N494" s="253"/>
      <c r="O494" s="253"/>
      <c r="P494" s="253"/>
      <c r="Q494" s="253"/>
      <c r="R494" s="253"/>
      <c r="S494" s="253"/>
      <c r="T494" s="254"/>
      <c r="U494" s="14"/>
      <c r="V494" s="14"/>
      <c r="W494" s="14"/>
      <c r="X494" s="14"/>
      <c r="Y494" s="14"/>
      <c r="Z494" s="14"/>
      <c r="AA494" s="14"/>
      <c r="AB494" s="14"/>
      <c r="AC494" s="14"/>
      <c r="AD494" s="14"/>
      <c r="AE494" s="14"/>
      <c r="AT494" s="255" t="s">
        <v>221</v>
      </c>
      <c r="AU494" s="255" t="s">
        <v>83</v>
      </c>
      <c r="AV494" s="14" t="s">
        <v>83</v>
      </c>
      <c r="AW494" s="14" t="s">
        <v>34</v>
      </c>
      <c r="AX494" s="14" t="s">
        <v>74</v>
      </c>
      <c r="AY494" s="255" t="s">
        <v>210</v>
      </c>
    </row>
    <row r="495" s="14" customFormat="1">
      <c r="A495" s="14"/>
      <c r="B495" s="245"/>
      <c r="C495" s="246"/>
      <c r="D495" s="236" t="s">
        <v>221</v>
      </c>
      <c r="E495" s="247" t="s">
        <v>19</v>
      </c>
      <c r="F495" s="248" t="s">
        <v>676</v>
      </c>
      <c r="G495" s="246"/>
      <c r="H495" s="249">
        <v>1.9990000000000001</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221</v>
      </c>
      <c r="AU495" s="255" t="s">
        <v>83</v>
      </c>
      <c r="AV495" s="14" t="s">
        <v>83</v>
      </c>
      <c r="AW495" s="14" t="s">
        <v>34</v>
      </c>
      <c r="AX495" s="14" t="s">
        <v>74</v>
      </c>
      <c r="AY495" s="255" t="s">
        <v>210</v>
      </c>
    </row>
    <row r="496" s="15" customFormat="1">
      <c r="A496" s="15"/>
      <c r="B496" s="256"/>
      <c r="C496" s="257"/>
      <c r="D496" s="236" t="s">
        <v>221</v>
      </c>
      <c r="E496" s="258" t="s">
        <v>19</v>
      </c>
      <c r="F496" s="259" t="s">
        <v>234</v>
      </c>
      <c r="G496" s="257"/>
      <c r="H496" s="260">
        <v>17.724</v>
      </c>
      <c r="I496" s="261"/>
      <c r="J496" s="257"/>
      <c r="K496" s="257"/>
      <c r="L496" s="262"/>
      <c r="M496" s="263"/>
      <c r="N496" s="264"/>
      <c r="O496" s="264"/>
      <c r="P496" s="264"/>
      <c r="Q496" s="264"/>
      <c r="R496" s="264"/>
      <c r="S496" s="264"/>
      <c r="T496" s="265"/>
      <c r="U496" s="15"/>
      <c r="V496" s="15"/>
      <c r="W496" s="15"/>
      <c r="X496" s="15"/>
      <c r="Y496" s="15"/>
      <c r="Z496" s="15"/>
      <c r="AA496" s="15"/>
      <c r="AB496" s="15"/>
      <c r="AC496" s="15"/>
      <c r="AD496" s="15"/>
      <c r="AE496" s="15"/>
      <c r="AT496" s="266" t="s">
        <v>221</v>
      </c>
      <c r="AU496" s="266" t="s">
        <v>83</v>
      </c>
      <c r="AV496" s="15" t="s">
        <v>91</v>
      </c>
      <c r="AW496" s="15" t="s">
        <v>34</v>
      </c>
      <c r="AX496" s="15" t="s">
        <v>74</v>
      </c>
      <c r="AY496" s="266" t="s">
        <v>210</v>
      </c>
    </row>
    <row r="497" s="13" customFormat="1">
      <c r="A497" s="13"/>
      <c r="B497" s="234"/>
      <c r="C497" s="235"/>
      <c r="D497" s="236" t="s">
        <v>221</v>
      </c>
      <c r="E497" s="237" t="s">
        <v>19</v>
      </c>
      <c r="F497" s="238" t="s">
        <v>677</v>
      </c>
      <c r="G497" s="235"/>
      <c r="H497" s="237" t="s">
        <v>19</v>
      </c>
      <c r="I497" s="239"/>
      <c r="J497" s="235"/>
      <c r="K497" s="235"/>
      <c r="L497" s="240"/>
      <c r="M497" s="241"/>
      <c r="N497" s="242"/>
      <c r="O497" s="242"/>
      <c r="P497" s="242"/>
      <c r="Q497" s="242"/>
      <c r="R497" s="242"/>
      <c r="S497" s="242"/>
      <c r="T497" s="243"/>
      <c r="U497" s="13"/>
      <c r="V497" s="13"/>
      <c r="W497" s="13"/>
      <c r="X497" s="13"/>
      <c r="Y497" s="13"/>
      <c r="Z497" s="13"/>
      <c r="AA497" s="13"/>
      <c r="AB497" s="13"/>
      <c r="AC497" s="13"/>
      <c r="AD497" s="13"/>
      <c r="AE497" s="13"/>
      <c r="AT497" s="244" t="s">
        <v>221</v>
      </c>
      <c r="AU497" s="244" t="s">
        <v>83</v>
      </c>
      <c r="AV497" s="13" t="s">
        <v>81</v>
      </c>
      <c r="AW497" s="13" t="s">
        <v>34</v>
      </c>
      <c r="AX497" s="13" t="s">
        <v>74</v>
      </c>
      <c r="AY497" s="244" t="s">
        <v>210</v>
      </c>
    </row>
    <row r="498" s="14" customFormat="1">
      <c r="A498" s="14"/>
      <c r="B498" s="245"/>
      <c r="C498" s="246"/>
      <c r="D498" s="236" t="s">
        <v>221</v>
      </c>
      <c r="E498" s="247" t="s">
        <v>19</v>
      </c>
      <c r="F498" s="248" t="s">
        <v>678</v>
      </c>
      <c r="G498" s="246"/>
      <c r="H498" s="249">
        <v>47.582000000000001</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221</v>
      </c>
      <c r="AU498" s="255" t="s">
        <v>83</v>
      </c>
      <c r="AV498" s="14" t="s">
        <v>83</v>
      </c>
      <c r="AW498" s="14" t="s">
        <v>34</v>
      </c>
      <c r="AX498" s="14" t="s">
        <v>74</v>
      </c>
      <c r="AY498" s="255" t="s">
        <v>210</v>
      </c>
    </row>
    <row r="499" s="14" customFormat="1">
      <c r="A499" s="14"/>
      <c r="B499" s="245"/>
      <c r="C499" s="246"/>
      <c r="D499" s="236" t="s">
        <v>221</v>
      </c>
      <c r="E499" s="247" t="s">
        <v>19</v>
      </c>
      <c r="F499" s="248" t="s">
        <v>679</v>
      </c>
      <c r="G499" s="246"/>
      <c r="H499" s="249">
        <v>-1.6359999999999999</v>
      </c>
      <c r="I499" s="250"/>
      <c r="J499" s="246"/>
      <c r="K499" s="246"/>
      <c r="L499" s="251"/>
      <c r="M499" s="252"/>
      <c r="N499" s="253"/>
      <c r="O499" s="253"/>
      <c r="P499" s="253"/>
      <c r="Q499" s="253"/>
      <c r="R499" s="253"/>
      <c r="S499" s="253"/>
      <c r="T499" s="254"/>
      <c r="U499" s="14"/>
      <c r="V499" s="14"/>
      <c r="W499" s="14"/>
      <c r="X499" s="14"/>
      <c r="Y499" s="14"/>
      <c r="Z499" s="14"/>
      <c r="AA499" s="14"/>
      <c r="AB499" s="14"/>
      <c r="AC499" s="14"/>
      <c r="AD499" s="14"/>
      <c r="AE499" s="14"/>
      <c r="AT499" s="255" t="s">
        <v>221</v>
      </c>
      <c r="AU499" s="255" t="s">
        <v>83</v>
      </c>
      <c r="AV499" s="14" t="s">
        <v>83</v>
      </c>
      <c r="AW499" s="14" t="s">
        <v>34</v>
      </c>
      <c r="AX499" s="14" t="s">
        <v>74</v>
      </c>
      <c r="AY499" s="255" t="s">
        <v>210</v>
      </c>
    </row>
    <row r="500" s="14" customFormat="1">
      <c r="A500" s="14"/>
      <c r="B500" s="245"/>
      <c r="C500" s="246"/>
      <c r="D500" s="236" t="s">
        <v>221</v>
      </c>
      <c r="E500" s="247" t="s">
        <v>19</v>
      </c>
      <c r="F500" s="248" t="s">
        <v>680</v>
      </c>
      <c r="G500" s="246"/>
      <c r="H500" s="249">
        <v>2.6299999999999999</v>
      </c>
      <c r="I500" s="250"/>
      <c r="J500" s="246"/>
      <c r="K500" s="246"/>
      <c r="L500" s="251"/>
      <c r="M500" s="252"/>
      <c r="N500" s="253"/>
      <c r="O500" s="253"/>
      <c r="P500" s="253"/>
      <c r="Q500" s="253"/>
      <c r="R500" s="253"/>
      <c r="S500" s="253"/>
      <c r="T500" s="254"/>
      <c r="U500" s="14"/>
      <c r="V500" s="14"/>
      <c r="W500" s="14"/>
      <c r="X500" s="14"/>
      <c r="Y500" s="14"/>
      <c r="Z500" s="14"/>
      <c r="AA500" s="14"/>
      <c r="AB500" s="14"/>
      <c r="AC500" s="14"/>
      <c r="AD500" s="14"/>
      <c r="AE500" s="14"/>
      <c r="AT500" s="255" t="s">
        <v>221</v>
      </c>
      <c r="AU500" s="255" t="s">
        <v>83</v>
      </c>
      <c r="AV500" s="14" t="s">
        <v>83</v>
      </c>
      <c r="AW500" s="14" t="s">
        <v>34</v>
      </c>
      <c r="AX500" s="14" t="s">
        <v>74</v>
      </c>
      <c r="AY500" s="255" t="s">
        <v>210</v>
      </c>
    </row>
    <row r="501" s="14" customFormat="1">
      <c r="A501" s="14"/>
      <c r="B501" s="245"/>
      <c r="C501" s="246"/>
      <c r="D501" s="236" t="s">
        <v>221</v>
      </c>
      <c r="E501" s="247" t="s">
        <v>19</v>
      </c>
      <c r="F501" s="248" t="s">
        <v>681</v>
      </c>
      <c r="G501" s="246"/>
      <c r="H501" s="249">
        <v>-3.1619999999999999</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221</v>
      </c>
      <c r="AU501" s="255" t="s">
        <v>83</v>
      </c>
      <c r="AV501" s="14" t="s">
        <v>83</v>
      </c>
      <c r="AW501" s="14" t="s">
        <v>34</v>
      </c>
      <c r="AX501" s="14" t="s">
        <v>74</v>
      </c>
      <c r="AY501" s="255" t="s">
        <v>210</v>
      </c>
    </row>
    <row r="502" s="13" customFormat="1">
      <c r="A502" s="13"/>
      <c r="B502" s="234"/>
      <c r="C502" s="235"/>
      <c r="D502" s="236" t="s">
        <v>221</v>
      </c>
      <c r="E502" s="237" t="s">
        <v>19</v>
      </c>
      <c r="F502" s="238" t="s">
        <v>682</v>
      </c>
      <c r="G502" s="235"/>
      <c r="H502" s="237" t="s">
        <v>19</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221</v>
      </c>
      <c r="AU502" s="244" t="s">
        <v>83</v>
      </c>
      <c r="AV502" s="13" t="s">
        <v>81</v>
      </c>
      <c r="AW502" s="13" t="s">
        <v>34</v>
      </c>
      <c r="AX502" s="13" t="s">
        <v>74</v>
      </c>
      <c r="AY502" s="244" t="s">
        <v>210</v>
      </c>
    </row>
    <row r="503" s="14" customFormat="1">
      <c r="A503" s="14"/>
      <c r="B503" s="245"/>
      <c r="C503" s="246"/>
      <c r="D503" s="236" t="s">
        <v>221</v>
      </c>
      <c r="E503" s="247" t="s">
        <v>19</v>
      </c>
      <c r="F503" s="248" t="s">
        <v>683</v>
      </c>
      <c r="G503" s="246"/>
      <c r="H503" s="249">
        <v>0.75900000000000001</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221</v>
      </c>
      <c r="AU503" s="255" t="s">
        <v>83</v>
      </c>
      <c r="AV503" s="14" t="s">
        <v>83</v>
      </c>
      <c r="AW503" s="14" t="s">
        <v>34</v>
      </c>
      <c r="AX503" s="14" t="s">
        <v>74</v>
      </c>
      <c r="AY503" s="255" t="s">
        <v>210</v>
      </c>
    </row>
    <row r="504" s="14" customFormat="1">
      <c r="A504" s="14"/>
      <c r="B504" s="245"/>
      <c r="C504" s="246"/>
      <c r="D504" s="236" t="s">
        <v>221</v>
      </c>
      <c r="E504" s="247" t="s">
        <v>19</v>
      </c>
      <c r="F504" s="248" t="s">
        <v>684</v>
      </c>
      <c r="G504" s="246"/>
      <c r="H504" s="249">
        <v>0.71099999999999997</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221</v>
      </c>
      <c r="AU504" s="255" t="s">
        <v>83</v>
      </c>
      <c r="AV504" s="14" t="s">
        <v>83</v>
      </c>
      <c r="AW504" s="14" t="s">
        <v>34</v>
      </c>
      <c r="AX504" s="14" t="s">
        <v>74</v>
      </c>
      <c r="AY504" s="255" t="s">
        <v>210</v>
      </c>
    </row>
    <row r="505" s="14" customFormat="1">
      <c r="A505" s="14"/>
      <c r="B505" s="245"/>
      <c r="C505" s="246"/>
      <c r="D505" s="236" t="s">
        <v>221</v>
      </c>
      <c r="E505" s="247" t="s">
        <v>19</v>
      </c>
      <c r="F505" s="248" t="s">
        <v>685</v>
      </c>
      <c r="G505" s="246"/>
      <c r="H505" s="249">
        <v>0.75600000000000001</v>
      </c>
      <c r="I505" s="250"/>
      <c r="J505" s="246"/>
      <c r="K505" s="246"/>
      <c r="L505" s="251"/>
      <c r="M505" s="252"/>
      <c r="N505" s="253"/>
      <c r="O505" s="253"/>
      <c r="P505" s="253"/>
      <c r="Q505" s="253"/>
      <c r="R505" s="253"/>
      <c r="S505" s="253"/>
      <c r="T505" s="254"/>
      <c r="U505" s="14"/>
      <c r="V505" s="14"/>
      <c r="W505" s="14"/>
      <c r="X505" s="14"/>
      <c r="Y505" s="14"/>
      <c r="Z505" s="14"/>
      <c r="AA505" s="14"/>
      <c r="AB505" s="14"/>
      <c r="AC505" s="14"/>
      <c r="AD505" s="14"/>
      <c r="AE505" s="14"/>
      <c r="AT505" s="255" t="s">
        <v>221</v>
      </c>
      <c r="AU505" s="255" t="s">
        <v>83</v>
      </c>
      <c r="AV505" s="14" t="s">
        <v>83</v>
      </c>
      <c r="AW505" s="14" t="s">
        <v>34</v>
      </c>
      <c r="AX505" s="14" t="s">
        <v>74</v>
      </c>
      <c r="AY505" s="255" t="s">
        <v>210</v>
      </c>
    </row>
    <row r="506" s="14" customFormat="1">
      <c r="A506" s="14"/>
      <c r="B506" s="245"/>
      <c r="C506" s="246"/>
      <c r="D506" s="236" t="s">
        <v>221</v>
      </c>
      <c r="E506" s="247" t="s">
        <v>19</v>
      </c>
      <c r="F506" s="248" t="s">
        <v>684</v>
      </c>
      <c r="G506" s="246"/>
      <c r="H506" s="249">
        <v>0.71099999999999997</v>
      </c>
      <c r="I506" s="250"/>
      <c r="J506" s="246"/>
      <c r="K506" s="246"/>
      <c r="L506" s="251"/>
      <c r="M506" s="252"/>
      <c r="N506" s="253"/>
      <c r="O506" s="253"/>
      <c r="P506" s="253"/>
      <c r="Q506" s="253"/>
      <c r="R506" s="253"/>
      <c r="S506" s="253"/>
      <c r="T506" s="254"/>
      <c r="U506" s="14"/>
      <c r="V506" s="14"/>
      <c r="W506" s="14"/>
      <c r="X506" s="14"/>
      <c r="Y506" s="14"/>
      <c r="Z506" s="14"/>
      <c r="AA506" s="14"/>
      <c r="AB506" s="14"/>
      <c r="AC506" s="14"/>
      <c r="AD506" s="14"/>
      <c r="AE506" s="14"/>
      <c r="AT506" s="255" t="s">
        <v>221</v>
      </c>
      <c r="AU506" s="255" t="s">
        <v>83</v>
      </c>
      <c r="AV506" s="14" t="s">
        <v>83</v>
      </c>
      <c r="AW506" s="14" t="s">
        <v>34</v>
      </c>
      <c r="AX506" s="14" t="s">
        <v>74</v>
      </c>
      <c r="AY506" s="255" t="s">
        <v>210</v>
      </c>
    </row>
    <row r="507" s="14" customFormat="1">
      <c r="A507" s="14"/>
      <c r="B507" s="245"/>
      <c r="C507" s="246"/>
      <c r="D507" s="236" t="s">
        <v>221</v>
      </c>
      <c r="E507" s="247" t="s">
        <v>19</v>
      </c>
      <c r="F507" s="248" t="s">
        <v>686</v>
      </c>
      <c r="G507" s="246"/>
      <c r="H507" s="249">
        <v>0.75900000000000001</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221</v>
      </c>
      <c r="AU507" s="255" t="s">
        <v>83</v>
      </c>
      <c r="AV507" s="14" t="s">
        <v>83</v>
      </c>
      <c r="AW507" s="14" t="s">
        <v>34</v>
      </c>
      <c r="AX507" s="14" t="s">
        <v>74</v>
      </c>
      <c r="AY507" s="255" t="s">
        <v>210</v>
      </c>
    </row>
    <row r="508" s="14" customFormat="1">
      <c r="A508" s="14"/>
      <c r="B508" s="245"/>
      <c r="C508" s="246"/>
      <c r="D508" s="236" t="s">
        <v>221</v>
      </c>
      <c r="E508" s="247" t="s">
        <v>19</v>
      </c>
      <c r="F508" s="248" t="s">
        <v>684</v>
      </c>
      <c r="G508" s="246"/>
      <c r="H508" s="249">
        <v>0.71099999999999997</v>
      </c>
      <c r="I508" s="250"/>
      <c r="J508" s="246"/>
      <c r="K508" s="246"/>
      <c r="L508" s="251"/>
      <c r="M508" s="252"/>
      <c r="N508" s="253"/>
      <c r="O508" s="253"/>
      <c r="P508" s="253"/>
      <c r="Q508" s="253"/>
      <c r="R508" s="253"/>
      <c r="S508" s="253"/>
      <c r="T508" s="254"/>
      <c r="U508" s="14"/>
      <c r="V508" s="14"/>
      <c r="W508" s="14"/>
      <c r="X508" s="14"/>
      <c r="Y508" s="14"/>
      <c r="Z508" s="14"/>
      <c r="AA508" s="14"/>
      <c r="AB508" s="14"/>
      <c r="AC508" s="14"/>
      <c r="AD508" s="14"/>
      <c r="AE508" s="14"/>
      <c r="AT508" s="255" t="s">
        <v>221</v>
      </c>
      <c r="AU508" s="255" t="s">
        <v>83</v>
      </c>
      <c r="AV508" s="14" t="s">
        <v>83</v>
      </c>
      <c r="AW508" s="14" t="s">
        <v>34</v>
      </c>
      <c r="AX508" s="14" t="s">
        <v>74</v>
      </c>
      <c r="AY508" s="255" t="s">
        <v>210</v>
      </c>
    </row>
    <row r="509" s="14" customFormat="1">
      <c r="A509" s="14"/>
      <c r="B509" s="245"/>
      <c r="C509" s="246"/>
      <c r="D509" s="236" t="s">
        <v>221</v>
      </c>
      <c r="E509" s="247" t="s">
        <v>19</v>
      </c>
      <c r="F509" s="248" t="s">
        <v>687</v>
      </c>
      <c r="G509" s="246"/>
      <c r="H509" s="249">
        <v>0.76200000000000001</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221</v>
      </c>
      <c r="AU509" s="255" t="s">
        <v>83</v>
      </c>
      <c r="AV509" s="14" t="s">
        <v>83</v>
      </c>
      <c r="AW509" s="14" t="s">
        <v>34</v>
      </c>
      <c r="AX509" s="14" t="s">
        <v>74</v>
      </c>
      <c r="AY509" s="255" t="s">
        <v>210</v>
      </c>
    </row>
    <row r="510" s="14" customFormat="1">
      <c r="A510" s="14"/>
      <c r="B510" s="245"/>
      <c r="C510" s="246"/>
      <c r="D510" s="236" t="s">
        <v>221</v>
      </c>
      <c r="E510" s="247" t="s">
        <v>19</v>
      </c>
      <c r="F510" s="248" t="s">
        <v>684</v>
      </c>
      <c r="G510" s="246"/>
      <c r="H510" s="249">
        <v>0.71099999999999997</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221</v>
      </c>
      <c r="AU510" s="255" t="s">
        <v>83</v>
      </c>
      <c r="AV510" s="14" t="s">
        <v>83</v>
      </c>
      <c r="AW510" s="14" t="s">
        <v>34</v>
      </c>
      <c r="AX510" s="14" t="s">
        <v>74</v>
      </c>
      <c r="AY510" s="255" t="s">
        <v>210</v>
      </c>
    </row>
    <row r="511" s="14" customFormat="1">
      <c r="A511" s="14"/>
      <c r="B511" s="245"/>
      <c r="C511" s="246"/>
      <c r="D511" s="236" t="s">
        <v>221</v>
      </c>
      <c r="E511" s="247" t="s">
        <v>19</v>
      </c>
      <c r="F511" s="248" t="s">
        <v>688</v>
      </c>
      <c r="G511" s="246"/>
      <c r="H511" s="249">
        <v>0.76500000000000001</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221</v>
      </c>
      <c r="AU511" s="255" t="s">
        <v>83</v>
      </c>
      <c r="AV511" s="14" t="s">
        <v>83</v>
      </c>
      <c r="AW511" s="14" t="s">
        <v>34</v>
      </c>
      <c r="AX511" s="14" t="s">
        <v>74</v>
      </c>
      <c r="AY511" s="255" t="s">
        <v>210</v>
      </c>
    </row>
    <row r="512" s="14" customFormat="1">
      <c r="A512" s="14"/>
      <c r="B512" s="245"/>
      <c r="C512" s="246"/>
      <c r="D512" s="236" t="s">
        <v>221</v>
      </c>
      <c r="E512" s="247" t="s">
        <v>19</v>
      </c>
      <c r="F512" s="248" t="s">
        <v>684</v>
      </c>
      <c r="G512" s="246"/>
      <c r="H512" s="249">
        <v>0.71099999999999997</v>
      </c>
      <c r="I512" s="250"/>
      <c r="J512" s="246"/>
      <c r="K512" s="246"/>
      <c r="L512" s="251"/>
      <c r="M512" s="252"/>
      <c r="N512" s="253"/>
      <c r="O512" s="253"/>
      <c r="P512" s="253"/>
      <c r="Q512" s="253"/>
      <c r="R512" s="253"/>
      <c r="S512" s="253"/>
      <c r="T512" s="254"/>
      <c r="U512" s="14"/>
      <c r="V512" s="14"/>
      <c r="W512" s="14"/>
      <c r="X512" s="14"/>
      <c r="Y512" s="14"/>
      <c r="Z512" s="14"/>
      <c r="AA512" s="14"/>
      <c r="AB512" s="14"/>
      <c r="AC512" s="14"/>
      <c r="AD512" s="14"/>
      <c r="AE512" s="14"/>
      <c r="AT512" s="255" t="s">
        <v>221</v>
      </c>
      <c r="AU512" s="255" t="s">
        <v>83</v>
      </c>
      <c r="AV512" s="14" t="s">
        <v>83</v>
      </c>
      <c r="AW512" s="14" t="s">
        <v>34</v>
      </c>
      <c r="AX512" s="14" t="s">
        <v>74</v>
      </c>
      <c r="AY512" s="255" t="s">
        <v>210</v>
      </c>
    </row>
    <row r="513" s="14" customFormat="1">
      <c r="A513" s="14"/>
      <c r="B513" s="245"/>
      <c r="C513" s="246"/>
      <c r="D513" s="236" t="s">
        <v>221</v>
      </c>
      <c r="E513" s="247" t="s">
        <v>19</v>
      </c>
      <c r="F513" s="248" t="s">
        <v>689</v>
      </c>
      <c r="G513" s="246"/>
      <c r="H513" s="249">
        <v>13.098000000000001</v>
      </c>
      <c r="I513" s="250"/>
      <c r="J513" s="246"/>
      <c r="K513" s="246"/>
      <c r="L513" s="251"/>
      <c r="M513" s="252"/>
      <c r="N513" s="253"/>
      <c r="O513" s="253"/>
      <c r="P513" s="253"/>
      <c r="Q513" s="253"/>
      <c r="R513" s="253"/>
      <c r="S513" s="253"/>
      <c r="T513" s="254"/>
      <c r="U513" s="14"/>
      <c r="V513" s="14"/>
      <c r="W513" s="14"/>
      <c r="X513" s="14"/>
      <c r="Y513" s="14"/>
      <c r="Z513" s="14"/>
      <c r="AA513" s="14"/>
      <c r="AB513" s="14"/>
      <c r="AC513" s="14"/>
      <c r="AD513" s="14"/>
      <c r="AE513" s="14"/>
      <c r="AT513" s="255" t="s">
        <v>221</v>
      </c>
      <c r="AU513" s="255" t="s">
        <v>83</v>
      </c>
      <c r="AV513" s="14" t="s">
        <v>83</v>
      </c>
      <c r="AW513" s="14" t="s">
        <v>34</v>
      </c>
      <c r="AX513" s="14" t="s">
        <v>74</v>
      </c>
      <c r="AY513" s="255" t="s">
        <v>210</v>
      </c>
    </row>
    <row r="514" s="14" customFormat="1">
      <c r="A514" s="14"/>
      <c r="B514" s="245"/>
      <c r="C514" s="246"/>
      <c r="D514" s="236" t="s">
        <v>221</v>
      </c>
      <c r="E514" s="247" t="s">
        <v>19</v>
      </c>
      <c r="F514" s="248" t="s">
        <v>679</v>
      </c>
      <c r="G514" s="246"/>
      <c r="H514" s="249">
        <v>-1.6359999999999999</v>
      </c>
      <c r="I514" s="250"/>
      <c r="J514" s="246"/>
      <c r="K514" s="246"/>
      <c r="L514" s="251"/>
      <c r="M514" s="252"/>
      <c r="N514" s="253"/>
      <c r="O514" s="253"/>
      <c r="P514" s="253"/>
      <c r="Q514" s="253"/>
      <c r="R514" s="253"/>
      <c r="S514" s="253"/>
      <c r="T514" s="254"/>
      <c r="U514" s="14"/>
      <c r="V514" s="14"/>
      <c r="W514" s="14"/>
      <c r="X514" s="14"/>
      <c r="Y514" s="14"/>
      <c r="Z514" s="14"/>
      <c r="AA514" s="14"/>
      <c r="AB514" s="14"/>
      <c r="AC514" s="14"/>
      <c r="AD514" s="14"/>
      <c r="AE514" s="14"/>
      <c r="AT514" s="255" t="s">
        <v>221</v>
      </c>
      <c r="AU514" s="255" t="s">
        <v>83</v>
      </c>
      <c r="AV514" s="14" t="s">
        <v>83</v>
      </c>
      <c r="AW514" s="14" t="s">
        <v>34</v>
      </c>
      <c r="AX514" s="14" t="s">
        <v>74</v>
      </c>
      <c r="AY514" s="255" t="s">
        <v>210</v>
      </c>
    </row>
    <row r="515" s="15" customFormat="1">
      <c r="A515" s="15"/>
      <c r="B515" s="256"/>
      <c r="C515" s="257"/>
      <c r="D515" s="236" t="s">
        <v>221</v>
      </c>
      <c r="E515" s="258" t="s">
        <v>19</v>
      </c>
      <c r="F515" s="259" t="s">
        <v>234</v>
      </c>
      <c r="G515" s="257"/>
      <c r="H515" s="260">
        <v>64.231999999999999</v>
      </c>
      <c r="I515" s="261"/>
      <c r="J515" s="257"/>
      <c r="K515" s="257"/>
      <c r="L515" s="262"/>
      <c r="M515" s="263"/>
      <c r="N515" s="264"/>
      <c r="O515" s="264"/>
      <c r="P515" s="264"/>
      <c r="Q515" s="264"/>
      <c r="R515" s="264"/>
      <c r="S515" s="264"/>
      <c r="T515" s="265"/>
      <c r="U515" s="15"/>
      <c r="V515" s="15"/>
      <c r="W515" s="15"/>
      <c r="X515" s="15"/>
      <c r="Y515" s="15"/>
      <c r="Z515" s="15"/>
      <c r="AA515" s="15"/>
      <c r="AB515" s="15"/>
      <c r="AC515" s="15"/>
      <c r="AD515" s="15"/>
      <c r="AE515" s="15"/>
      <c r="AT515" s="266" t="s">
        <v>221</v>
      </c>
      <c r="AU515" s="266" t="s">
        <v>83</v>
      </c>
      <c r="AV515" s="15" t="s">
        <v>91</v>
      </c>
      <c r="AW515" s="15" t="s">
        <v>34</v>
      </c>
      <c r="AX515" s="15" t="s">
        <v>74</v>
      </c>
      <c r="AY515" s="266" t="s">
        <v>210</v>
      </c>
    </row>
    <row r="516" s="16" customFormat="1">
      <c r="A516" s="16"/>
      <c r="B516" s="267"/>
      <c r="C516" s="268"/>
      <c r="D516" s="236" t="s">
        <v>221</v>
      </c>
      <c r="E516" s="269" t="s">
        <v>19</v>
      </c>
      <c r="F516" s="270" t="s">
        <v>236</v>
      </c>
      <c r="G516" s="268"/>
      <c r="H516" s="271">
        <v>343.95100000000002</v>
      </c>
      <c r="I516" s="272"/>
      <c r="J516" s="268"/>
      <c r="K516" s="268"/>
      <c r="L516" s="273"/>
      <c r="M516" s="274"/>
      <c r="N516" s="275"/>
      <c r="O516" s="275"/>
      <c r="P516" s="275"/>
      <c r="Q516" s="275"/>
      <c r="R516" s="275"/>
      <c r="S516" s="275"/>
      <c r="T516" s="276"/>
      <c r="U516" s="16"/>
      <c r="V516" s="16"/>
      <c r="W516" s="16"/>
      <c r="X516" s="16"/>
      <c r="Y516" s="16"/>
      <c r="Z516" s="16"/>
      <c r="AA516" s="16"/>
      <c r="AB516" s="16"/>
      <c r="AC516" s="16"/>
      <c r="AD516" s="16"/>
      <c r="AE516" s="16"/>
      <c r="AT516" s="277" t="s">
        <v>221</v>
      </c>
      <c r="AU516" s="277" t="s">
        <v>83</v>
      </c>
      <c r="AV516" s="16" t="s">
        <v>217</v>
      </c>
      <c r="AW516" s="16" t="s">
        <v>34</v>
      </c>
      <c r="AX516" s="16" t="s">
        <v>81</v>
      </c>
      <c r="AY516" s="277" t="s">
        <v>210</v>
      </c>
    </row>
    <row r="517" s="2" customFormat="1" ht="24.15" customHeight="1">
      <c r="A517" s="40"/>
      <c r="B517" s="41"/>
      <c r="C517" s="216" t="s">
        <v>690</v>
      </c>
      <c r="D517" s="216" t="s">
        <v>212</v>
      </c>
      <c r="E517" s="217" t="s">
        <v>691</v>
      </c>
      <c r="F517" s="218" t="s">
        <v>692</v>
      </c>
      <c r="G517" s="219" t="s">
        <v>215</v>
      </c>
      <c r="H517" s="220">
        <v>15.212</v>
      </c>
      <c r="I517" s="221"/>
      <c r="J517" s="222">
        <f>ROUND(I517*H517,2)</f>
        <v>0</v>
      </c>
      <c r="K517" s="218" t="s">
        <v>216</v>
      </c>
      <c r="L517" s="46"/>
      <c r="M517" s="223" t="s">
        <v>19</v>
      </c>
      <c r="N517" s="224" t="s">
        <v>45</v>
      </c>
      <c r="O517" s="86"/>
      <c r="P517" s="225">
        <f>O517*H517</f>
        <v>0</v>
      </c>
      <c r="Q517" s="225">
        <v>0</v>
      </c>
      <c r="R517" s="225">
        <f>Q517*H517</f>
        <v>0</v>
      </c>
      <c r="S517" s="225">
        <v>1.8049999999999999</v>
      </c>
      <c r="T517" s="226">
        <f>S517*H517</f>
        <v>27.457659999999997</v>
      </c>
      <c r="U517" s="40"/>
      <c r="V517" s="40"/>
      <c r="W517" s="40"/>
      <c r="X517" s="40"/>
      <c r="Y517" s="40"/>
      <c r="Z517" s="40"/>
      <c r="AA517" s="40"/>
      <c r="AB517" s="40"/>
      <c r="AC517" s="40"/>
      <c r="AD517" s="40"/>
      <c r="AE517" s="40"/>
      <c r="AR517" s="227" t="s">
        <v>217</v>
      </c>
      <c r="AT517" s="227" t="s">
        <v>212</v>
      </c>
      <c r="AU517" s="227" t="s">
        <v>83</v>
      </c>
      <c r="AY517" s="19" t="s">
        <v>210</v>
      </c>
      <c r="BE517" s="228">
        <f>IF(N517="základní",J517,0)</f>
        <v>0</v>
      </c>
      <c r="BF517" s="228">
        <f>IF(N517="snížená",J517,0)</f>
        <v>0</v>
      </c>
      <c r="BG517" s="228">
        <f>IF(N517="zákl. přenesená",J517,0)</f>
        <v>0</v>
      </c>
      <c r="BH517" s="228">
        <f>IF(N517="sníž. přenesená",J517,0)</f>
        <v>0</v>
      </c>
      <c r="BI517" s="228">
        <f>IF(N517="nulová",J517,0)</f>
        <v>0</v>
      </c>
      <c r="BJ517" s="19" t="s">
        <v>81</v>
      </c>
      <c r="BK517" s="228">
        <f>ROUND(I517*H517,2)</f>
        <v>0</v>
      </c>
      <c r="BL517" s="19" t="s">
        <v>217</v>
      </c>
      <c r="BM517" s="227" t="s">
        <v>693</v>
      </c>
    </row>
    <row r="518" s="2" customFormat="1">
      <c r="A518" s="40"/>
      <c r="B518" s="41"/>
      <c r="C518" s="42"/>
      <c r="D518" s="229" t="s">
        <v>219</v>
      </c>
      <c r="E518" s="42"/>
      <c r="F518" s="230" t="s">
        <v>694</v>
      </c>
      <c r="G518" s="42"/>
      <c r="H518" s="42"/>
      <c r="I518" s="231"/>
      <c r="J518" s="42"/>
      <c r="K518" s="42"/>
      <c r="L518" s="46"/>
      <c r="M518" s="232"/>
      <c r="N518" s="233"/>
      <c r="O518" s="86"/>
      <c r="P518" s="86"/>
      <c r="Q518" s="86"/>
      <c r="R518" s="86"/>
      <c r="S518" s="86"/>
      <c r="T518" s="87"/>
      <c r="U518" s="40"/>
      <c r="V518" s="40"/>
      <c r="W518" s="40"/>
      <c r="X518" s="40"/>
      <c r="Y518" s="40"/>
      <c r="Z518" s="40"/>
      <c r="AA518" s="40"/>
      <c r="AB518" s="40"/>
      <c r="AC518" s="40"/>
      <c r="AD518" s="40"/>
      <c r="AE518" s="40"/>
      <c r="AT518" s="19" t="s">
        <v>219</v>
      </c>
      <c r="AU518" s="19" t="s">
        <v>83</v>
      </c>
    </row>
    <row r="519" s="13" customFormat="1">
      <c r="A519" s="13"/>
      <c r="B519" s="234"/>
      <c r="C519" s="235"/>
      <c r="D519" s="236" t="s">
        <v>221</v>
      </c>
      <c r="E519" s="237" t="s">
        <v>19</v>
      </c>
      <c r="F519" s="238" t="s">
        <v>222</v>
      </c>
      <c r="G519" s="235"/>
      <c r="H519" s="237" t="s">
        <v>19</v>
      </c>
      <c r="I519" s="239"/>
      <c r="J519" s="235"/>
      <c r="K519" s="235"/>
      <c r="L519" s="240"/>
      <c r="M519" s="241"/>
      <c r="N519" s="242"/>
      <c r="O519" s="242"/>
      <c r="P519" s="242"/>
      <c r="Q519" s="242"/>
      <c r="R519" s="242"/>
      <c r="S519" s="242"/>
      <c r="T519" s="243"/>
      <c r="U519" s="13"/>
      <c r="V519" s="13"/>
      <c r="W519" s="13"/>
      <c r="X519" s="13"/>
      <c r="Y519" s="13"/>
      <c r="Z519" s="13"/>
      <c r="AA519" s="13"/>
      <c r="AB519" s="13"/>
      <c r="AC519" s="13"/>
      <c r="AD519" s="13"/>
      <c r="AE519" s="13"/>
      <c r="AT519" s="244" t="s">
        <v>221</v>
      </c>
      <c r="AU519" s="244" t="s">
        <v>83</v>
      </c>
      <c r="AV519" s="13" t="s">
        <v>81</v>
      </c>
      <c r="AW519" s="13" t="s">
        <v>34</v>
      </c>
      <c r="AX519" s="13" t="s">
        <v>74</v>
      </c>
      <c r="AY519" s="244" t="s">
        <v>210</v>
      </c>
    </row>
    <row r="520" s="14" customFormat="1">
      <c r="A520" s="14"/>
      <c r="B520" s="245"/>
      <c r="C520" s="246"/>
      <c r="D520" s="236" t="s">
        <v>221</v>
      </c>
      <c r="E520" s="247" t="s">
        <v>19</v>
      </c>
      <c r="F520" s="248" t="s">
        <v>695</v>
      </c>
      <c r="G520" s="246"/>
      <c r="H520" s="249">
        <v>15.212</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221</v>
      </c>
      <c r="AU520" s="255" t="s">
        <v>83</v>
      </c>
      <c r="AV520" s="14" t="s">
        <v>83</v>
      </c>
      <c r="AW520" s="14" t="s">
        <v>34</v>
      </c>
      <c r="AX520" s="14" t="s">
        <v>81</v>
      </c>
      <c r="AY520" s="255" t="s">
        <v>210</v>
      </c>
    </row>
    <row r="521" s="2" customFormat="1" ht="16.5" customHeight="1">
      <c r="A521" s="40"/>
      <c r="B521" s="41"/>
      <c r="C521" s="216" t="s">
        <v>696</v>
      </c>
      <c r="D521" s="216" t="s">
        <v>212</v>
      </c>
      <c r="E521" s="217" t="s">
        <v>697</v>
      </c>
      <c r="F521" s="218" t="s">
        <v>698</v>
      </c>
      <c r="G521" s="219" t="s">
        <v>270</v>
      </c>
      <c r="H521" s="220">
        <v>545.702</v>
      </c>
      <c r="I521" s="221"/>
      <c r="J521" s="222">
        <f>ROUND(I521*H521,2)</f>
        <v>0</v>
      </c>
      <c r="K521" s="218" t="s">
        <v>216</v>
      </c>
      <c r="L521" s="46"/>
      <c r="M521" s="223" t="s">
        <v>19</v>
      </c>
      <c r="N521" s="224" t="s">
        <v>45</v>
      </c>
      <c r="O521" s="86"/>
      <c r="P521" s="225">
        <f>O521*H521</f>
        <v>0</v>
      </c>
      <c r="Q521" s="225">
        <v>0</v>
      </c>
      <c r="R521" s="225">
        <f>Q521*H521</f>
        <v>0</v>
      </c>
      <c r="S521" s="225">
        <v>0</v>
      </c>
      <c r="T521" s="226">
        <f>S521*H521</f>
        <v>0</v>
      </c>
      <c r="U521" s="40"/>
      <c r="V521" s="40"/>
      <c r="W521" s="40"/>
      <c r="X521" s="40"/>
      <c r="Y521" s="40"/>
      <c r="Z521" s="40"/>
      <c r="AA521" s="40"/>
      <c r="AB521" s="40"/>
      <c r="AC521" s="40"/>
      <c r="AD521" s="40"/>
      <c r="AE521" s="40"/>
      <c r="AR521" s="227" t="s">
        <v>217</v>
      </c>
      <c r="AT521" s="227" t="s">
        <v>212</v>
      </c>
      <c r="AU521" s="227" t="s">
        <v>83</v>
      </c>
      <c r="AY521" s="19" t="s">
        <v>210</v>
      </c>
      <c r="BE521" s="228">
        <f>IF(N521="základní",J521,0)</f>
        <v>0</v>
      </c>
      <c r="BF521" s="228">
        <f>IF(N521="snížená",J521,0)</f>
        <v>0</v>
      </c>
      <c r="BG521" s="228">
        <f>IF(N521="zákl. přenesená",J521,0)</f>
        <v>0</v>
      </c>
      <c r="BH521" s="228">
        <f>IF(N521="sníž. přenesená",J521,0)</f>
        <v>0</v>
      </c>
      <c r="BI521" s="228">
        <f>IF(N521="nulová",J521,0)</f>
        <v>0</v>
      </c>
      <c r="BJ521" s="19" t="s">
        <v>81</v>
      </c>
      <c r="BK521" s="228">
        <f>ROUND(I521*H521,2)</f>
        <v>0</v>
      </c>
      <c r="BL521" s="19" t="s">
        <v>217</v>
      </c>
      <c r="BM521" s="227" t="s">
        <v>699</v>
      </c>
    </row>
    <row r="522" s="2" customFormat="1">
      <c r="A522" s="40"/>
      <c r="B522" s="41"/>
      <c r="C522" s="42"/>
      <c r="D522" s="229" t="s">
        <v>219</v>
      </c>
      <c r="E522" s="42"/>
      <c r="F522" s="230" t="s">
        <v>700</v>
      </c>
      <c r="G522" s="42"/>
      <c r="H522" s="42"/>
      <c r="I522" s="231"/>
      <c r="J522" s="42"/>
      <c r="K522" s="42"/>
      <c r="L522" s="46"/>
      <c r="M522" s="232"/>
      <c r="N522" s="233"/>
      <c r="O522" s="86"/>
      <c r="P522" s="86"/>
      <c r="Q522" s="86"/>
      <c r="R522" s="86"/>
      <c r="S522" s="86"/>
      <c r="T522" s="87"/>
      <c r="U522" s="40"/>
      <c r="V522" s="40"/>
      <c r="W522" s="40"/>
      <c r="X522" s="40"/>
      <c r="Y522" s="40"/>
      <c r="Z522" s="40"/>
      <c r="AA522" s="40"/>
      <c r="AB522" s="40"/>
      <c r="AC522" s="40"/>
      <c r="AD522" s="40"/>
      <c r="AE522" s="40"/>
      <c r="AT522" s="19" t="s">
        <v>219</v>
      </c>
      <c r="AU522" s="19" t="s">
        <v>83</v>
      </c>
    </row>
    <row r="523" s="13" customFormat="1">
      <c r="A523" s="13"/>
      <c r="B523" s="234"/>
      <c r="C523" s="235"/>
      <c r="D523" s="236" t="s">
        <v>221</v>
      </c>
      <c r="E523" s="237" t="s">
        <v>19</v>
      </c>
      <c r="F523" s="238" t="s">
        <v>701</v>
      </c>
      <c r="G523" s="235"/>
      <c r="H523" s="237" t="s">
        <v>19</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221</v>
      </c>
      <c r="AU523" s="244" t="s">
        <v>83</v>
      </c>
      <c r="AV523" s="13" t="s">
        <v>81</v>
      </c>
      <c r="AW523" s="13" t="s">
        <v>34</v>
      </c>
      <c r="AX523" s="13" t="s">
        <v>74</v>
      </c>
      <c r="AY523" s="244" t="s">
        <v>210</v>
      </c>
    </row>
    <row r="524" s="14" customFormat="1">
      <c r="A524" s="14"/>
      <c r="B524" s="245"/>
      <c r="C524" s="246"/>
      <c r="D524" s="236" t="s">
        <v>221</v>
      </c>
      <c r="E524" s="247" t="s">
        <v>19</v>
      </c>
      <c r="F524" s="248" t="s">
        <v>702</v>
      </c>
      <c r="G524" s="246"/>
      <c r="H524" s="249">
        <v>91.116</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221</v>
      </c>
      <c r="AU524" s="255" t="s">
        <v>83</v>
      </c>
      <c r="AV524" s="14" t="s">
        <v>83</v>
      </c>
      <c r="AW524" s="14" t="s">
        <v>34</v>
      </c>
      <c r="AX524" s="14" t="s">
        <v>74</v>
      </c>
      <c r="AY524" s="255" t="s">
        <v>210</v>
      </c>
    </row>
    <row r="525" s="13" customFormat="1">
      <c r="A525" s="13"/>
      <c r="B525" s="234"/>
      <c r="C525" s="235"/>
      <c r="D525" s="236" t="s">
        <v>221</v>
      </c>
      <c r="E525" s="237" t="s">
        <v>19</v>
      </c>
      <c r="F525" s="238" t="s">
        <v>703</v>
      </c>
      <c r="G525" s="235"/>
      <c r="H525" s="237" t="s">
        <v>19</v>
      </c>
      <c r="I525" s="239"/>
      <c r="J525" s="235"/>
      <c r="K525" s="235"/>
      <c r="L525" s="240"/>
      <c r="M525" s="241"/>
      <c r="N525" s="242"/>
      <c r="O525" s="242"/>
      <c r="P525" s="242"/>
      <c r="Q525" s="242"/>
      <c r="R525" s="242"/>
      <c r="S525" s="242"/>
      <c r="T525" s="243"/>
      <c r="U525" s="13"/>
      <c r="V525" s="13"/>
      <c r="W525" s="13"/>
      <c r="X525" s="13"/>
      <c r="Y525" s="13"/>
      <c r="Z525" s="13"/>
      <c r="AA525" s="13"/>
      <c r="AB525" s="13"/>
      <c r="AC525" s="13"/>
      <c r="AD525" s="13"/>
      <c r="AE525" s="13"/>
      <c r="AT525" s="244" t="s">
        <v>221</v>
      </c>
      <c r="AU525" s="244" t="s">
        <v>83</v>
      </c>
      <c r="AV525" s="13" t="s">
        <v>81</v>
      </c>
      <c r="AW525" s="13" t="s">
        <v>34</v>
      </c>
      <c r="AX525" s="13" t="s">
        <v>74</v>
      </c>
      <c r="AY525" s="244" t="s">
        <v>210</v>
      </c>
    </row>
    <row r="526" s="14" customFormat="1">
      <c r="A526" s="14"/>
      <c r="B526" s="245"/>
      <c r="C526" s="246"/>
      <c r="D526" s="236" t="s">
        <v>221</v>
      </c>
      <c r="E526" s="247" t="s">
        <v>19</v>
      </c>
      <c r="F526" s="248" t="s">
        <v>704</v>
      </c>
      <c r="G526" s="246"/>
      <c r="H526" s="249">
        <v>343.95100000000002</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221</v>
      </c>
      <c r="AU526" s="255" t="s">
        <v>83</v>
      </c>
      <c r="AV526" s="14" t="s">
        <v>83</v>
      </c>
      <c r="AW526" s="14" t="s">
        <v>34</v>
      </c>
      <c r="AX526" s="14" t="s">
        <v>74</v>
      </c>
      <c r="AY526" s="255" t="s">
        <v>210</v>
      </c>
    </row>
    <row r="527" s="13" customFormat="1">
      <c r="A527" s="13"/>
      <c r="B527" s="234"/>
      <c r="C527" s="235"/>
      <c r="D527" s="236" t="s">
        <v>221</v>
      </c>
      <c r="E527" s="237" t="s">
        <v>19</v>
      </c>
      <c r="F527" s="238" t="s">
        <v>705</v>
      </c>
      <c r="G527" s="235"/>
      <c r="H527" s="237" t="s">
        <v>19</v>
      </c>
      <c r="I527" s="239"/>
      <c r="J527" s="235"/>
      <c r="K527" s="235"/>
      <c r="L527" s="240"/>
      <c r="M527" s="241"/>
      <c r="N527" s="242"/>
      <c r="O527" s="242"/>
      <c r="P527" s="242"/>
      <c r="Q527" s="242"/>
      <c r="R527" s="242"/>
      <c r="S527" s="242"/>
      <c r="T527" s="243"/>
      <c r="U527" s="13"/>
      <c r="V527" s="13"/>
      <c r="W527" s="13"/>
      <c r="X527" s="13"/>
      <c r="Y527" s="13"/>
      <c r="Z527" s="13"/>
      <c r="AA527" s="13"/>
      <c r="AB527" s="13"/>
      <c r="AC527" s="13"/>
      <c r="AD527" s="13"/>
      <c r="AE527" s="13"/>
      <c r="AT527" s="244" t="s">
        <v>221</v>
      </c>
      <c r="AU527" s="244" t="s">
        <v>83</v>
      </c>
      <c r="AV527" s="13" t="s">
        <v>81</v>
      </c>
      <c r="AW527" s="13" t="s">
        <v>34</v>
      </c>
      <c r="AX527" s="13" t="s">
        <v>74</v>
      </c>
      <c r="AY527" s="244" t="s">
        <v>210</v>
      </c>
    </row>
    <row r="528" s="14" customFormat="1">
      <c r="A528" s="14"/>
      <c r="B528" s="245"/>
      <c r="C528" s="246"/>
      <c r="D528" s="236" t="s">
        <v>221</v>
      </c>
      <c r="E528" s="247" t="s">
        <v>19</v>
      </c>
      <c r="F528" s="248" t="s">
        <v>706</v>
      </c>
      <c r="G528" s="246"/>
      <c r="H528" s="249">
        <v>52.704000000000001</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221</v>
      </c>
      <c r="AU528" s="255" t="s">
        <v>83</v>
      </c>
      <c r="AV528" s="14" t="s">
        <v>83</v>
      </c>
      <c r="AW528" s="14" t="s">
        <v>34</v>
      </c>
      <c r="AX528" s="14" t="s">
        <v>74</v>
      </c>
      <c r="AY528" s="255" t="s">
        <v>210</v>
      </c>
    </row>
    <row r="529" s="14" customFormat="1">
      <c r="A529" s="14"/>
      <c r="B529" s="245"/>
      <c r="C529" s="246"/>
      <c r="D529" s="236" t="s">
        <v>221</v>
      </c>
      <c r="E529" s="247" t="s">
        <v>19</v>
      </c>
      <c r="F529" s="248" t="s">
        <v>707</v>
      </c>
      <c r="G529" s="246"/>
      <c r="H529" s="249">
        <v>-2.2770000000000001</v>
      </c>
      <c r="I529" s="250"/>
      <c r="J529" s="246"/>
      <c r="K529" s="246"/>
      <c r="L529" s="251"/>
      <c r="M529" s="252"/>
      <c r="N529" s="253"/>
      <c r="O529" s="253"/>
      <c r="P529" s="253"/>
      <c r="Q529" s="253"/>
      <c r="R529" s="253"/>
      <c r="S529" s="253"/>
      <c r="T529" s="254"/>
      <c r="U529" s="14"/>
      <c r="V529" s="14"/>
      <c r="W529" s="14"/>
      <c r="X529" s="14"/>
      <c r="Y529" s="14"/>
      <c r="Z529" s="14"/>
      <c r="AA529" s="14"/>
      <c r="AB529" s="14"/>
      <c r="AC529" s="14"/>
      <c r="AD529" s="14"/>
      <c r="AE529" s="14"/>
      <c r="AT529" s="255" t="s">
        <v>221</v>
      </c>
      <c r="AU529" s="255" t="s">
        <v>83</v>
      </c>
      <c r="AV529" s="14" t="s">
        <v>83</v>
      </c>
      <c r="AW529" s="14" t="s">
        <v>34</v>
      </c>
      <c r="AX529" s="14" t="s">
        <v>74</v>
      </c>
      <c r="AY529" s="255" t="s">
        <v>210</v>
      </c>
    </row>
    <row r="530" s="14" customFormat="1">
      <c r="A530" s="14"/>
      <c r="B530" s="245"/>
      <c r="C530" s="246"/>
      <c r="D530" s="236" t="s">
        <v>221</v>
      </c>
      <c r="E530" s="247" t="s">
        <v>19</v>
      </c>
      <c r="F530" s="248" t="s">
        <v>708</v>
      </c>
      <c r="G530" s="246"/>
      <c r="H530" s="249">
        <v>-1.3160000000000001</v>
      </c>
      <c r="I530" s="250"/>
      <c r="J530" s="246"/>
      <c r="K530" s="246"/>
      <c r="L530" s="251"/>
      <c r="M530" s="252"/>
      <c r="N530" s="253"/>
      <c r="O530" s="253"/>
      <c r="P530" s="253"/>
      <c r="Q530" s="253"/>
      <c r="R530" s="253"/>
      <c r="S530" s="253"/>
      <c r="T530" s="254"/>
      <c r="U530" s="14"/>
      <c r="V530" s="14"/>
      <c r="W530" s="14"/>
      <c r="X530" s="14"/>
      <c r="Y530" s="14"/>
      <c r="Z530" s="14"/>
      <c r="AA530" s="14"/>
      <c r="AB530" s="14"/>
      <c r="AC530" s="14"/>
      <c r="AD530" s="14"/>
      <c r="AE530" s="14"/>
      <c r="AT530" s="255" t="s">
        <v>221</v>
      </c>
      <c r="AU530" s="255" t="s">
        <v>83</v>
      </c>
      <c r="AV530" s="14" t="s">
        <v>83</v>
      </c>
      <c r="AW530" s="14" t="s">
        <v>34</v>
      </c>
      <c r="AX530" s="14" t="s">
        <v>74</v>
      </c>
      <c r="AY530" s="255" t="s">
        <v>210</v>
      </c>
    </row>
    <row r="531" s="14" customFormat="1">
      <c r="A531" s="14"/>
      <c r="B531" s="245"/>
      <c r="C531" s="246"/>
      <c r="D531" s="236" t="s">
        <v>221</v>
      </c>
      <c r="E531" s="247" t="s">
        <v>19</v>
      </c>
      <c r="F531" s="248" t="s">
        <v>709</v>
      </c>
      <c r="G531" s="246"/>
      <c r="H531" s="249">
        <v>1.2849999999999999</v>
      </c>
      <c r="I531" s="250"/>
      <c r="J531" s="246"/>
      <c r="K531" s="246"/>
      <c r="L531" s="251"/>
      <c r="M531" s="252"/>
      <c r="N531" s="253"/>
      <c r="O531" s="253"/>
      <c r="P531" s="253"/>
      <c r="Q531" s="253"/>
      <c r="R531" s="253"/>
      <c r="S531" s="253"/>
      <c r="T531" s="254"/>
      <c r="U531" s="14"/>
      <c r="V531" s="14"/>
      <c r="W531" s="14"/>
      <c r="X531" s="14"/>
      <c r="Y531" s="14"/>
      <c r="Z531" s="14"/>
      <c r="AA531" s="14"/>
      <c r="AB531" s="14"/>
      <c r="AC531" s="14"/>
      <c r="AD531" s="14"/>
      <c r="AE531" s="14"/>
      <c r="AT531" s="255" t="s">
        <v>221</v>
      </c>
      <c r="AU531" s="255" t="s">
        <v>83</v>
      </c>
      <c r="AV531" s="14" t="s">
        <v>83</v>
      </c>
      <c r="AW531" s="14" t="s">
        <v>34</v>
      </c>
      <c r="AX531" s="14" t="s">
        <v>74</v>
      </c>
      <c r="AY531" s="255" t="s">
        <v>210</v>
      </c>
    </row>
    <row r="532" s="14" customFormat="1">
      <c r="A532" s="14"/>
      <c r="B532" s="245"/>
      <c r="C532" s="246"/>
      <c r="D532" s="236" t="s">
        <v>221</v>
      </c>
      <c r="E532" s="247" t="s">
        <v>19</v>
      </c>
      <c r="F532" s="248" t="s">
        <v>710</v>
      </c>
      <c r="G532" s="246"/>
      <c r="H532" s="249">
        <v>1.5840000000000001</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221</v>
      </c>
      <c r="AU532" s="255" t="s">
        <v>83</v>
      </c>
      <c r="AV532" s="14" t="s">
        <v>83</v>
      </c>
      <c r="AW532" s="14" t="s">
        <v>34</v>
      </c>
      <c r="AX532" s="14" t="s">
        <v>74</v>
      </c>
      <c r="AY532" s="255" t="s">
        <v>210</v>
      </c>
    </row>
    <row r="533" s="14" customFormat="1">
      <c r="A533" s="14"/>
      <c r="B533" s="245"/>
      <c r="C533" s="246"/>
      <c r="D533" s="236" t="s">
        <v>221</v>
      </c>
      <c r="E533" s="247" t="s">
        <v>19</v>
      </c>
      <c r="F533" s="248" t="s">
        <v>711</v>
      </c>
      <c r="G533" s="246"/>
      <c r="H533" s="249">
        <v>-1.242</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221</v>
      </c>
      <c r="AU533" s="255" t="s">
        <v>83</v>
      </c>
      <c r="AV533" s="14" t="s">
        <v>83</v>
      </c>
      <c r="AW533" s="14" t="s">
        <v>34</v>
      </c>
      <c r="AX533" s="14" t="s">
        <v>74</v>
      </c>
      <c r="AY533" s="255" t="s">
        <v>210</v>
      </c>
    </row>
    <row r="534" s="14" customFormat="1">
      <c r="A534" s="14"/>
      <c r="B534" s="245"/>
      <c r="C534" s="246"/>
      <c r="D534" s="236" t="s">
        <v>221</v>
      </c>
      <c r="E534" s="247" t="s">
        <v>19</v>
      </c>
      <c r="F534" s="248" t="s">
        <v>712</v>
      </c>
      <c r="G534" s="246"/>
      <c r="H534" s="249">
        <v>1.25</v>
      </c>
      <c r="I534" s="250"/>
      <c r="J534" s="246"/>
      <c r="K534" s="246"/>
      <c r="L534" s="251"/>
      <c r="M534" s="252"/>
      <c r="N534" s="253"/>
      <c r="O534" s="253"/>
      <c r="P534" s="253"/>
      <c r="Q534" s="253"/>
      <c r="R534" s="253"/>
      <c r="S534" s="253"/>
      <c r="T534" s="254"/>
      <c r="U534" s="14"/>
      <c r="V534" s="14"/>
      <c r="W534" s="14"/>
      <c r="X534" s="14"/>
      <c r="Y534" s="14"/>
      <c r="Z534" s="14"/>
      <c r="AA534" s="14"/>
      <c r="AB534" s="14"/>
      <c r="AC534" s="14"/>
      <c r="AD534" s="14"/>
      <c r="AE534" s="14"/>
      <c r="AT534" s="255" t="s">
        <v>221</v>
      </c>
      <c r="AU534" s="255" t="s">
        <v>83</v>
      </c>
      <c r="AV534" s="14" t="s">
        <v>83</v>
      </c>
      <c r="AW534" s="14" t="s">
        <v>34</v>
      </c>
      <c r="AX534" s="14" t="s">
        <v>74</v>
      </c>
      <c r="AY534" s="255" t="s">
        <v>210</v>
      </c>
    </row>
    <row r="535" s="14" customFormat="1">
      <c r="A535" s="14"/>
      <c r="B535" s="245"/>
      <c r="C535" s="246"/>
      <c r="D535" s="236" t="s">
        <v>221</v>
      </c>
      <c r="E535" s="247" t="s">
        <v>19</v>
      </c>
      <c r="F535" s="248" t="s">
        <v>713</v>
      </c>
      <c r="G535" s="246"/>
      <c r="H535" s="249">
        <v>1.4570000000000001</v>
      </c>
      <c r="I535" s="250"/>
      <c r="J535" s="246"/>
      <c r="K535" s="246"/>
      <c r="L535" s="251"/>
      <c r="M535" s="252"/>
      <c r="N535" s="253"/>
      <c r="O535" s="253"/>
      <c r="P535" s="253"/>
      <c r="Q535" s="253"/>
      <c r="R535" s="253"/>
      <c r="S535" s="253"/>
      <c r="T535" s="254"/>
      <c r="U535" s="14"/>
      <c r="V535" s="14"/>
      <c r="W535" s="14"/>
      <c r="X535" s="14"/>
      <c r="Y535" s="14"/>
      <c r="Z535" s="14"/>
      <c r="AA535" s="14"/>
      <c r="AB535" s="14"/>
      <c r="AC535" s="14"/>
      <c r="AD535" s="14"/>
      <c r="AE535" s="14"/>
      <c r="AT535" s="255" t="s">
        <v>221</v>
      </c>
      <c r="AU535" s="255" t="s">
        <v>83</v>
      </c>
      <c r="AV535" s="14" t="s">
        <v>83</v>
      </c>
      <c r="AW535" s="14" t="s">
        <v>34</v>
      </c>
      <c r="AX535" s="14" t="s">
        <v>74</v>
      </c>
      <c r="AY535" s="255" t="s">
        <v>210</v>
      </c>
    </row>
    <row r="536" s="14" customFormat="1">
      <c r="A536" s="14"/>
      <c r="B536" s="245"/>
      <c r="C536" s="246"/>
      <c r="D536" s="236" t="s">
        <v>221</v>
      </c>
      <c r="E536" s="247" t="s">
        <v>19</v>
      </c>
      <c r="F536" s="248" t="s">
        <v>714</v>
      </c>
      <c r="G536" s="246"/>
      <c r="H536" s="249">
        <v>-1.8040000000000001</v>
      </c>
      <c r="I536" s="250"/>
      <c r="J536" s="246"/>
      <c r="K536" s="246"/>
      <c r="L536" s="251"/>
      <c r="M536" s="252"/>
      <c r="N536" s="253"/>
      <c r="O536" s="253"/>
      <c r="P536" s="253"/>
      <c r="Q536" s="253"/>
      <c r="R536" s="253"/>
      <c r="S536" s="253"/>
      <c r="T536" s="254"/>
      <c r="U536" s="14"/>
      <c r="V536" s="14"/>
      <c r="W536" s="14"/>
      <c r="X536" s="14"/>
      <c r="Y536" s="14"/>
      <c r="Z536" s="14"/>
      <c r="AA536" s="14"/>
      <c r="AB536" s="14"/>
      <c r="AC536" s="14"/>
      <c r="AD536" s="14"/>
      <c r="AE536" s="14"/>
      <c r="AT536" s="255" t="s">
        <v>221</v>
      </c>
      <c r="AU536" s="255" t="s">
        <v>83</v>
      </c>
      <c r="AV536" s="14" t="s">
        <v>83</v>
      </c>
      <c r="AW536" s="14" t="s">
        <v>34</v>
      </c>
      <c r="AX536" s="14" t="s">
        <v>74</v>
      </c>
      <c r="AY536" s="255" t="s">
        <v>210</v>
      </c>
    </row>
    <row r="537" s="14" customFormat="1">
      <c r="A537" s="14"/>
      <c r="B537" s="245"/>
      <c r="C537" s="246"/>
      <c r="D537" s="236" t="s">
        <v>221</v>
      </c>
      <c r="E537" s="247" t="s">
        <v>19</v>
      </c>
      <c r="F537" s="248" t="s">
        <v>715</v>
      </c>
      <c r="G537" s="246"/>
      <c r="H537" s="249">
        <v>2.758</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221</v>
      </c>
      <c r="AU537" s="255" t="s">
        <v>83</v>
      </c>
      <c r="AV537" s="14" t="s">
        <v>83</v>
      </c>
      <c r="AW537" s="14" t="s">
        <v>34</v>
      </c>
      <c r="AX537" s="14" t="s">
        <v>74</v>
      </c>
      <c r="AY537" s="255" t="s">
        <v>210</v>
      </c>
    </row>
    <row r="538" s="13" customFormat="1">
      <c r="A538" s="13"/>
      <c r="B538" s="234"/>
      <c r="C538" s="235"/>
      <c r="D538" s="236" t="s">
        <v>221</v>
      </c>
      <c r="E538" s="237" t="s">
        <v>19</v>
      </c>
      <c r="F538" s="238" t="s">
        <v>716</v>
      </c>
      <c r="G538" s="235"/>
      <c r="H538" s="237" t="s">
        <v>19</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221</v>
      </c>
      <c r="AU538" s="244" t="s">
        <v>83</v>
      </c>
      <c r="AV538" s="13" t="s">
        <v>81</v>
      </c>
      <c r="AW538" s="13" t="s">
        <v>34</v>
      </c>
      <c r="AX538" s="13" t="s">
        <v>74</v>
      </c>
      <c r="AY538" s="244" t="s">
        <v>210</v>
      </c>
    </row>
    <row r="539" s="14" customFormat="1">
      <c r="A539" s="14"/>
      <c r="B539" s="245"/>
      <c r="C539" s="246"/>
      <c r="D539" s="236" t="s">
        <v>221</v>
      </c>
      <c r="E539" s="247" t="s">
        <v>19</v>
      </c>
      <c r="F539" s="248" t="s">
        <v>717</v>
      </c>
      <c r="G539" s="246"/>
      <c r="H539" s="249">
        <v>56.235999999999997</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221</v>
      </c>
      <c r="AU539" s="255" t="s">
        <v>83</v>
      </c>
      <c r="AV539" s="14" t="s">
        <v>83</v>
      </c>
      <c r="AW539" s="14" t="s">
        <v>34</v>
      </c>
      <c r="AX539" s="14" t="s">
        <v>74</v>
      </c>
      <c r="AY539" s="255" t="s">
        <v>210</v>
      </c>
    </row>
    <row r="540" s="16" customFormat="1">
      <c r="A540" s="16"/>
      <c r="B540" s="267"/>
      <c r="C540" s="268"/>
      <c r="D540" s="236" t="s">
        <v>221</v>
      </c>
      <c r="E540" s="269" t="s">
        <v>19</v>
      </c>
      <c r="F540" s="270" t="s">
        <v>236</v>
      </c>
      <c r="G540" s="268"/>
      <c r="H540" s="271">
        <v>545.702</v>
      </c>
      <c r="I540" s="272"/>
      <c r="J540" s="268"/>
      <c r="K540" s="268"/>
      <c r="L540" s="273"/>
      <c r="M540" s="274"/>
      <c r="N540" s="275"/>
      <c r="O540" s="275"/>
      <c r="P540" s="275"/>
      <c r="Q540" s="275"/>
      <c r="R540" s="275"/>
      <c r="S540" s="275"/>
      <c r="T540" s="276"/>
      <c r="U540" s="16"/>
      <c r="V540" s="16"/>
      <c r="W540" s="16"/>
      <c r="X540" s="16"/>
      <c r="Y540" s="16"/>
      <c r="Z540" s="16"/>
      <c r="AA540" s="16"/>
      <c r="AB540" s="16"/>
      <c r="AC540" s="16"/>
      <c r="AD540" s="16"/>
      <c r="AE540" s="16"/>
      <c r="AT540" s="277" t="s">
        <v>221</v>
      </c>
      <c r="AU540" s="277" t="s">
        <v>83</v>
      </c>
      <c r="AV540" s="16" t="s">
        <v>217</v>
      </c>
      <c r="AW540" s="16" t="s">
        <v>34</v>
      </c>
      <c r="AX540" s="16" t="s">
        <v>81</v>
      </c>
      <c r="AY540" s="277" t="s">
        <v>210</v>
      </c>
    </row>
    <row r="541" s="2" customFormat="1" ht="16.5" customHeight="1">
      <c r="A541" s="40"/>
      <c r="B541" s="41"/>
      <c r="C541" s="216" t="s">
        <v>718</v>
      </c>
      <c r="D541" s="216" t="s">
        <v>212</v>
      </c>
      <c r="E541" s="217" t="s">
        <v>719</v>
      </c>
      <c r="F541" s="218" t="s">
        <v>720</v>
      </c>
      <c r="G541" s="219" t="s">
        <v>417</v>
      </c>
      <c r="H541" s="220">
        <v>287.625</v>
      </c>
      <c r="I541" s="221"/>
      <c r="J541" s="222">
        <f>ROUND(I541*H541,2)</f>
        <v>0</v>
      </c>
      <c r="K541" s="218" t="s">
        <v>216</v>
      </c>
      <c r="L541" s="46"/>
      <c r="M541" s="223" t="s">
        <v>19</v>
      </c>
      <c r="N541" s="224" t="s">
        <v>45</v>
      </c>
      <c r="O541" s="86"/>
      <c r="P541" s="225">
        <f>O541*H541</f>
        <v>0</v>
      </c>
      <c r="Q541" s="225">
        <v>0</v>
      </c>
      <c r="R541" s="225">
        <f>Q541*H541</f>
        <v>0</v>
      </c>
      <c r="S541" s="225">
        <v>0</v>
      </c>
      <c r="T541" s="226">
        <f>S541*H541</f>
        <v>0</v>
      </c>
      <c r="U541" s="40"/>
      <c r="V541" s="40"/>
      <c r="W541" s="40"/>
      <c r="X541" s="40"/>
      <c r="Y541" s="40"/>
      <c r="Z541" s="40"/>
      <c r="AA541" s="40"/>
      <c r="AB541" s="40"/>
      <c r="AC541" s="40"/>
      <c r="AD541" s="40"/>
      <c r="AE541" s="40"/>
      <c r="AR541" s="227" t="s">
        <v>217</v>
      </c>
      <c r="AT541" s="227" t="s">
        <v>212</v>
      </c>
      <c r="AU541" s="227" t="s">
        <v>83</v>
      </c>
      <c r="AY541" s="19" t="s">
        <v>210</v>
      </c>
      <c r="BE541" s="228">
        <f>IF(N541="základní",J541,0)</f>
        <v>0</v>
      </c>
      <c r="BF541" s="228">
        <f>IF(N541="snížená",J541,0)</f>
        <v>0</v>
      </c>
      <c r="BG541" s="228">
        <f>IF(N541="zákl. přenesená",J541,0)</f>
        <v>0</v>
      </c>
      <c r="BH541" s="228">
        <f>IF(N541="sníž. přenesená",J541,0)</f>
        <v>0</v>
      </c>
      <c r="BI541" s="228">
        <f>IF(N541="nulová",J541,0)</f>
        <v>0</v>
      </c>
      <c r="BJ541" s="19" t="s">
        <v>81</v>
      </c>
      <c r="BK541" s="228">
        <f>ROUND(I541*H541,2)</f>
        <v>0</v>
      </c>
      <c r="BL541" s="19" t="s">
        <v>217</v>
      </c>
      <c r="BM541" s="227" t="s">
        <v>721</v>
      </c>
    </row>
    <row r="542" s="2" customFormat="1">
      <c r="A542" s="40"/>
      <c r="B542" s="41"/>
      <c r="C542" s="42"/>
      <c r="D542" s="229" t="s">
        <v>219</v>
      </c>
      <c r="E542" s="42"/>
      <c r="F542" s="230" t="s">
        <v>722</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219</v>
      </c>
      <c r="AU542" s="19" t="s">
        <v>83</v>
      </c>
    </row>
    <row r="543" s="13" customFormat="1">
      <c r="A543" s="13"/>
      <c r="B543" s="234"/>
      <c r="C543" s="235"/>
      <c r="D543" s="236" t="s">
        <v>221</v>
      </c>
      <c r="E543" s="237" t="s">
        <v>19</v>
      </c>
      <c r="F543" s="238" t="s">
        <v>723</v>
      </c>
      <c r="G543" s="235"/>
      <c r="H543" s="237" t="s">
        <v>19</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221</v>
      </c>
      <c r="AU543" s="244" t="s">
        <v>83</v>
      </c>
      <c r="AV543" s="13" t="s">
        <v>81</v>
      </c>
      <c r="AW543" s="13" t="s">
        <v>34</v>
      </c>
      <c r="AX543" s="13" t="s">
        <v>74</v>
      </c>
      <c r="AY543" s="244" t="s">
        <v>210</v>
      </c>
    </row>
    <row r="544" s="14" customFormat="1">
      <c r="A544" s="14"/>
      <c r="B544" s="245"/>
      <c r="C544" s="246"/>
      <c r="D544" s="236" t="s">
        <v>221</v>
      </c>
      <c r="E544" s="247" t="s">
        <v>19</v>
      </c>
      <c r="F544" s="248" t="s">
        <v>724</v>
      </c>
      <c r="G544" s="246"/>
      <c r="H544" s="249">
        <v>13.949999999999999</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221</v>
      </c>
      <c r="AU544" s="255" t="s">
        <v>83</v>
      </c>
      <c r="AV544" s="14" t="s">
        <v>83</v>
      </c>
      <c r="AW544" s="14" t="s">
        <v>34</v>
      </c>
      <c r="AX544" s="14" t="s">
        <v>74</v>
      </c>
      <c r="AY544" s="255" t="s">
        <v>210</v>
      </c>
    </row>
    <row r="545" s="14" customFormat="1">
      <c r="A545" s="14"/>
      <c r="B545" s="245"/>
      <c r="C545" s="246"/>
      <c r="D545" s="236" t="s">
        <v>221</v>
      </c>
      <c r="E545" s="247" t="s">
        <v>19</v>
      </c>
      <c r="F545" s="248" t="s">
        <v>725</v>
      </c>
      <c r="G545" s="246"/>
      <c r="H545" s="249">
        <v>2.8500000000000001</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221</v>
      </c>
      <c r="AU545" s="255" t="s">
        <v>83</v>
      </c>
      <c r="AV545" s="14" t="s">
        <v>83</v>
      </c>
      <c r="AW545" s="14" t="s">
        <v>34</v>
      </c>
      <c r="AX545" s="14" t="s">
        <v>74</v>
      </c>
      <c r="AY545" s="255" t="s">
        <v>210</v>
      </c>
    </row>
    <row r="546" s="14" customFormat="1">
      <c r="A546" s="14"/>
      <c r="B546" s="245"/>
      <c r="C546" s="246"/>
      <c r="D546" s="236" t="s">
        <v>221</v>
      </c>
      <c r="E546" s="247" t="s">
        <v>19</v>
      </c>
      <c r="F546" s="248" t="s">
        <v>726</v>
      </c>
      <c r="G546" s="246"/>
      <c r="H546" s="249">
        <v>2.1000000000000001</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221</v>
      </c>
      <c r="AU546" s="255" t="s">
        <v>83</v>
      </c>
      <c r="AV546" s="14" t="s">
        <v>83</v>
      </c>
      <c r="AW546" s="14" t="s">
        <v>34</v>
      </c>
      <c r="AX546" s="14" t="s">
        <v>74</v>
      </c>
      <c r="AY546" s="255" t="s">
        <v>210</v>
      </c>
    </row>
    <row r="547" s="14" customFormat="1">
      <c r="A547" s="14"/>
      <c r="B547" s="245"/>
      <c r="C547" s="246"/>
      <c r="D547" s="236" t="s">
        <v>221</v>
      </c>
      <c r="E547" s="247" t="s">
        <v>19</v>
      </c>
      <c r="F547" s="248" t="s">
        <v>727</v>
      </c>
      <c r="G547" s="246"/>
      <c r="H547" s="249">
        <v>1.6000000000000001</v>
      </c>
      <c r="I547" s="250"/>
      <c r="J547" s="246"/>
      <c r="K547" s="246"/>
      <c r="L547" s="251"/>
      <c r="M547" s="252"/>
      <c r="N547" s="253"/>
      <c r="O547" s="253"/>
      <c r="P547" s="253"/>
      <c r="Q547" s="253"/>
      <c r="R547" s="253"/>
      <c r="S547" s="253"/>
      <c r="T547" s="254"/>
      <c r="U547" s="14"/>
      <c r="V547" s="14"/>
      <c r="W547" s="14"/>
      <c r="X547" s="14"/>
      <c r="Y547" s="14"/>
      <c r="Z547" s="14"/>
      <c r="AA547" s="14"/>
      <c r="AB547" s="14"/>
      <c r="AC547" s="14"/>
      <c r="AD547" s="14"/>
      <c r="AE547" s="14"/>
      <c r="AT547" s="255" t="s">
        <v>221</v>
      </c>
      <c r="AU547" s="255" t="s">
        <v>83</v>
      </c>
      <c r="AV547" s="14" t="s">
        <v>83</v>
      </c>
      <c r="AW547" s="14" t="s">
        <v>34</v>
      </c>
      <c r="AX547" s="14" t="s">
        <v>74</v>
      </c>
      <c r="AY547" s="255" t="s">
        <v>210</v>
      </c>
    </row>
    <row r="548" s="14" customFormat="1">
      <c r="A548" s="14"/>
      <c r="B548" s="245"/>
      <c r="C548" s="246"/>
      <c r="D548" s="236" t="s">
        <v>221</v>
      </c>
      <c r="E548" s="247" t="s">
        <v>19</v>
      </c>
      <c r="F548" s="248" t="s">
        <v>728</v>
      </c>
      <c r="G548" s="246"/>
      <c r="H548" s="249">
        <v>2.7000000000000002</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221</v>
      </c>
      <c r="AU548" s="255" t="s">
        <v>83</v>
      </c>
      <c r="AV548" s="14" t="s">
        <v>83</v>
      </c>
      <c r="AW548" s="14" t="s">
        <v>34</v>
      </c>
      <c r="AX548" s="14" t="s">
        <v>74</v>
      </c>
      <c r="AY548" s="255" t="s">
        <v>210</v>
      </c>
    </row>
    <row r="549" s="14" customFormat="1">
      <c r="A549" s="14"/>
      <c r="B549" s="245"/>
      <c r="C549" s="246"/>
      <c r="D549" s="236" t="s">
        <v>221</v>
      </c>
      <c r="E549" s="247" t="s">
        <v>19</v>
      </c>
      <c r="F549" s="248" t="s">
        <v>729</v>
      </c>
      <c r="G549" s="246"/>
      <c r="H549" s="249">
        <v>3.5499999999999998</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221</v>
      </c>
      <c r="AU549" s="255" t="s">
        <v>83</v>
      </c>
      <c r="AV549" s="14" t="s">
        <v>83</v>
      </c>
      <c r="AW549" s="14" t="s">
        <v>34</v>
      </c>
      <c r="AX549" s="14" t="s">
        <v>74</v>
      </c>
      <c r="AY549" s="255" t="s">
        <v>210</v>
      </c>
    </row>
    <row r="550" s="15" customFormat="1">
      <c r="A550" s="15"/>
      <c r="B550" s="256"/>
      <c r="C550" s="257"/>
      <c r="D550" s="236" t="s">
        <v>221</v>
      </c>
      <c r="E550" s="258" t="s">
        <v>19</v>
      </c>
      <c r="F550" s="259" t="s">
        <v>234</v>
      </c>
      <c r="G550" s="257"/>
      <c r="H550" s="260">
        <v>26.750000000000004</v>
      </c>
      <c r="I550" s="261"/>
      <c r="J550" s="257"/>
      <c r="K550" s="257"/>
      <c r="L550" s="262"/>
      <c r="M550" s="263"/>
      <c r="N550" s="264"/>
      <c r="O550" s="264"/>
      <c r="P550" s="264"/>
      <c r="Q550" s="264"/>
      <c r="R550" s="264"/>
      <c r="S550" s="264"/>
      <c r="T550" s="265"/>
      <c r="U550" s="15"/>
      <c r="V550" s="15"/>
      <c r="W550" s="15"/>
      <c r="X550" s="15"/>
      <c r="Y550" s="15"/>
      <c r="Z550" s="15"/>
      <c r="AA550" s="15"/>
      <c r="AB550" s="15"/>
      <c r="AC550" s="15"/>
      <c r="AD550" s="15"/>
      <c r="AE550" s="15"/>
      <c r="AT550" s="266" t="s">
        <v>221</v>
      </c>
      <c r="AU550" s="266" t="s">
        <v>83</v>
      </c>
      <c r="AV550" s="15" t="s">
        <v>91</v>
      </c>
      <c r="AW550" s="15" t="s">
        <v>34</v>
      </c>
      <c r="AX550" s="15" t="s">
        <v>74</v>
      </c>
      <c r="AY550" s="266" t="s">
        <v>210</v>
      </c>
    </row>
    <row r="551" s="13" customFormat="1">
      <c r="A551" s="13"/>
      <c r="B551" s="234"/>
      <c r="C551" s="235"/>
      <c r="D551" s="236" t="s">
        <v>221</v>
      </c>
      <c r="E551" s="237" t="s">
        <v>19</v>
      </c>
      <c r="F551" s="238" t="s">
        <v>730</v>
      </c>
      <c r="G551" s="235"/>
      <c r="H551" s="237" t="s">
        <v>19</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221</v>
      </c>
      <c r="AU551" s="244" t="s">
        <v>83</v>
      </c>
      <c r="AV551" s="13" t="s">
        <v>81</v>
      </c>
      <c r="AW551" s="13" t="s">
        <v>34</v>
      </c>
      <c r="AX551" s="13" t="s">
        <v>74</v>
      </c>
      <c r="AY551" s="244" t="s">
        <v>210</v>
      </c>
    </row>
    <row r="552" s="14" customFormat="1">
      <c r="A552" s="14"/>
      <c r="B552" s="245"/>
      <c r="C552" s="246"/>
      <c r="D552" s="236" t="s">
        <v>221</v>
      </c>
      <c r="E552" s="247" t="s">
        <v>19</v>
      </c>
      <c r="F552" s="248" t="s">
        <v>731</v>
      </c>
      <c r="G552" s="246"/>
      <c r="H552" s="249">
        <v>0.53000000000000003</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221</v>
      </c>
      <c r="AU552" s="255" t="s">
        <v>83</v>
      </c>
      <c r="AV552" s="14" t="s">
        <v>83</v>
      </c>
      <c r="AW552" s="14" t="s">
        <v>34</v>
      </c>
      <c r="AX552" s="14" t="s">
        <v>74</v>
      </c>
      <c r="AY552" s="255" t="s">
        <v>210</v>
      </c>
    </row>
    <row r="553" s="14" customFormat="1">
      <c r="A553" s="14"/>
      <c r="B553" s="245"/>
      <c r="C553" s="246"/>
      <c r="D553" s="236" t="s">
        <v>221</v>
      </c>
      <c r="E553" s="247" t="s">
        <v>19</v>
      </c>
      <c r="F553" s="248" t="s">
        <v>732</v>
      </c>
      <c r="G553" s="246"/>
      <c r="H553" s="249">
        <v>3.7090000000000001</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221</v>
      </c>
      <c r="AU553" s="255" t="s">
        <v>83</v>
      </c>
      <c r="AV553" s="14" t="s">
        <v>83</v>
      </c>
      <c r="AW553" s="14" t="s">
        <v>34</v>
      </c>
      <c r="AX553" s="14" t="s">
        <v>74</v>
      </c>
      <c r="AY553" s="255" t="s">
        <v>210</v>
      </c>
    </row>
    <row r="554" s="14" customFormat="1">
      <c r="A554" s="14"/>
      <c r="B554" s="245"/>
      <c r="C554" s="246"/>
      <c r="D554" s="236" t="s">
        <v>221</v>
      </c>
      <c r="E554" s="247" t="s">
        <v>19</v>
      </c>
      <c r="F554" s="248" t="s">
        <v>733</v>
      </c>
      <c r="G554" s="246"/>
      <c r="H554" s="249">
        <v>3.7090000000000001</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221</v>
      </c>
      <c r="AU554" s="255" t="s">
        <v>83</v>
      </c>
      <c r="AV554" s="14" t="s">
        <v>83</v>
      </c>
      <c r="AW554" s="14" t="s">
        <v>34</v>
      </c>
      <c r="AX554" s="14" t="s">
        <v>74</v>
      </c>
      <c r="AY554" s="255" t="s">
        <v>210</v>
      </c>
    </row>
    <row r="555" s="14" customFormat="1">
      <c r="A555" s="14"/>
      <c r="B555" s="245"/>
      <c r="C555" s="246"/>
      <c r="D555" s="236" t="s">
        <v>221</v>
      </c>
      <c r="E555" s="247" t="s">
        <v>19</v>
      </c>
      <c r="F555" s="248" t="s">
        <v>734</v>
      </c>
      <c r="G555" s="246"/>
      <c r="H555" s="249">
        <v>3.7090000000000001</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221</v>
      </c>
      <c r="AU555" s="255" t="s">
        <v>83</v>
      </c>
      <c r="AV555" s="14" t="s">
        <v>83</v>
      </c>
      <c r="AW555" s="14" t="s">
        <v>34</v>
      </c>
      <c r="AX555" s="14" t="s">
        <v>74</v>
      </c>
      <c r="AY555" s="255" t="s">
        <v>210</v>
      </c>
    </row>
    <row r="556" s="14" customFormat="1">
      <c r="A556" s="14"/>
      <c r="B556" s="245"/>
      <c r="C556" s="246"/>
      <c r="D556" s="236" t="s">
        <v>221</v>
      </c>
      <c r="E556" s="247" t="s">
        <v>19</v>
      </c>
      <c r="F556" s="248" t="s">
        <v>735</v>
      </c>
      <c r="G556" s="246"/>
      <c r="H556" s="249">
        <v>8.4499999999999993</v>
      </c>
      <c r="I556" s="250"/>
      <c r="J556" s="246"/>
      <c r="K556" s="246"/>
      <c r="L556" s="251"/>
      <c r="M556" s="252"/>
      <c r="N556" s="253"/>
      <c r="O556" s="253"/>
      <c r="P556" s="253"/>
      <c r="Q556" s="253"/>
      <c r="R556" s="253"/>
      <c r="S556" s="253"/>
      <c r="T556" s="254"/>
      <c r="U556" s="14"/>
      <c r="V556" s="14"/>
      <c r="W556" s="14"/>
      <c r="X556" s="14"/>
      <c r="Y556" s="14"/>
      <c r="Z556" s="14"/>
      <c r="AA556" s="14"/>
      <c r="AB556" s="14"/>
      <c r="AC556" s="14"/>
      <c r="AD556" s="14"/>
      <c r="AE556" s="14"/>
      <c r="AT556" s="255" t="s">
        <v>221</v>
      </c>
      <c r="AU556" s="255" t="s">
        <v>83</v>
      </c>
      <c r="AV556" s="14" t="s">
        <v>83</v>
      </c>
      <c r="AW556" s="14" t="s">
        <v>34</v>
      </c>
      <c r="AX556" s="14" t="s">
        <v>74</v>
      </c>
      <c r="AY556" s="255" t="s">
        <v>210</v>
      </c>
    </row>
    <row r="557" s="14" customFormat="1">
      <c r="A557" s="14"/>
      <c r="B557" s="245"/>
      <c r="C557" s="246"/>
      <c r="D557" s="236" t="s">
        <v>221</v>
      </c>
      <c r="E557" s="247" t="s">
        <v>19</v>
      </c>
      <c r="F557" s="248" t="s">
        <v>736</v>
      </c>
      <c r="G557" s="246"/>
      <c r="H557" s="249">
        <v>4.7000000000000002</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221</v>
      </c>
      <c r="AU557" s="255" t="s">
        <v>83</v>
      </c>
      <c r="AV557" s="14" t="s">
        <v>83</v>
      </c>
      <c r="AW557" s="14" t="s">
        <v>34</v>
      </c>
      <c r="AX557" s="14" t="s">
        <v>74</v>
      </c>
      <c r="AY557" s="255" t="s">
        <v>210</v>
      </c>
    </row>
    <row r="558" s="14" customFormat="1">
      <c r="A558" s="14"/>
      <c r="B558" s="245"/>
      <c r="C558" s="246"/>
      <c r="D558" s="236" t="s">
        <v>221</v>
      </c>
      <c r="E558" s="247" t="s">
        <v>19</v>
      </c>
      <c r="F558" s="248" t="s">
        <v>737</v>
      </c>
      <c r="G558" s="246"/>
      <c r="H558" s="249">
        <v>5.7999999999999998</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221</v>
      </c>
      <c r="AU558" s="255" t="s">
        <v>83</v>
      </c>
      <c r="AV558" s="14" t="s">
        <v>83</v>
      </c>
      <c r="AW558" s="14" t="s">
        <v>34</v>
      </c>
      <c r="AX558" s="14" t="s">
        <v>74</v>
      </c>
      <c r="AY558" s="255" t="s">
        <v>210</v>
      </c>
    </row>
    <row r="559" s="14" customFormat="1">
      <c r="A559" s="14"/>
      <c r="B559" s="245"/>
      <c r="C559" s="246"/>
      <c r="D559" s="236" t="s">
        <v>221</v>
      </c>
      <c r="E559" s="247" t="s">
        <v>19</v>
      </c>
      <c r="F559" s="248" t="s">
        <v>738</v>
      </c>
      <c r="G559" s="246"/>
      <c r="H559" s="249">
        <v>3.7090000000000001</v>
      </c>
      <c r="I559" s="250"/>
      <c r="J559" s="246"/>
      <c r="K559" s="246"/>
      <c r="L559" s="251"/>
      <c r="M559" s="252"/>
      <c r="N559" s="253"/>
      <c r="O559" s="253"/>
      <c r="P559" s="253"/>
      <c r="Q559" s="253"/>
      <c r="R559" s="253"/>
      <c r="S559" s="253"/>
      <c r="T559" s="254"/>
      <c r="U559" s="14"/>
      <c r="V559" s="14"/>
      <c r="W559" s="14"/>
      <c r="X559" s="14"/>
      <c r="Y559" s="14"/>
      <c r="Z559" s="14"/>
      <c r="AA559" s="14"/>
      <c r="AB559" s="14"/>
      <c r="AC559" s="14"/>
      <c r="AD559" s="14"/>
      <c r="AE559" s="14"/>
      <c r="AT559" s="255" t="s">
        <v>221</v>
      </c>
      <c r="AU559" s="255" t="s">
        <v>83</v>
      </c>
      <c r="AV559" s="14" t="s">
        <v>83</v>
      </c>
      <c r="AW559" s="14" t="s">
        <v>34</v>
      </c>
      <c r="AX559" s="14" t="s">
        <v>74</v>
      </c>
      <c r="AY559" s="255" t="s">
        <v>210</v>
      </c>
    </row>
    <row r="560" s="14" customFormat="1">
      <c r="A560" s="14"/>
      <c r="B560" s="245"/>
      <c r="C560" s="246"/>
      <c r="D560" s="236" t="s">
        <v>221</v>
      </c>
      <c r="E560" s="247" t="s">
        <v>19</v>
      </c>
      <c r="F560" s="248" t="s">
        <v>739</v>
      </c>
      <c r="G560" s="246"/>
      <c r="H560" s="249">
        <v>6.2999999999999998</v>
      </c>
      <c r="I560" s="250"/>
      <c r="J560" s="246"/>
      <c r="K560" s="246"/>
      <c r="L560" s="251"/>
      <c r="M560" s="252"/>
      <c r="N560" s="253"/>
      <c r="O560" s="253"/>
      <c r="P560" s="253"/>
      <c r="Q560" s="253"/>
      <c r="R560" s="253"/>
      <c r="S560" s="253"/>
      <c r="T560" s="254"/>
      <c r="U560" s="14"/>
      <c r="V560" s="14"/>
      <c r="W560" s="14"/>
      <c r="X560" s="14"/>
      <c r="Y560" s="14"/>
      <c r="Z560" s="14"/>
      <c r="AA560" s="14"/>
      <c r="AB560" s="14"/>
      <c r="AC560" s="14"/>
      <c r="AD560" s="14"/>
      <c r="AE560" s="14"/>
      <c r="AT560" s="255" t="s">
        <v>221</v>
      </c>
      <c r="AU560" s="255" t="s">
        <v>83</v>
      </c>
      <c r="AV560" s="14" t="s">
        <v>83</v>
      </c>
      <c r="AW560" s="14" t="s">
        <v>34</v>
      </c>
      <c r="AX560" s="14" t="s">
        <v>74</v>
      </c>
      <c r="AY560" s="255" t="s">
        <v>210</v>
      </c>
    </row>
    <row r="561" s="14" customFormat="1">
      <c r="A561" s="14"/>
      <c r="B561" s="245"/>
      <c r="C561" s="246"/>
      <c r="D561" s="236" t="s">
        <v>221</v>
      </c>
      <c r="E561" s="247" t="s">
        <v>19</v>
      </c>
      <c r="F561" s="248" t="s">
        <v>740</v>
      </c>
      <c r="G561" s="246"/>
      <c r="H561" s="249">
        <v>3.7090000000000001</v>
      </c>
      <c r="I561" s="250"/>
      <c r="J561" s="246"/>
      <c r="K561" s="246"/>
      <c r="L561" s="251"/>
      <c r="M561" s="252"/>
      <c r="N561" s="253"/>
      <c r="O561" s="253"/>
      <c r="P561" s="253"/>
      <c r="Q561" s="253"/>
      <c r="R561" s="253"/>
      <c r="S561" s="253"/>
      <c r="T561" s="254"/>
      <c r="U561" s="14"/>
      <c r="V561" s="14"/>
      <c r="W561" s="14"/>
      <c r="X561" s="14"/>
      <c r="Y561" s="14"/>
      <c r="Z561" s="14"/>
      <c r="AA561" s="14"/>
      <c r="AB561" s="14"/>
      <c r="AC561" s="14"/>
      <c r="AD561" s="14"/>
      <c r="AE561" s="14"/>
      <c r="AT561" s="255" t="s">
        <v>221</v>
      </c>
      <c r="AU561" s="255" t="s">
        <v>83</v>
      </c>
      <c r="AV561" s="14" t="s">
        <v>83</v>
      </c>
      <c r="AW561" s="14" t="s">
        <v>34</v>
      </c>
      <c r="AX561" s="14" t="s">
        <v>74</v>
      </c>
      <c r="AY561" s="255" t="s">
        <v>210</v>
      </c>
    </row>
    <row r="562" s="14" customFormat="1">
      <c r="A562" s="14"/>
      <c r="B562" s="245"/>
      <c r="C562" s="246"/>
      <c r="D562" s="236" t="s">
        <v>221</v>
      </c>
      <c r="E562" s="247" t="s">
        <v>19</v>
      </c>
      <c r="F562" s="248" t="s">
        <v>741</v>
      </c>
      <c r="G562" s="246"/>
      <c r="H562" s="249">
        <v>1.3</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221</v>
      </c>
      <c r="AU562" s="255" t="s">
        <v>83</v>
      </c>
      <c r="AV562" s="14" t="s">
        <v>83</v>
      </c>
      <c r="AW562" s="14" t="s">
        <v>34</v>
      </c>
      <c r="AX562" s="14" t="s">
        <v>74</v>
      </c>
      <c r="AY562" s="255" t="s">
        <v>210</v>
      </c>
    </row>
    <row r="563" s="14" customFormat="1">
      <c r="A563" s="14"/>
      <c r="B563" s="245"/>
      <c r="C563" s="246"/>
      <c r="D563" s="236" t="s">
        <v>221</v>
      </c>
      <c r="E563" s="247" t="s">
        <v>19</v>
      </c>
      <c r="F563" s="248" t="s">
        <v>742</v>
      </c>
      <c r="G563" s="246"/>
      <c r="H563" s="249">
        <v>3.3999999999999999</v>
      </c>
      <c r="I563" s="250"/>
      <c r="J563" s="246"/>
      <c r="K563" s="246"/>
      <c r="L563" s="251"/>
      <c r="M563" s="252"/>
      <c r="N563" s="253"/>
      <c r="O563" s="253"/>
      <c r="P563" s="253"/>
      <c r="Q563" s="253"/>
      <c r="R563" s="253"/>
      <c r="S563" s="253"/>
      <c r="T563" s="254"/>
      <c r="U563" s="14"/>
      <c r="V563" s="14"/>
      <c r="W563" s="14"/>
      <c r="X563" s="14"/>
      <c r="Y563" s="14"/>
      <c r="Z563" s="14"/>
      <c r="AA563" s="14"/>
      <c r="AB563" s="14"/>
      <c r="AC563" s="14"/>
      <c r="AD563" s="14"/>
      <c r="AE563" s="14"/>
      <c r="AT563" s="255" t="s">
        <v>221</v>
      </c>
      <c r="AU563" s="255" t="s">
        <v>83</v>
      </c>
      <c r="AV563" s="14" t="s">
        <v>83</v>
      </c>
      <c r="AW563" s="14" t="s">
        <v>34</v>
      </c>
      <c r="AX563" s="14" t="s">
        <v>74</v>
      </c>
      <c r="AY563" s="255" t="s">
        <v>210</v>
      </c>
    </row>
    <row r="564" s="14" customFormat="1">
      <c r="A564" s="14"/>
      <c r="B564" s="245"/>
      <c r="C564" s="246"/>
      <c r="D564" s="236" t="s">
        <v>221</v>
      </c>
      <c r="E564" s="247" t="s">
        <v>19</v>
      </c>
      <c r="F564" s="248" t="s">
        <v>743</v>
      </c>
      <c r="G564" s="246"/>
      <c r="H564" s="249">
        <v>2.6000000000000001</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221</v>
      </c>
      <c r="AU564" s="255" t="s">
        <v>83</v>
      </c>
      <c r="AV564" s="14" t="s">
        <v>83</v>
      </c>
      <c r="AW564" s="14" t="s">
        <v>34</v>
      </c>
      <c r="AX564" s="14" t="s">
        <v>74</v>
      </c>
      <c r="AY564" s="255" t="s">
        <v>210</v>
      </c>
    </row>
    <row r="565" s="14" customFormat="1">
      <c r="A565" s="14"/>
      <c r="B565" s="245"/>
      <c r="C565" s="246"/>
      <c r="D565" s="236" t="s">
        <v>221</v>
      </c>
      <c r="E565" s="247" t="s">
        <v>19</v>
      </c>
      <c r="F565" s="248" t="s">
        <v>744</v>
      </c>
      <c r="G565" s="246"/>
      <c r="H565" s="249">
        <v>3.2000000000000002</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221</v>
      </c>
      <c r="AU565" s="255" t="s">
        <v>83</v>
      </c>
      <c r="AV565" s="14" t="s">
        <v>83</v>
      </c>
      <c r="AW565" s="14" t="s">
        <v>34</v>
      </c>
      <c r="AX565" s="14" t="s">
        <v>74</v>
      </c>
      <c r="AY565" s="255" t="s">
        <v>210</v>
      </c>
    </row>
    <row r="566" s="14" customFormat="1">
      <c r="A566" s="14"/>
      <c r="B566" s="245"/>
      <c r="C566" s="246"/>
      <c r="D566" s="236" t="s">
        <v>221</v>
      </c>
      <c r="E566" s="247" t="s">
        <v>19</v>
      </c>
      <c r="F566" s="248" t="s">
        <v>745</v>
      </c>
      <c r="G566" s="246"/>
      <c r="H566" s="249">
        <v>1.2649999999999999</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221</v>
      </c>
      <c r="AU566" s="255" t="s">
        <v>83</v>
      </c>
      <c r="AV566" s="14" t="s">
        <v>83</v>
      </c>
      <c r="AW566" s="14" t="s">
        <v>34</v>
      </c>
      <c r="AX566" s="14" t="s">
        <v>74</v>
      </c>
      <c r="AY566" s="255" t="s">
        <v>210</v>
      </c>
    </row>
    <row r="567" s="14" customFormat="1">
      <c r="A567" s="14"/>
      <c r="B567" s="245"/>
      <c r="C567" s="246"/>
      <c r="D567" s="236" t="s">
        <v>221</v>
      </c>
      <c r="E567" s="247" t="s">
        <v>19</v>
      </c>
      <c r="F567" s="248" t="s">
        <v>746</v>
      </c>
      <c r="G567" s="246"/>
      <c r="H567" s="249">
        <v>1.8999999999999999</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221</v>
      </c>
      <c r="AU567" s="255" t="s">
        <v>83</v>
      </c>
      <c r="AV567" s="14" t="s">
        <v>83</v>
      </c>
      <c r="AW567" s="14" t="s">
        <v>34</v>
      </c>
      <c r="AX567" s="14" t="s">
        <v>74</v>
      </c>
      <c r="AY567" s="255" t="s">
        <v>210</v>
      </c>
    </row>
    <row r="568" s="14" customFormat="1">
      <c r="A568" s="14"/>
      <c r="B568" s="245"/>
      <c r="C568" s="246"/>
      <c r="D568" s="236" t="s">
        <v>221</v>
      </c>
      <c r="E568" s="247" t="s">
        <v>19</v>
      </c>
      <c r="F568" s="248" t="s">
        <v>747</v>
      </c>
      <c r="G568" s="246"/>
      <c r="H568" s="249">
        <v>1.45</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221</v>
      </c>
      <c r="AU568" s="255" t="s">
        <v>83</v>
      </c>
      <c r="AV568" s="14" t="s">
        <v>83</v>
      </c>
      <c r="AW568" s="14" t="s">
        <v>34</v>
      </c>
      <c r="AX568" s="14" t="s">
        <v>74</v>
      </c>
      <c r="AY568" s="255" t="s">
        <v>210</v>
      </c>
    </row>
    <row r="569" s="14" customFormat="1">
      <c r="A569" s="14"/>
      <c r="B569" s="245"/>
      <c r="C569" s="246"/>
      <c r="D569" s="236" t="s">
        <v>221</v>
      </c>
      <c r="E569" s="247" t="s">
        <v>19</v>
      </c>
      <c r="F569" s="248" t="s">
        <v>748</v>
      </c>
      <c r="G569" s="246"/>
      <c r="H569" s="249">
        <v>3.1000000000000001</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221</v>
      </c>
      <c r="AU569" s="255" t="s">
        <v>83</v>
      </c>
      <c r="AV569" s="14" t="s">
        <v>83</v>
      </c>
      <c r="AW569" s="14" t="s">
        <v>34</v>
      </c>
      <c r="AX569" s="14" t="s">
        <v>74</v>
      </c>
      <c r="AY569" s="255" t="s">
        <v>210</v>
      </c>
    </row>
    <row r="570" s="14" customFormat="1">
      <c r="A570" s="14"/>
      <c r="B570" s="245"/>
      <c r="C570" s="246"/>
      <c r="D570" s="236" t="s">
        <v>221</v>
      </c>
      <c r="E570" s="247" t="s">
        <v>19</v>
      </c>
      <c r="F570" s="248" t="s">
        <v>749</v>
      </c>
      <c r="G570" s="246"/>
      <c r="H570" s="249">
        <v>0.94999999999999996</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221</v>
      </c>
      <c r="AU570" s="255" t="s">
        <v>83</v>
      </c>
      <c r="AV570" s="14" t="s">
        <v>83</v>
      </c>
      <c r="AW570" s="14" t="s">
        <v>34</v>
      </c>
      <c r="AX570" s="14" t="s">
        <v>74</v>
      </c>
      <c r="AY570" s="255" t="s">
        <v>210</v>
      </c>
    </row>
    <row r="571" s="14" customFormat="1">
      <c r="A571" s="14"/>
      <c r="B571" s="245"/>
      <c r="C571" s="246"/>
      <c r="D571" s="236" t="s">
        <v>221</v>
      </c>
      <c r="E571" s="247" t="s">
        <v>19</v>
      </c>
      <c r="F571" s="248" t="s">
        <v>750</v>
      </c>
      <c r="G571" s="246"/>
      <c r="H571" s="249">
        <v>0.52000000000000002</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221</v>
      </c>
      <c r="AU571" s="255" t="s">
        <v>83</v>
      </c>
      <c r="AV571" s="14" t="s">
        <v>83</v>
      </c>
      <c r="AW571" s="14" t="s">
        <v>34</v>
      </c>
      <c r="AX571" s="14" t="s">
        <v>74</v>
      </c>
      <c r="AY571" s="255" t="s">
        <v>210</v>
      </c>
    </row>
    <row r="572" s="14" customFormat="1">
      <c r="A572" s="14"/>
      <c r="B572" s="245"/>
      <c r="C572" s="246"/>
      <c r="D572" s="236" t="s">
        <v>221</v>
      </c>
      <c r="E572" s="247" t="s">
        <v>19</v>
      </c>
      <c r="F572" s="248" t="s">
        <v>751</v>
      </c>
      <c r="G572" s="246"/>
      <c r="H572" s="249">
        <v>3.9500000000000002</v>
      </c>
      <c r="I572" s="250"/>
      <c r="J572" s="246"/>
      <c r="K572" s="246"/>
      <c r="L572" s="251"/>
      <c r="M572" s="252"/>
      <c r="N572" s="253"/>
      <c r="O572" s="253"/>
      <c r="P572" s="253"/>
      <c r="Q572" s="253"/>
      <c r="R572" s="253"/>
      <c r="S572" s="253"/>
      <c r="T572" s="254"/>
      <c r="U572" s="14"/>
      <c r="V572" s="14"/>
      <c r="W572" s="14"/>
      <c r="X572" s="14"/>
      <c r="Y572" s="14"/>
      <c r="Z572" s="14"/>
      <c r="AA572" s="14"/>
      <c r="AB572" s="14"/>
      <c r="AC572" s="14"/>
      <c r="AD572" s="14"/>
      <c r="AE572" s="14"/>
      <c r="AT572" s="255" t="s">
        <v>221</v>
      </c>
      <c r="AU572" s="255" t="s">
        <v>83</v>
      </c>
      <c r="AV572" s="14" t="s">
        <v>83</v>
      </c>
      <c r="AW572" s="14" t="s">
        <v>34</v>
      </c>
      <c r="AX572" s="14" t="s">
        <v>74</v>
      </c>
      <c r="AY572" s="255" t="s">
        <v>210</v>
      </c>
    </row>
    <row r="573" s="14" customFormat="1">
      <c r="A573" s="14"/>
      <c r="B573" s="245"/>
      <c r="C573" s="246"/>
      <c r="D573" s="236" t="s">
        <v>221</v>
      </c>
      <c r="E573" s="247" t="s">
        <v>19</v>
      </c>
      <c r="F573" s="248" t="s">
        <v>752</v>
      </c>
      <c r="G573" s="246"/>
      <c r="H573" s="249">
        <v>3.1000000000000001</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221</v>
      </c>
      <c r="AU573" s="255" t="s">
        <v>83</v>
      </c>
      <c r="AV573" s="14" t="s">
        <v>83</v>
      </c>
      <c r="AW573" s="14" t="s">
        <v>34</v>
      </c>
      <c r="AX573" s="14" t="s">
        <v>74</v>
      </c>
      <c r="AY573" s="255" t="s">
        <v>210</v>
      </c>
    </row>
    <row r="574" s="14" customFormat="1">
      <c r="A574" s="14"/>
      <c r="B574" s="245"/>
      <c r="C574" s="246"/>
      <c r="D574" s="236" t="s">
        <v>221</v>
      </c>
      <c r="E574" s="247" t="s">
        <v>19</v>
      </c>
      <c r="F574" s="248" t="s">
        <v>753</v>
      </c>
      <c r="G574" s="246"/>
      <c r="H574" s="249">
        <v>0.48999999999999999</v>
      </c>
      <c r="I574" s="250"/>
      <c r="J574" s="246"/>
      <c r="K574" s="246"/>
      <c r="L574" s="251"/>
      <c r="M574" s="252"/>
      <c r="N574" s="253"/>
      <c r="O574" s="253"/>
      <c r="P574" s="253"/>
      <c r="Q574" s="253"/>
      <c r="R574" s="253"/>
      <c r="S574" s="253"/>
      <c r="T574" s="254"/>
      <c r="U574" s="14"/>
      <c r="V574" s="14"/>
      <c r="W574" s="14"/>
      <c r="X574" s="14"/>
      <c r="Y574" s="14"/>
      <c r="Z574" s="14"/>
      <c r="AA574" s="14"/>
      <c r="AB574" s="14"/>
      <c r="AC574" s="14"/>
      <c r="AD574" s="14"/>
      <c r="AE574" s="14"/>
      <c r="AT574" s="255" t="s">
        <v>221</v>
      </c>
      <c r="AU574" s="255" t="s">
        <v>83</v>
      </c>
      <c r="AV574" s="14" t="s">
        <v>83</v>
      </c>
      <c r="AW574" s="14" t="s">
        <v>34</v>
      </c>
      <c r="AX574" s="14" t="s">
        <v>74</v>
      </c>
      <c r="AY574" s="255" t="s">
        <v>210</v>
      </c>
    </row>
    <row r="575" s="14" customFormat="1">
      <c r="A575" s="14"/>
      <c r="B575" s="245"/>
      <c r="C575" s="246"/>
      <c r="D575" s="236" t="s">
        <v>221</v>
      </c>
      <c r="E575" s="247" t="s">
        <v>19</v>
      </c>
      <c r="F575" s="248" t="s">
        <v>754</v>
      </c>
      <c r="G575" s="246"/>
      <c r="H575" s="249">
        <v>5.5</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221</v>
      </c>
      <c r="AU575" s="255" t="s">
        <v>83</v>
      </c>
      <c r="AV575" s="14" t="s">
        <v>83</v>
      </c>
      <c r="AW575" s="14" t="s">
        <v>34</v>
      </c>
      <c r="AX575" s="14" t="s">
        <v>74</v>
      </c>
      <c r="AY575" s="255" t="s">
        <v>210</v>
      </c>
    </row>
    <row r="576" s="14" customFormat="1">
      <c r="A576" s="14"/>
      <c r="B576" s="245"/>
      <c r="C576" s="246"/>
      <c r="D576" s="236" t="s">
        <v>221</v>
      </c>
      <c r="E576" s="247" t="s">
        <v>19</v>
      </c>
      <c r="F576" s="248" t="s">
        <v>755</v>
      </c>
      <c r="G576" s="246"/>
      <c r="H576" s="249">
        <v>6.0999999999999996</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221</v>
      </c>
      <c r="AU576" s="255" t="s">
        <v>83</v>
      </c>
      <c r="AV576" s="14" t="s">
        <v>83</v>
      </c>
      <c r="AW576" s="14" t="s">
        <v>34</v>
      </c>
      <c r="AX576" s="14" t="s">
        <v>74</v>
      </c>
      <c r="AY576" s="255" t="s">
        <v>210</v>
      </c>
    </row>
    <row r="577" s="14" customFormat="1">
      <c r="A577" s="14"/>
      <c r="B577" s="245"/>
      <c r="C577" s="246"/>
      <c r="D577" s="236" t="s">
        <v>221</v>
      </c>
      <c r="E577" s="247" t="s">
        <v>19</v>
      </c>
      <c r="F577" s="248" t="s">
        <v>756</v>
      </c>
      <c r="G577" s="246"/>
      <c r="H577" s="249">
        <v>11.449999999999999</v>
      </c>
      <c r="I577" s="250"/>
      <c r="J577" s="246"/>
      <c r="K577" s="246"/>
      <c r="L577" s="251"/>
      <c r="M577" s="252"/>
      <c r="N577" s="253"/>
      <c r="O577" s="253"/>
      <c r="P577" s="253"/>
      <c r="Q577" s="253"/>
      <c r="R577" s="253"/>
      <c r="S577" s="253"/>
      <c r="T577" s="254"/>
      <c r="U577" s="14"/>
      <c r="V577" s="14"/>
      <c r="W577" s="14"/>
      <c r="X577" s="14"/>
      <c r="Y577" s="14"/>
      <c r="Z577" s="14"/>
      <c r="AA577" s="14"/>
      <c r="AB577" s="14"/>
      <c r="AC577" s="14"/>
      <c r="AD577" s="14"/>
      <c r="AE577" s="14"/>
      <c r="AT577" s="255" t="s">
        <v>221</v>
      </c>
      <c r="AU577" s="255" t="s">
        <v>83</v>
      </c>
      <c r="AV577" s="14" t="s">
        <v>83</v>
      </c>
      <c r="AW577" s="14" t="s">
        <v>34</v>
      </c>
      <c r="AX577" s="14" t="s">
        <v>74</v>
      </c>
      <c r="AY577" s="255" t="s">
        <v>210</v>
      </c>
    </row>
    <row r="578" s="14" customFormat="1">
      <c r="A578" s="14"/>
      <c r="B578" s="245"/>
      <c r="C578" s="246"/>
      <c r="D578" s="236" t="s">
        <v>221</v>
      </c>
      <c r="E578" s="247" t="s">
        <v>19</v>
      </c>
      <c r="F578" s="248" t="s">
        <v>757</v>
      </c>
      <c r="G578" s="246"/>
      <c r="H578" s="249">
        <v>2.7000000000000002</v>
      </c>
      <c r="I578" s="250"/>
      <c r="J578" s="246"/>
      <c r="K578" s="246"/>
      <c r="L578" s="251"/>
      <c r="M578" s="252"/>
      <c r="N578" s="253"/>
      <c r="O578" s="253"/>
      <c r="P578" s="253"/>
      <c r="Q578" s="253"/>
      <c r="R578" s="253"/>
      <c r="S578" s="253"/>
      <c r="T578" s="254"/>
      <c r="U578" s="14"/>
      <c r="V578" s="14"/>
      <c r="W578" s="14"/>
      <c r="X578" s="14"/>
      <c r="Y578" s="14"/>
      <c r="Z578" s="14"/>
      <c r="AA578" s="14"/>
      <c r="AB578" s="14"/>
      <c r="AC578" s="14"/>
      <c r="AD578" s="14"/>
      <c r="AE578" s="14"/>
      <c r="AT578" s="255" t="s">
        <v>221</v>
      </c>
      <c r="AU578" s="255" t="s">
        <v>83</v>
      </c>
      <c r="AV578" s="14" t="s">
        <v>83</v>
      </c>
      <c r="AW578" s="14" t="s">
        <v>34</v>
      </c>
      <c r="AX578" s="14" t="s">
        <v>74</v>
      </c>
      <c r="AY578" s="255" t="s">
        <v>210</v>
      </c>
    </row>
    <row r="579" s="14" customFormat="1">
      <c r="A579" s="14"/>
      <c r="B579" s="245"/>
      <c r="C579" s="246"/>
      <c r="D579" s="236" t="s">
        <v>221</v>
      </c>
      <c r="E579" s="247" t="s">
        <v>19</v>
      </c>
      <c r="F579" s="248" t="s">
        <v>758</v>
      </c>
      <c r="G579" s="246"/>
      <c r="H579" s="249">
        <v>1.6699999999999999</v>
      </c>
      <c r="I579" s="250"/>
      <c r="J579" s="246"/>
      <c r="K579" s="246"/>
      <c r="L579" s="251"/>
      <c r="M579" s="252"/>
      <c r="N579" s="253"/>
      <c r="O579" s="253"/>
      <c r="P579" s="253"/>
      <c r="Q579" s="253"/>
      <c r="R579" s="253"/>
      <c r="S579" s="253"/>
      <c r="T579" s="254"/>
      <c r="U579" s="14"/>
      <c r="V579" s="14"/>
      <c r="W579" s="14"/>
      <c r="X579" s="14"/>
      <c r="Y579" s="14"/>
      <c r="Z579" s="14"/>
      <c r="AA579" s="14"/>
      <c r="AB579" s="14"/>
      <c r="AC579" s="14"/>
      <c r="AD579" s="14"/>
      <c r="AE579" s="14"/>
      <c r="AT579" s="255" t="s">
        <v>221</v>
      </c>
      <c r="AU579" s="255" t="s">
        <v>83</v>
      </c>
      <c r="AV579" s="14" t="s">
        <v>83</v>
      </c>
      <c r="AW579" s="14" t="s">
        <v>34</v>
      </c>
      <c r="AX579" s="14" t="s">
        <v>74</v>
      </c>
      <c r="AY579" s="255" t="s">
        <v>210</v>
      </c>
    </row>
    <row r="580" s="14" customFormat="1">
      <c r="A580" s="14"/>
      <c r="B580" s="245"/>
      <c r="C580" s="246"/>
      <c r="D580" s="236" t="s">
        <v>221</v>
      </c>
      <c r="E580" s="247" t="s">
        <v>19</v>
      </c>
      <c r="F580" s="248" t="s">
        <v>759</v>
      </c>
      <c r="G580" s="246"/>
      <c r="H580" s="249">
        <v>3.9300000000000002</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221</v>
      </c>
      <c r="AU580" s="255" t="s">
        <v>83</v>
      </c>
      <c r="AV580" s="14" t="s">
        <v>83</v>
      </c>
      <c r="AW580" s="14" t="s">
        <v>34</v>
      </c>
      <c r="AX580" s="14" t="s">
        <v>74</v>
      </c>
      <c r="AY580" s="255" t="s">
        <v>210</v>
      </c>
    </row>
    <row r="581" s="14" customFormat="1">
      <c r="A581" s="14"/>
      <c r="B581" s="245"/>
      <c r="C581" s="246"/>
      <c r="D581" s="236" t="s">
        <v>221</v>
      </c>
      <c r="E581" s="247" t="s">
        <v>19</v>
      </c>
      <c r="F581" s="248" t="s">
        <v>760</v>
      </c>
      <c r="G581" s="246"/>
      <c r="H581" s="249">
        <v>2.875</v>
      </c>
      <c r="I581" s="250"/>
      <c r="J581" s="246"/>
      <c r="K581" s="246"/>
      <c r="L581" s="251"/>
      <c r="M581" s="252"/>
      <c r="N581" s="253"/>
      <c r="O581" s="253"/>
      <c r="P581" s="253"/>
      <c r="Q581" s="253"/>
      <c r="R581" s="253"/>
      <c r="S581" s="253"/>
      <c r="T581" s="254"/>
      <c r="U581" s="14"/>
      <c r="V581" s="14"/>
      <c r="W581" s="14"/>
      <c r="X581" s="14"/>
      <c r="Y581" s="14"/>
      <c r="Z581" s="14"/>
      <c r="AA581" s="14"/>
      <c r="AB581" s="14"/>
      <c r="AC581" s="14"/>
      <c r="AD581" s="14"/>
      <c r="AE581" s="14"/>
      <c r="AT581" s="255" t="s">
        <v>221</v>
      </c>
      <c r="AU581" s="255" t="s">
        <v>83</v>
      </c>
      <c r="AV581" s="14" t="s">
        <v>83</v>
      </c>
      <c r="AW581" s="14" t="s">
        <v>34</v>
      </c>
      <c r="AX581" s="14" t="s">
        <v>74</v>
      </c>
      <c r="AY581" s="255" t="s">
        <v>210</v>
      </c>
    </row>
    <row r="582" s="14" customFormat="1">
      <c r="A582" s="14"/>
      <c r="B582" s="245"/>
      <c r="C582" s="246"/>
      <c r="D582" s="236" t="s">
        <v>221</v>
      </c>
      <c r="E582" s="247" t="s">
        <v>19</v>
      </c>
      <c r="F582" s="248" t="s">
        <v>761</v>
      </c>
      <c r="G582" s="246"/>
      <c r="H582" s="249">
        <v>2.2000000000000002</v>
      </c>
      <c r="I582" s="250"/>
      <c r="J582" s="246"/>
      <c r="K582" s="246"/>
      <c r="L582" s="251"/>
      <c r="M582" s="252"/>
      <c r="N582" s="253"/>
      <c r="O582" s="253"/>
      <c r="P582" s="253"/>
      <c r="Q582" s="253"/>
      <c r="R582" s="253"/>
      <c r="S582" s="253"/>
      <c r="T582" s="254"/>
      <c r="U582" s="14"/>
      <c r="V582" s="14"/>
      <c r="W582" s="14"/>
      <c r="X582" s="14"/>
      <c r="Y582" s="14"/>
      <c r="Z582" s="14"/>
      <c r="AA582" s="14"/>
      <c r="AB582" s="14"/>
      <c r="AC582" s="14"/>
      <c r="AD582" s="14"/>
      <c r="AE582" s="14"/>
      <c r="AT582" s="255" t="s">
        <v>221</v>
      </c>
      <c r="AU582" s="255" t="s">
        <v>83</v>
      </c>
      <c r="AV582" s="14" t="s">
        <v>83</v>
      </c>
      <c r="AW582" s="14" t="s">
        <v>34</v>
      </c>
      <c r="AX582" s="14" t="s">
        <v>74</v>
      </c>
      <c r="AY582" s="255" t="s">
        <v>210</v>
      </c>
    </row>
    <row r="583" s="14" customFormat="1">
      <c r="A583" s="14"/>
      <c r="B583" s="245"/>
      <c r="C583" s="246"/>
      <c r="D583" s="236" t="s">
        <v>221</v>
      </c>
      <c r="E583" s="247" t="s">
        <v>19</v>
      </c>
      <c r="F583" s="248" t="s">
        <v>762</v>
      </c>
      <c r="G583" s="246"/>
      <c r="H583" s="249">
        <v>1.2</v>
      </c>
      <c r="I583" s="250"/>
      <c r="J583" s="246"/>
      <c r="K583" s="246"/>
      <c r="L583" s="251"/>
      <c r="M583" s="252"/>
      <c r="N583" s="253"/>
      <c r="O583" s="253"/>
      <c r="P583" s="253"/>
      <c r="Q583" s="253"/>
      <c r="R583" s="253"/>
      <c r="S583" s="253"/>
      <c r="T583" s="254"/>
      <c r="U583" s="14"/>
      <c r="V583" s="14"/>
      <c r="W583" s="14"/>
      <c r="X583" s="14"/>
      <c r="Y583" s="14"/>
      <c r="Z583" s="14"/>
      <c r="AA583" s="14"/>
      <c r="AB583" s="14"/>
      <c r="AC583" s="14"/>
      <c r="AD583" s="14"/>
      <c r="AE583" s="14"/>
      <c r="AT583" s="255" t="s">
        <v>221</v>
      </c>
      <c r="AU583" s="255" t="s">
        <v>83</v>
      </c>
      <c r="AV583" s="14" t="s">
        <v>83</v>
      </c>
      <c r="AW583" s="14" t="s">
        <v>34</v>
      </c>
      <c r="AX583" s="14" t="s">
        <v>74</v>
      </c>
      <c r="AY583" s="255" t="s">
        <v>210</v>
      </c>
    </row>
    <row r="584" s="14" customFormat="1">
      <c r="A584" s="14"/>
      <c r="B584" s="245"/>
      <c r="C584" s="246"/>
      <c r="D584" s="236" t="s">
        <v>221</v>
      </c>
      <c r="E584" s="247" t="s">
        <v>19</v>
      </c>
      <c r="F584" s="248" t="s">
        <v>763</v>
      </c>
      <c r="G584" s="246"/>
      <c r="H584" s="249">
        <v>0.5</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221</v>
      </c>
      <c r="AU584" s="255" t="s">
        <v>83</v>
      </c>
      <c r="AV584" s="14" t="s">
        <v>83</v>
      </c>
      <c r="AW584" s="14" t="s">
        <v>34</v>
      </c>
      <c r="AX584" s="14" t="s">
        <v>74</v>
      </c>
      <c r="AY584" s="255" t="s">
        <v>210</v>
      </c>
    </row>
    <row r="585" s="14" customFormat="1">
      <c r="A585" s="14"/>
      <c r="B585" s="245"/>
      <c r="C585" s="246"/>
      <c r="D585" s="236" t="s">
        <v>221</v>
      </c>
      <c r="E585" s="247" t="s">
        <v>19</v>
      </c>
      <c r="F585" s="248" t="s">
        <v>764</v>
      </c>
      <c r="G585" s="246"/>
      <c r="H585" s="249">
        <v>2.875</v>
      </c>
      <c r="I585" s="250"/>
      <c r="J585" s="246"/>
      <c r="K585" s="246"/>
      <c r="L585" s="251"/>
      <c r="M585" s="252"/>
      <c r="N585" s="253"/>
      <c r="O585" s="253"/>
      <c r="P585" s="253"/>
      <c r="Q585" s="253"/>
      <c r="R585" s="253"/>
      <c r="S585" s="253"/>
      <c r="T585" s="254"/>
      <c r="U585" s="14"/>
      <c r="V585" s="14"/>
      <c r="W585" s="14"/>
      <c r="X585" s="14"/>
      <c r="Y585" s="14"/>
      <c r="Z585" s="14"/>
      <c r="AA585" s="14"/>
      <c r="AB585" s="14"/>
      <c r="AC585" s="14"/>
      <c r="AD585" s="14"/>
      <c r="AE585" s="14"/>
      <c r="AT585" s="255" t="s">
        <v>221</v>
      </c>
      <c r="AU585" s="255" t="s">
        <v>83</v>
      </c>
      <c r="AV585" s="14" t="s">
        <v>83</v>
      </c>
      <c r="AW585" s="14" t="s">
        <v>34</v>
      </c>
      <c r="AX585" s="14" t="s">
        <v>74</v>
      </c>
      <c r="AY585" s="255" t="s">
        <v>210</v>
      </c>
    </row>
    <row r="586" s="14" customFormat="1">
      <c r="A586" s="14"/>
      <c r="B586" s="245"/>
      <c r="C586" s="246"/>
      <c r="D586" s="236" t="s">
        <v>221</v>
      </c>
      <c r="E586" s="247" t="s">
        <v>19</v>
      </c>
      <c r="F586" s="248" t="s">
        <v>765</v>
      </c>
      <c r="G586" s="246"/>
      <c r="H586" s="249">
        <v>5.7999999999999998</v>
      </c>
      <c r="I586" s="250"/>
      <c r="J586" s="246"/>
      <c r="K586" s="246"/>
      <c r="L586" s="251"/>
      <c r="M586" s="252"/>
      <c r="N586" s="253"/>
      <c r="O586" s="253"/>
      <c r="P586" s="253"/>
      <c r="Q586" s="253"/>
      <c r="R586" s="253"/>
      <c r="S586" s="253"/>
      <c r="T586" s="254"/>
      <c r="U586" s="14"/>
      <c r="V586" s="14"/>
      <c r="W586" s="14"/>
      <c r="X586" s="14"/>
      <c r="Y586" s="14"/>
      <c r="Z586" s="14"/>
      <c r="AA586" s="14"/>
      <c r="AB586" s="14"/>
      <c r="AC586" s="14"/>
      <c r="AD586" s="14"/>
      <c r="AE586" s="14"/>
      <c r="AT586" s="255" t="s">
        <v>221</v>
      </c>
      <c r="AU586" s="255" t="s">
        <v>83</v>
      </c>
      <c r="AV586" s="14" t="s">
        <v>83</v>
      </c>
      <c r="AW586" s="14" t="s">
        <v>34</v>
      </c>
      <c r="AX586" s="14" t="s">
        <v>74</v>
      </c>
      <c r="AY586" s="255" t="s">
        <v>210</v>
      </c>
    </row>
    <row r="587" s="14" customFormat="1">
      <c r="A587" s="14"/>
      <c r="B587" s="245"/>
      <c r="C587" s="246"/>
      <c r="D587" s="236" t="s">
        <v>221</v>
      </c>
      <c r="E587" s="247" t="s">
        <v>19</v>
      </c>
      <c r="F587" s="248" t="s">
        <v>766</v>
      </c>
      <c r="G587" s="246"/>
      <c r="H587" s="249">
        <v>1.8999999999999999</v>
      </c>
      <c r="I587" s="250"/>
      <c r="J587" s="246"/>
      <c r="K587" s="246"/>
      <c r="L587" s="251"/>
      <c r="M587" s="252"/>
      <c r="N587" s="253"/>
      <c r="O587" s="253"/>
      <c r="P587" s="253"/>
      <c r="Q587" s="253"/>
      <c r="R587" s="253"/>
      <c r="S587" s="253"/>
      <c r="T587" s="254"/>
      <c r="U587" s="14"/>
      <c r="V587" s="14"/>
      <c r="W587" s="14"/>
      <c r="X587" s="14"/>
      <c r="Y587" s="14"/>
      <c r="Z587" s="14"/>
      <c r="AA587" s="14"/>
      <c r="AB587" s="14"/>
      <c r="AC587" s="14"/>
      <c r="AD587" s="14"/>
      <c r="AE587" s="14"/>
      <c r="AT587" s="255" t="s">
        <v>221</v>
      </c>
      <c r="AU587" s="255" t="s">
        <v>83</v>
      </c>
      <c r="AV587" s="14" t="s">
        <v>83</v>
      </c>
      <c r="AW587" s="14" t="s">
        <v>34</v>
      </c>
      <c r="AX587" s="14" t="s">
        <v>74</v>
      </c>
      <c r="AY587" s="255" t="s">
        <v>210</v>
      </c>
    </row>
    <row r="588" s="14" customFormat="1">
      <c r="A588" s="14"/>
      <c r="B588" s="245"/>
      <c r="C588" s="246"/>
      <c r="D588" s="236" t="s">
        <v>221</v>
      </c>
      <c r="E588" s="247" t="s">
        <v>19</v>
      </c>
      <c r="F588" s="248" t="s">
        <v>767</v>
      </c>
      <c r="G588" s="246"/>
      <c r="H588" s="249">
        <v>1.2</v>
      </c>
      <c r="I588" s="250"/>
      <c r="J588" s="246"/>
      <c r="K588" s="246"/>
      <c r="L588" s="251"/>
      <c r="M588" s="252"/>
      <c r="N588" s="253"/>
      <c r="O588" s="253"/>
      <c r="P588" s="253"/>
      <c r="Q588" s="253"/>
      <c r="R588" s="253"/>
      <c r="S588" s="253"/>
      <c r="T588" s="254"/>
      <c r="U588" s="14"/>
      <c r="V588" s="14"/>
      <c r="W588" s="14"/>
      <c r="X588" s="14"/>
      <c r="Y588" s="14"/>
      <c r="Z588" s="14"/>
      <c r="AA588" s="14"/>
      <c r="AB588" s="14"/>
      <c r="AC588" s="14"/>
      <c r="AD588" s="14"/>
      <c r="AE588" s="14"/>
      <c r="AT588" s="255" t="s">
        <v>221</v>
      </c>
      <c r="AU588" s="255" t="s">
        <v>83</v>
      </c>
      <c r="AV588" s="14" t="s">
        <v>83</v>
      </c>
      <c r="AW588" s="14" t="s">
        <v>34</v>
      </c>
      <c r="AX588" s="14" t="s">
        <v>74</v>
      </c>
      <c r="AY588" s="255" t="s">
        <v>210</v>
      </c>
    </row>
    <row r="589" s="14" customFormat="1">
      <c r="A589" s="14"/>
      <c r="B589" s="245"/>
      <c r="C589" s="246"/>
      <c r="D589" s="236" t="s">
        <v>221</v>
      </c>
      <c r="E589" s="247" t="s">
        <v>19</v>
      </c>
      <c r="F589" s="248" t="s">
        <v>768</v>
      </c>
      <c r="G589" s="246"/>
      <c r="H589" s="249">
        <v>2.875</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221</v>
      </c>
      <c r="AU589" s="255" t="s">
        <v>83</v>
      </c>
      <c r="AV589" s="14" t="s">
        <v>83</v>
      </c>
      <c r="AW589" s="14" t="s">
        <v>34</v>
      </c>
      <c r="AX589" s="14" t="s">
        <v>74</v>
      </c>
      <c r="AY589" s="255" t="s">
        <v>210</v>
      </c>
    </row>
    <row r="590" s="14" customFormat="1">
      <c r="A590" s="14"/>
      <c r="B590" s="245"/>
      <c r="C590" s="246"/>
      <c r="D590" s="236" t="s">
        <v>221</v>
      </c>
      <c r="E590" s="247" t="s">
        <v>19</v>
      </c>
      <c r="F590" s="248" t="s">
        <v>769</v>
      </c>
      <c r="G590" s="246"/>
      <c r="H590" s="249">
        <v>2.2000000000000002</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221</v>
      </c>
      <c r="AU590" s="255" t="s">
        <v>83</v>
      </c>
      <c r="AV590" s="14" t="s">
        <v>83</v>
      </c>
      <c r="AW590" s="14" t="s">
        <v>34</v>
      </c>
      <c r="AX590" s="14" t="s">
        <v>74</v>
      </c>
      <c r="AY590" s="255" t="s">
        <v>210</v>
      </c>
    </row>
    <row r="591" s="14" customFormat="1">
      <c r="A591" s="14"/>
      <c r="B591" s="245"/>
      <c r="C591" s="246"/>
      <c r="D591" s="236" t="s">
        <v>221</v>
      </c>
      <c r="E591" s="247" t="s">
        <v>19</v>
      </c>
      <c r="F591" s="248" t="s">
        <v>770</v>
      </c>
      <c r="G591" s="246"/>
      <c r="H591" s="249">
        <v>6</v>
      </c>
      <c r="I591" s="250"/>
      <c r="J591" s="246"/>
      <c r="K591" s="246"/>
      <c r="L591" s="251"/>
      <c r="M591" s="252"/>
      <c r="N591" s="253"/>
      <c r="O591" s="253"/>
      <c r="P591" s="253"/>
      <c r="Q591" s="253"/>
      <c r="R591" s="253"/>
      <c r="S591" s="253"/>
      <c r="T591" s="254"/>
      <c r="U591" s="14"/>
      <c r="V591" s="14"/>
      <c r="W591" s="14"/>
      <c r="X591" s="14"/>
      <c r="Y591" s="14"/>
      <c r="Z591" s="14"/>
      <c r="AA591" s="14"/>
      <c r="AB591" s="14"/>
      <c r="AC591" s="14"/>
      <c r="AD591" s="14"/>
      <c r="AE591" s="14"/>
      <c r="AT591" s="255" t="s">
        <v>221</v>
      </c>
      <c r="AU591" s="255" t="s">
        <v>83</v>
      </c>
      <c r="AV591" s="14" t="s">
        <v>83</v>
      </c>
      <c r="AW591" s="14" t="s">
        <v>34</v>
      </c>
      <c r="AX591" s="14" t="s">
        <v>74</v>
      </c>
      <c r="AY591" s="255" t="s">
        <v>210</v>
      </c>
    </row>
    <row r="592" s="14" customFormat="1">
      <c r="A592" s="14"/>
      <c r="B592" s="245"/>
      <c r="C592" s="246"/>
      <c r="D592" s="236" t="s">
        <v>221</v>
      </c>
      <c r="E592" s="247" t="s">
        <v>19</v>
      </c>
      <c r="F592" s="248" t="s">
        <v>771</v>
      </c>
      <c r="G592" s="246"/>
      <c r="H592" s="249">
        <v>7.2000000000000002</v>
      </c>
      <c r="I592" s="250"/>
      <c r="J592" s="246"/>
      <c r="K592" s="246"/>
      <c r="L592" s="251"/>
      <c r="M592" s="252"/>
      <c r="N592" s="253"/>
      <c r="O592" s="253"/>
      <c r="P592" s="253"/>
      <c r="Q592" s="253"/>
      <c r="R592" s="253"/>
      <c r="S592" s="253"/>
      <c r="T592" s="254"/>
      <c r="U592" s="14"/>
      <c r="V592" s="14"/>
      <c r="W592" s="14"/>
      <c r="X592" s="14"/>
      <c r="Y592" s="14"/>
      <c r="Z592" s="14"/>
      <c r="AA592" s="14"/>
      <c r="AB592" s="14"/>
      <c r="AC592" s="14"/>
      <c r="AD592" s="14"/>
      <c r="AE592" s="14"/>
      <c r="AT592" s="255" t="s">
        <v>221</v>
      </c>
      <c r="AU592" s="255" t="s">
        <v>83</v>
      </c>
      <c r="AV592" s="14" t="s">
        <v>83</v>
      </c>
      <c r="AW592" s="14" t="s">
        <v>34</v>
      </c>
      <c r="AX592" s="14" t="s">
        <v>74</v>
      </c>
      <c r="AY592" s="255" t="s">
        <v>210</v>
      </c>
    </row>
    <row r="593" s="14" customFormat="1">
      <c r="A593" s="14"/>
      <c r="B593" s="245"/>
      <c r="C593" s="246"/>
      <c r="D593" s="236" t="s">
        <v>221</v>
      </c>
      <c r="E593" s="247" t="s">
        <v>19</v>
      </c>
      <c r="F593" s="248" t="s">
        <v>772</v>
      </c>
      <c r="G593" s="246"/>
      <c r="H593" s="249">
        <v>3.6000000000000001</v>
      </c>
      <c r="I593" s="250"/>
      <c r="J593" s="246"/>
      <c r="K593" s="246"/>
      <c r="L593" s="251"/>
      <c r="M593" s="252"/>
      <c r="N593" s="253"/>
      <c r="O593" s="253"/>
      <c r="P593" s="253"/>
      <c r="Q593" s="253"/>
      <c r="R593" s="253"/>
      <c r="S593" s="253"/>
      <c r="T593" s="254"/>
      <c r="U593" s="14"/>
      <c r="V593" s="14"/>
      <c r="W593" s="14"/>
      <c r="X593" s="14"/>
      <c r="Y593" s="14"/>
      <c r="Z593" s="14"/>
      <c r="AA593" s="14"/>
      <c r="AB593" s="14"/>
      <c r="AC593" s="14"/>
      <c r="AD593" s="14"/>
      <c r="AE593" s="14"/>
      <c r="AT593" s="255" t="s">
        <v>221</v>
      </c>
      <c r="AU593" s="255" t="s">
        <v>83</v>
      </c>
      <c r="AV593" s="14" t="s">
        <v>83</v>
      </c>
      <c r="AW593" s="14" t="s">
        <v>34</v>
      </c>
      <c r="AX593" s="14" t="s">
        <v>74</v>
      </c>
      <c r="AY593" s="255" t="s">
        <v>210</v>
      </c>
    </row>
    <row r="594" s="14" customFormat="1">
      <c r="A594" s="14"/>
      <c r="B594" s="245"/>
      <c r="C594" s="246"/>
      <c r="D594" s="236" t="s">
        <v>221</v>
      </c>
      <c r="E594" s="247" t="s">
        <v>19</v>
      </c>
      <c r="F594" s="248" t="s">
        <v>773</v>
      </c>
      <c r="G594" s="246"/>
      <c r="H594" s="249">
        <v>2.75</v>
      </c>
      <c r="I594" s="250"/>
      <c r="J594" s="246"/>
      <c r="K594" s="246"/>
      <c r="L594" s="251"/>
      <c r="M594" s="252"/>
      <c r="N594" s="253"/>
      <c r="O594" s="253"/>
      <c r="P594" s="253"/>
      <c r="Q594" s="253"/>
      <c r="R594" s="253"/>
      <c r="S594" s="253"/>
      <c r="T594" s="254"/>
      <c r="U594" s="14"/>
      <c r="V594" s="14"/>
      <c r="W594" s="14"/>
      <c r="X594" s="14"/>
      <c r="Y594" s="14"/>
      <c r="Z594" s="14"/>
      <c r="AA594" s="14"/>
      <c r="AB594" s="14"/>
      <c r="AC594" s="14"/>
      <c r="AD594" s="14"/>
      <c r="AE594" s="14"/>
      <c r="AT594" s="255" t="s">
        <v>221</v>
      </c>
      <c r="AU594" s="255" t="s">
        <v>83</v>
      </c>
      <c r="AV594" s="14" t="s">
        <v>83</v>
      </c>
      <c r="AW594" s="14" t="s">
        <v>34</v>
      </c>
      <c r="AX594" s="14" t="s">
        <v>74</v>
      </c>
      <c r="AY594" s="255" t="s">
        <v>210</v>
      </c>
    </row>
    <row r="595" s="14" customFormat="1">
      <c r="A595" s="14"/>
      <c r="B595" s="245"/>
      <c r="C595" s="246"/>
      <c r="D595" s="236" t="s">
        <v>221</v>
      </c>
      <c r="E595" s="247" t="s">
        <v>19</v>
      </c>
      <c r="F595" s="248" t="s">
        <v>774</v>
      </c>
      <c r="G595" s="246"/>
      <c r="H595" s="249">
        <v>0.55000000000000004</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221</v>
      </c>
      <c r="AU595" s="255" t="s">
        <v>83</v>
      </c>
      <c r="AV595" s="14" t="s">
        <v>83</v>
      </c>
      <c r="AW595" s="14" t="s">
        <v>34</v>
      </c>
      <c r="AX595" s="14" t="s">
        <v>74</v>
      </c>
      <c r="AY595" s="255" t="s">
        <v>210</v>
      </c>
    </row>
    <row r="596" s="14" customFormat="1">
      <c r="A596" s="14"/>
      <c r="B596" s="245"/>
      <c r="C596" s="246"/>
      <c r="D596" s="236" t="s">
        <v>221</v>
      </c>
      <c r="E596" s="247" t="s">
        <v>19</v>
      </c>
      <c r="F596" s="248" t="s">
        <v>775</v>
      </c>
      <c r="G596" s="246"/>
      <c r="H596" s="249">
        <v>0.75</v>
      </c>
      <c r="I596" s="250"/>
      <c r="J596" s="246"/>
      <c r="K596" s="246"/>
      <c r="L596" s="251"/>
      <c r="M596" s="252"/>
      <c r="N596" s="253"/>
      <c r="O596" s="253"/>
      <c r="P596" s="253"/>
      <c r="Q596" s="253"/>
      <c r="R596" s="253"/>
      <c r="S596" s="253"/>
      <c r="T596" s="254"/>
      <c r="U596" s="14"/>
      <c r="V596" s="14"/>
      <c r="W596" s="14"/>
      <c r="X596" s="14"/>
      <c r="Y596" s="14"/>
      <c r="Z596" s="14"/>
      <c r="AA596" s="14"/>
      <c r="AB596" s="14"/>
      <c r="AC596" s="14"/>
      <c r="AD596" s="14"/>
      <c r="AE596" s="14"/>
      <c r="AT596" s="255" t="s">
        <v>221</v>
      </c>
      <c r="AU596" s="255" t="s">
        <v>83</v>
      </c>
      <c r="AV596" s="14" t="s">
        <v>83</v>
      </c>
      <c r="AW596" s="14" t="s">
        <v>34</v>
      </c>
      <c r="AX596" s="14" t="s">
        <v>74</v>
      </c>
      <c r="AY596" s="255" t="s">
        <v>210</v>
      </c>
    </row>
    <row r="597" s="14" customFormat="1">
      <c r="A597" s="14"/>
      <c r="B597" s="245"/>
      <c r="C597" s="246"/>
      <c r="D597" s="236" t="s">
        <v>221</v>
      </c>
      <c r="E597" s="247" t="s">
        <v>19</v>
      </c>
      <c r="F597" s="248" t="s">
        <v>776</v>
      </c>
      <c r="G597" s="246"/>
      <c r="H597" s="249">
        <v>0.75</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221</v>
      </c>
      <c r="AU597" s="255" t="s">
        <v>83</v>
      </c>
      <c r="AV597" s="14" t="s">
        <v>83</v>
      </c>
      <c r="AW597" s="14" t="s">
        <v>34</v>
      </c>
      <c r="AX597" s="14" t="s">
        <v>74</v>
      </c>
      <c r="AY597" s="255" t="s">
        <v>210</v>
      </c>
    </row>
    <row r="598" s="14" customFormat="1">
      <c r="A598" s="14"/>
      <c r="B598" s="245"/>
      <c r="C598" s="246"/>
      <c r="D598" s="236" t="s">
        <v>221</v>
      </c>
      <c r="E598" s="247" t="s">
        <v>19</v>
      </c>
      <c r="F598" s="248" t="s">
        <v>777</v>
      </c>
      <c r="G598" s="246"/>
      <c r="H598" s="249">
        <v>5.5</v>
      </c>
      <c r="I598" s="250"/>
      <c r="J598" s="246"/>
      <c r="K598" s="246"/>
      <c r="L598" s="251"/>
      <c r="M598" s="252"/>
      <c r="N598" s="253"/>
      <c r="O598" s="253"/>
      <c r="P598" s="253"/>
      <c r="Q598" s="253"/>
      <c r="R598" s="253"/>
      <c r="S598" s="253"/>
      <c r="T598" s="254"/>
      <c r="U598" s="14"/>
      <c r="V598" s="14"/>
      <c r="W598" s="14"/>
      <c r="X598" s="14"/>
      <c r="Y598" s="14"/>
      <c r="Z598" s="14"/>
      <c r="AA598" s="14"/>
      <c r="AB598" s="14"/>
      <c r="AC598" s="14"/>
      <c r="AD598" s="14"/>
      <c r="AE598" s="14"/>
      <c r="AT598" s="255" t="s">
        <v>221</v>
      </c>
      <c r="AU598" s="255" t="s">
        <v>83</v>
      </c>
      <c r="AV598" s="14" t="s">
        <v>83</v>
      </c>
      <c r="AW598" s="14" t="s">
        <v>34</v>
      </c>
      <c r="AX598" s="14" t="s">
        <v>74</v>
      </c>
      <c r="AY598" s="255" t="s">
        <v>210</v>
      </c>
    </row>
    <row r="599" s="14" customFormat="1">
      <c r="A599" s="14"/>
      <c r="B599" s="245"/>
      <c r="C599" s="246"/>
      <c r="D599" s="236" t="s">
        <v>221</v>
      </c>
      <c r="E599" s="247" t="s">
        <v>19</v>
      </c>
      <c r="F599" s="248" t="s">
        <v>778</v>
      </c>
      <c r="G599" s="246"/>
      <c r="H599" s="249">
        <v>2.8999999999999999</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221</v>
      </c>
      <c r="AU599" s="255" t="s">
        <v>83</v>
      </c>
      <c r="AV599" s="14" t="s">
        <v>83</v>
      </c>
      <c r="AW599" s="14" t="s">
        <v>34</v>
      </c>
      <c r="AX599" s="14" t="s">
        <v>74</v>
      </c>
      <c r="AY599" s="255" t="s">
        <v>210</v>
      </c>
    </row>
    <row r="600" s="14" customFormat="1">
      <c r="A600" s="14"/>
      <c r="B600" s="245"/>
      <c r="C600" s="246"/>
      <c r="D600" s="236" t="s">
        <v>221</v>
      </c>
      <c r="E600" s="247" t="s">
        <v>19</v>
      </c>
      <c r="F600" s="248" t="s">
        <v>779</v>
      </c>
      <c r="G600" s="246"/>
      <c r="H600" s="249">
        <v>0.73999999999999999</v>
      </c>
      <c r="I600" s="250"/>
      <c r="J600" s="246"/>
      <c r="K600" s="246"/>
      <c r="L600" s="251"/>
      <c r="M600" s="252"/>
      <c r="N600" s="253"/>
      <c r="O600" s="253"/>
      <c r="P600" s="253"/>
      <c r="Q600" s="253"/>
      <c r="R600" s="253"/>
      <c r="S600" s="253"/>
      <c r="T600" s="254"/>
      <c r="U600" s="14"/>
      <c r="V600" s="14"/>
      <c r="W600" s="14"/>
      <c r="X600" s="14"/>
      <c r="Y600" s="14"/>
      <c r="Z600" s="14"/>
      <c r="AA600" s="14"/>
      <c r="AB600" s="14"/>
      <c r="AC600" s="14"/>
      <c r="AD600" s="14"/>
      <c r="AE600" s="14"/>
      <c r="AT600" s="255" t="s">
        <v>221</v>
      </c>
      <c r="AU600" s="255" t="s">
        <v>83</v>
      </c>
      <c r="AV600" s="14" t="s">
        <v>83</v>
      </c>
      <c r="AW600" s="14" t="s">
        <v>34</v>
      </c>
      <c r="AX600" s="14" t="s">
        <v>74</v>
      </c>
      <c r="AY600" s="255" t="s">
        <v>210</v>
      </c>
    </row>
    <row r="601" s="14" customFormat="1">
      <c r="A601" s="14"/>
      <c r="B601" s="245"/>
      <c r="C601" s="246"/>
      <c r="D601" s="236" t="s">
        <v>221</v>
      </c>
      <c r="E601" s="247" t="s">
        <v>19</v>
      </c>
      <c r="F601" s="248" t="s">
        <v>780</v>
      </c>
      <c r="G601" s="246"/>
      <c r="H601" s="249">
        <v>6.1500000000000004</v>
      </c>
      <c r="I601" s="250"/>
      <c r="J601" s="246"/>
      <c r="K601" s="246"/>
      <c r="L601" s="251"/>
      <c r="M601" s="252"/>
      <c r="N601" s="253"/>
      <c r="O601" s="253"/>
      <c r="P601" s="253"/>
      <c r="Q601" s="253"/>
      <c r="R601" s="253"/>
      <c r="S601" s="253"/>
      <c r="T601" s="254"/>
      <c r="U601" s="14"/>
      <c r="V601" s="14"/>
      <c r="W601" s="14"/>
      <c r="X601" s="14"/>
      <c r="Y601" s="14"/>
      <c r="Z601" s="14"/>
      <c r="AA601" s="14"/>
      <c r="AB601" s="14"/>
      <c r="AC601" s="14"/>
      <c r="AD601" s="14"/>
      <c r="AE601" s="14"/>
      <c r="AT601" s="255" t="s">
        <v>221</v>
      </c>
      <c r="AU601" s="255" t="s">
        <v>83</v>
      </c>
      <c r="AV601" s="14" t="s">
        <v>83</v>
      </c>
      <c r="AW601" s="14" t="s">
        <v>34</v>
      </c>
      <c r="AX601" s="14" t="s">
        <v>74</v>
      </c>
      <c r="AY601" s="255" t="s">
        <v>210</v>
      </c>
    </row>
    <row r="602" s="14" customFormat="1">
      <c r="A602" s="14"/>
      <c r="B602" s="245"/>
      <c r="C602" s="246"/>
      <c r="D602" s="236" t="s">
        <v>221</v>
      </c>
      <c r="E602" s="247" t="s">
        <v>19</v>
      </c>
      <c r="F602" s="248" t="s">
        <v>781</v>
      </c>
      <c r="G602" s="246"/>
      <c r="H602" s="249">
        <v>1.7</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221</v>
      </c>
      <c r="AU602" s="255" t="s">
        <v>83</v>
      </c>
      <c r="AV602" s="14" t="s">
        <v>83</v>
      </c>
      <c r="AW602" s="14" t="s">
        <v>34</v>
      </c>
      <c r="AX602" s="14" t="s">
        <v>74</v>
      </c>
      <c r="AY602" s="255" t="s">
        <v>210</v>
      </c>
    </row>
    <row r="603" s="14" customFormat="1">
      <c r="A603" s="14"/>
      <c r="B603" s="245"/>
      <c r="C603" s="246"/>
      <c r="D603" s="236" t="s">
        <v>221</v>
      </c>
      <c r="E603" s="247" t="s">
        <v>19</v>
      </c>
      <c r="F603" s="248" t="s">
        <v>782</v>
      </c>
      <c r="G603" s="246"/>
      <c r="H603" s="249">
        <v>5.2999999999999998</v>
      </c>
      <c r="I603" s="250"/>
      <c r="J603" s="246"/>
      <c r="K603" s="246"/>
      <c r="L603" s="251"/>
      <c r="M603" s="252"/>
      <c r="N603" s="253"/>
      <c r="O603" s="253"/>
      <c r="P603" s="253"/>
      <c r="Q603" s="253"/>
      <c r="R603" s="253"/>
      <c r="S603" s="253"/>
      <c r="T603" s="254"/>
      <c r="U603" s="14"/>
      <c r="V603" s="14"/>
      <c r="W603" s="14"/>
      <c r="X603" s="14"/>
      <c r="Y603" s="14"/>
      <c r="Z603" s="14"/>
      <c r="AA603" s="14"/>
      <c r="AB603" s="14"/>
      <c r="AC603" s="14"/>
      <c r="AD603" s="14"/>
      <c r="AE603" s="14"/>
      <c r="AT603" s="255" t="s">
        <v>221</v>
      </c>
      <c r="AU603" s="255" t="s">
        <v>83</v>
      </c>
      <c r="AV603" s="14" t="s">
        <v>83</v>
      </c>
      <c r="AW603" s="14" t="s">
        <v>34</v>
      </c>
      <c r="AX603" s="14" t="s">
        <v>74</v>
      </c>
      <c r="AY603" s="255" t="s">
        <v>210</v>
      </c>
    </row>
    <row r="604" s="14" customFormat="1">
      <c r="A604" s="14"/>
      <c r="B604" s="245"/>
      <c r="C604" s="246"/>
      <c r="D604" s="236" t="s">
        <v>221</v>
      </c>
      <c r="E604" s="247" t="s">
        <v>19</v>
      </c>
      <c r="F604" s="248" t="s">
        <v>783</v>
      </c>
      <c r="G604" s="246"/>
      <c r="H604" s="249">
        <v>5.7000000000000002</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221</v>
      </c>
      <c r="AU604" s="255" t="s">
        <v>83</v>
      </c>
      <c r="AV604" s="14" t="s">
        <v>83</v>
      </c>
      <c r="AW604" s="14" t="s">
        <v>34</v>
      </c>
      <c r="AX604" s="14" t="s">
        <v>74</v>
      </c>
      <c r="AY604" s="255" t="s">
        <v>210</v>
      </c>
    </row>
    <row r="605" s="14" customFormat="1">
      <c r="A605" s="14"/>
      <c r="B605" s="245"/>
      <c r="C605" s="246"/>
      <c r="D605" s="236" t="s">
        <v>221</v>
      </c>
      <c r="E605" s="247" t="s">
        <v>19</v>
      </c>
      <c r="F605" s="248" t="s">
        <v>784</v>
      </c>
      <c r="G605" s="246"/>
      <c r="H605" s="249">
        <v>1.2</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221</v>
      </c>
      <c r="AU605" s="255" t="s">
        <v>83</v>
      </c>
      <c r="AV605" s="14" t="s">
        <v>83</v>
      </c>
      <c r="AW605" s="14" t="s">
        <v>34</v>
      </c>
      <c r="AX605" s="14" t="s">
        <v>74</v>
      </c>
      <c r="AY605" s="255" t="s">
        <v>210</v>
      </c>
    </row>
    <row r="606" s="14" customFormat="1">
      <c r="A606" s="14"/>
      <c r="B606" s="245"/>
      <c r="C606" s="246"/>
      <c r="D606" s="236" t="s">
        <v>221</v>
      </c>
      <c r="E606" s="247" t="s">
        <v>19</v>
      </c>
      <c r="F606" s="248" t="s">
        <v>785</v>
      </c>
      <c r="G606" s="246"/>
      <c r="H606" s="249">
        <v>0.51000000000000001</v>
      </c>
      <c r="I606" s="250"/>
      <c r="J606" s="246"/>
      <c r="K606" s="246"/>
      <c r="L606" s="251"/>
      <c r="M606" s="252"/>
      <c r="N606" s="253"/>
      <c r="O606" s="253"/>
      <c r="P606" s="253"/>
      <c r="Q606" s="253"/>
      <c r="R606" s="253"/>
      <c r="S606" s="253"/>
      <c r="T606" s="254"/>
      <c r="U606" s="14"/>
      <c r="V606" s="14"/>
      <c r="W606" s="14"/>
      <c r="X606" s="14"/>
      <c r="Y606" s="14"/>
      <c r="Z606" s="14"/>
      <c r="AA606" s="14"/>
      <c r="AB606" s="14"/>
      <c r="AC606" s="14"/>
      <c r="AD606" s="14"/>
      <c r="AE606" s="14"/>
      <c r="AT606" s="255" t="s">
        <v>221</v>
      </c>
      <c r="AU606" s="255" t="s">
        <v>83</v>
      </c>
      <c r="AV606" s="14" t="s">
        <v>83</v>
      </c>
      <c r="AW606" s="14" t="s">
        <v>34</v>
      </c>
      <c r="AX606" s="14" t="s">
        <v>74</v>
      </c>
      <c r="AY606" s="255" t="s">
        <v>210</v>
      </c>
    </row>
    <row r="607" s="14" customFormat="1">
      <c r="A607" s="14"/>
      <c r="B607" s="245"/>
      <c r="C607" s="246"/>
      <c r="D607" s="236" t="s">
        <v>221</v>
      </c>
      <c r="E607" s="247" t="s">
        <v>19</v>
      </c>
      <c r="F607" s="248" t="s">
        <v>786</v>
      </c>
      <c r="G607" s="246"/>
      <c r="H607" s="249">
        <v>1.6000000000000001</v>
      </c>
      <c r="I607" s="250"/>
      <c r="J607" s="246"/>
      <c r="K607" s="246"/>
      <c r="L607" s="251"/>
      <c r="M607" s="252"/>
      <c r="N607" s="253"/>
      <c r="O607" s="253"/>
      <c r="P607" s="253"/>
      <c r="Q607" s="253"/>
      <c r="R607" s="253"/>
      <c r="S607" s="253"/>
      <c r="T607" s="254"/>
      <c r="U607" s="14"/>
      <c r="V607" s="14"/>
      <c r="W607" s="14"/>
      <c r="X607" s="14"/>
      <c r="Y607" s="14"/>
      <c r="Z607" s="14"/>
      <c r="AA607" s="14"/>
      <c r="AB607" s="14"/>
      <c r="AC607" s="14"/>
      <c r="AD607" s="14"/>
      <c r="AE607" s="14"/>
      <c r="AT607" s="255" t="s">
        <v>221</v>
      </c>
      <c r="AU607" s="255" t="s">
        <v>83</v>
      </c>
      <c r="AV607" s="14" t="s">
        <v>83</v>
      </c>
      <c r="AW607" s="14" t="s">
        <v>34</v>
      </c>
      <c r="AX607" s="14" t="s">
        <v>74</v>
      </c>
      <c r="AY607" s="255" t="s">
        <v>210</v>
      </c>
    </row>
    <row r="608" s="14" customFormat="1">
      <c r="A608" s="14"/>
      <c r="B608" s="245"/>
      <c r="C608" s="246"/>
      <c r="D608" s="236" t="s">
        <v>221</v>
      </c>
      <c r="E608" s="247" t="s">
        <v>19</v>
      </c>
      <c r="F608" s="248" t="s">
        <v>787</v>
      </c>
      <c r="G608" s="246"/>
      <c r="H608" s="249">
        <v>2.6499999999999999</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221</v>
      </c>
      <c r="AU608" s="255" t="s">
        <v>83</v>
      </c>
      <c r="AV608" s="14" t="s">
        <v>83</v>
      </c>
      <c r="AW608" s="14" t="s">
        <v>34</v>
      </c>
      <c r="AX608" s="14" t="s">
        <v>74</v>
      </c>
      <c r="AY608" s="255" t="s">
        <v>210</v>
      </c>
    </row>
    <row r="609" s="14" customFormat="1">
      <c r="A609" s="14"/>
      <c r="B609" s="245"/>
      <c r="C609" s="246"/>
      <c r="D609" s="236" t="s">
        <v>221</v>
      </c>
      <c r="E609" s="247" t="s">
        <v>19</v>
      </c>
      <c r="F609" s="248" t="s">
        <v>788</v>
      </c>
      <c r="G609" s="246"/>
      <c r="H609" s="249">
        <v>3.1499999999999999</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221</v>
      </c>
      <c r="AU609" s="255" t="s">
        <v>83</v>
      </c>
      <c r="AV609" s="14" t="s">
        <v>83</v>
      </c>
      <c r="AW609" s="14" t="s">
        <v>34</v>
      </c>
      <c r="AX609" s="14" t="s">
        <v>74</v>
      </c>
      <c r="AY609" s="255" t="s">
        <v>210</v>
      </c>
    </row>
    <row r="610" s="14" customFormat="1">
      <c r="A610" s="14"/>
      <c r="B610" s="245"/>
      <c r="C610" s="246"/>
      <c r="D610" s="236" t="s">
        <v>221</v>
      </c>
      <c r="E610" s="247" t="s">
        <v>19</v>
      </c>
      <c r="F610" s="248" t="s">
        <v>789</v>
      </c>
      <c r="G610" s="246"/>
      <c r="H610" s="249">
        <v>3.0499999999999998</v>
      </c>
      <c r="I610" s="250"/>
      <c r="J610" s="246"/>
      <c r="K610" s="246"/>
      <c r="L610" s="251"/>
      <c r="M610" s="252"/>
      <c r="N610" s="253"/>
      <c r="O610" s="253"/>
      <c r="P610" s="253"/>
      <c r="Q610" s="253"/>
      <c r="R610" s="253"/>
      <c r="S610" s="253"/>
      <c r="T610" s="254"/>
      <c r="U610" s="14"/>
      <c r="V610" s="14"/>
      <c r="W610" s="14"/>
      <c r="X610" s="14"/>
      <c r="Y610" s="14"/>
      <c r="Z610" s="14"/>
      <c r="AA610" s="14"/>
      <c r="AB610" s="14"/>
      <c r="AC610" s="14"/>
      <c r="AD610" s="14"/>
      <c r="AE610" s="14"/>
      <c r="AT610" s="255" t="s">
        <v>221</v>
      </c>
      <c r="AU610" s="255" t="s">
        <v>83</v>
      </c>
      <c r="AV610" s="14" t="s">
        <v>83</v>
      </c>
      <c r="AW610" s="14" t="s">
        <v>34</v>
      </c>
      <c r="AX610" s="14" t="s">
        <v>74</v>
      </c>
      <c r="AY610" s="255" t="s">
        <v>210</v>
      </c>
    </row>
    <row r="611" s="14" customFormat="1">
      <c r="A611" s="14"/>
      <c r="B611" s="245"/>
      <c r="C611" s="246"/>
      <c r="D611" s="236" t="s">
        <v>221</v>
      </c>
      <c r="E611" s="247" t="s">
        <v>19</v>
      </c>
      <c r="F611" s="248" t="s">
        <v>790</v>
      </c>
      <c r="G611" s="246"/>
      <c r="H611" s="249">
        <v>2.6499999999999999</v>
      </c>
      <c r="I611" s="250"/>
      <c r="J611" s="246"/>
      <c r="K611" s="246"/>
      <c r="L611" s="251"/>
      <c r="M611" s="252"/>
      <c r="N611" s="253"/>
      <c r="O611" s="253"/>
      <c r="P611" s="253"/>
      <c r="Q611" s="253"/>
      <c r="R611" s="253"/>
      <c r="S611" s="253"/>
      <c r="T611" s="254"/>
      <c r="U611" s="14"/>
      <c r="V611" s="14"/>
      <c r="W611" s="14"/>
      <c r="X611" s="14"/>
      <c r="Y611" s="14"/>
      <c r="Z611" s="14"/>
      <c r="AA611" s="14"/>
      <c r="AB611" s="14"/>
      <c r="AC611" s="14"/>
      <c r="AD611" s="14"/>
      <c r="AE611" s="14"/>
      <c r="AT611" s="255" t="s">
        <v>221</v>
      </c>
      <c r="AU611" s="255" t="s">
        <v>83</v>
      </c>
      <c r="AV611" s="14" t="s">
        <v>83</v>
      </c>
      <c r="AW611" s="14" t="s">
        <v>34</v>
      </c>
      <c r="AX611" s="14" t="s">
        <v>74</v>
      </c>
      <c r="AY611" s="255" t="s">
        <v>210</v>
      </c>
    </row>
    <row r="612" s="14" customFormat="1">
      <c r="A612" s="14"/>
      <c r="B612" s="245"/>
      <c r="C612" s="246"/>
      <c r="D612" s="236" t="s">
        <v>221</v>
      </c>
      <c r="E612" s="247" t="s">
        <v>19</v>
      </c>
      <c r="F612" s="248" t="s">
        <v>791</v>
      </c>
      <c r="G612" s="246"/>
      <c r="H612" s="249">
        <v>1.2</v>
      </c>
      <c r="I612" s="250"/>
      <c r="J612" s="246"/>
      <c r="K612" s="246"/>
      <c r="L612" s="251"/>
      <c r="M612" s="252"/>
      <c r="N612" s="253"/>
      <c r="O612" s="253"/>
      <c r="P612" s="253"/>
      <c r="Q612" s="253"/>
      <c r="R612" s="253"/>
      <c r="S612" s="253"/>
      <c r="T612" s="254"/>
      <c r="U612" s="14"/>
      <c r="V612" s="14"/>
      <c r="W612" s="14"/>
      <c r="X612" s="14"/>
      <c r="Y612" s="14"/>
      <c r="Z612" s="14"/>
      <c r="AA612" s="14"/>
      <c r="AB612" s="14"/>
      <c r="AC612" s="14"/>
      <c r="AD612" s="14"/>
      <c r="AE612" s="14"/>
      <c r="AT612" s="255" t="s">
        <v>221</v>
      </c>
      <c r="AU612" s="255" t="s">
        <v>83</v>
      </c>
      <c r="AV612" s="14" t="s">
        <v>83</v>
      </c>
      <c r="AW612" s="14" t="s">
        <v>34</v>
      </c>
      <c r="AX612" s="14" t="s">
        <v>74</v>
      </c>
      <c r="AY612" s="255" t="s">
        <v>210</v>
      </c>
    </row>
    <row r="613" s="14" customFormat="1">
      <c r="A613" s="14"/>
      <c r="B613" s="245"/>
      <c r="C613" s="246"/>
      <c r="D613" s="236" t="s">
        <v>221</v>
      </c>
      <c r="E613" s="247" t="s">
        <v>19</v>
      </c>
      <c r="F613" s="248" t="s">
        <v>792</v>
      </c>
      <c r="G613" s="246"/>
      <c r="H613" s="249">
        <v>10.800000000000001</v>
      </c>
      <c r="I613" s="250"/>
      <c r="J613" s="246"/>
      <c r="K613" s="246"/>
      <c r="L613" s="251"/>
      <c r="M613" s="252"/>
      <c r="N613" s="253"/>
      <c r="O613" s="253"/>
      <c r="P613" s="253"/>
      <c r="Q613" s="253"/>
      <c r="R613" s="253"/>
      <c r="S613" s="253"/>
      <c r="T613" s="254"/>
      <c r="U613" s="14"/>
      <c r="V613" s="14"/>
      <c r="W613" s="14"/>
      <c r="X613" s="14"/>
      <c r="Y613" s="14"/>
      <c r="Z613" s="14"/>
      <c r="AA613" s="14"/>
      <c r="AB613" s="14"/>
      <c r="AC613" s="14"/>
      <c r="AD613" s="14"/>
      <c r="AE613" s="14"/>
      <c r="AT613" s="255" t="s">
        <v>221</v>
      </c>
      <c r="AU613" s="255" t="s">
        <v>83</v>
      </c>
      <c r="AV613" s="14" t="s">
        <v>83</v>
      </c>
      <c r="AW613" s="14" t="s">
        <v>34</v>
      </c>
      <c r="AX613" s="14" t="s">
        <v>74</v>
      </c>
      <c r="AY613" s="255" t="s">
        <v>210</v>
      </c>
    </row>
    <row r="614" s="14" customFormat="1">
      <c r="A614" s="14"/>
      <c r="B614" s="245"/>
      <c r="C614" s="246"/>
      <c r="D614" s="236" t="s">
        <v>221</v>
      </c>
      <c r="E614" s="247" t="s">
        <v>19</v>
      </c>
      <c r="F614" s="248" t="s">
        <v>793</v>
      </c>
      <c r="G614" s="246"/>
      <c r="H614" s="249">
        <v>4.0999999999999996</v>
      </c>
      <c r="I614" s="250"/>
      <c r="J614" s="246"/>
      <c r="K614" s="246"/>
      <c r="L614" s="251"/>
      <c r="M614" s="252"/>
      <c r="N614" s="253"/>
      <c r="O614" s="253"/>
      <c r="P614" s="253"/>
      <c r="Q614" s="253"/>
      <c r="R614" s="253"/>
      <c r="S614" s="253"/>
      <c r="T614" s="254"/>
      <c r="U614" s="14"/>
      <c r="V614" s="14"/>
      <c r="W614" s="14"/>
      <c r="X614" s="14"/>
      <c r="Y614" s="14"/>
      <c r="Z614" s="14"/>
      <c r="AA614" s="14"/>
      <c r="AB614" s="14"/>
      <c r="AC614" s="14"/>
      <c r="AD614" s="14"/>
      <c r="AE614" s="14"/>
      <c r="AT614" s="255" t="s">
        <v>221</v>
      </c>
      <c r="AU614" s="255" t="s">
        <v>83</v>
      </c>
      <c r="AV614" s="14" t="s">
        <v>83</v>
      </c>
      <c r="AW614" s="14" t="s">
        <v>34</v>
      </c>
      <c r="AX614" s="14" t="s">
        <v>74</v>
      </c>
      <c r="AY614" s="255" t="s">
        <v>210</v>
      </c>
    </row>
    <row r="615" s="14" customFormat="1">
      <c r="A615" s="14"/>
      <c r="B615" s="245"/>
      <c r="C615" s="246"/>
      <c r="D615" s="236" t="s">
        <v>221</v>
      </c>
      <c r="E615" s="247" t="s">
        <v>19</v>
      </c>
      <c r="F615" s="248" t="s">
        <v>794</v>
      </c>
      <c r="G615" s="246"/>
      <c r="H615" s="249">
        <v>1.2</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221</v>
      </c>
      <c r="AU615" s="255" t="s">
        <v>83</v>
      </c>
      <c r="AV615" s="14" t="s">
        <v>83</v>
      </c>
      <c r="AW615" s="14" t="s">
        <v>34</v>
      </c>
      <c r="AX615" s="14" t="s">
        <v>74</v>
      </c>
      <c r="AY615" s="255" t="s">
        <v>210</v>
      </c>
    </row>
    <row r="616" s="14" customFormat="1">
      <c r="A616" s="14"/>
      <c r="B616" s="245"/>
      <c r="C616" s="246"/>
      <c r="D616" s="236" t="s">
        <v>221</v>
      </c>
      <c r="E616" s="247" t="s">
        <v>19</v>
      </c>
      <c r="F616" s="248" t="s">
        <v>795</v>
      </c>
      <c r="G616" s="246"/>
      <c r="H616" s="249">
        <v>2.75</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221</v>
      </c>
      <c r="AU616" s="255" t="s">
        <v>83</v>
      </c>
      <c r="AV616" s="14" t="s">
        <v>83</v>
      </c>
      <c r="AW616" s="14" t="s">
        <v>34</v>
      </c>
      <c r="AX616" s="14" t="s">
        <v>74</v>
      </c>
      <c r="AY616" s="255" t="s">
        <v>210</v>
      </c>
    </row>
    <row r="617" s="14" customFormat="1">
      <c r="A617" s="14"/>
      <c r="B617" s="245"/>
      <c r="C617" s="246"/>
      <c r="D617" s="236" t="s">
        <v>221</v>
      </c>
      <c r="E617" s="247" t="s">
        <v>19</v>
      </c>
      <c r="F617" s="248" t="s">
        <v>796</v>
      </c>
      <c r="G617" s="246"/>
      <c r="H617" s="249">
        <v>2.75</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221</v>
      </c>
      <c r="AU617" s="255" t="s">
        <v>83</v>
      </c>
      <c r="AV617" s="14" t="s">
        <v>83</v>
      </c>
      <c r="AW617" s="14" t="s">
        <v>34</v>
      </c>
      <c r="AX617" s="14" t="s">
        <v>74</v>
      </c>
      <c r="AY617" s="255" t="s">
        <v>210</v>
      </c>
    </row>
    <row r="618" s="14" customFormat="1">
      <c r="A618" s="14"/>
      <c r="B618" s="245"/>
      <c r="C618" s="246"/>
      <c r="D618" s="236" t="s">
        <v>221</v>
      </c>
      <c r="E618" s="247" t="s">
        <v>19</v>
      </c>
      <c r="F618" s="248" t="s">
        <v>797</v>
      </c>
      <c r="G618" s="246"/>
      <c r="H618" s="249">
        <v>0.94999999999999996</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221</v>
      </c>
      <c r="AU618" s="255" t="s">
        <v>83</v>
      </c>
      <c r="AV618" s="14" t="s">
        <v>83</v>
      </c>
      <c r="AW618" s="14" t="s">
        <v>34</v>
      </c>
      <c r="AX618" s="14" t="s">
        <v>74</v>
      </c>
      <c r="AY618" s="255" t="s">
        <v>210</v>
      </c>
    </row>
    <row r="619" s="15" customFormat="1">
      <c r="A619" s="15"/>
      <c r="B619" s="256"/>
      <c r="C619" s="257"/>
      <c r="D619" s="236" t="s">
        <v>221</v>
      </c>
      <c r="E619" s="258" t="s">
        <v>19</v>
      </c>
      <c r="F619" s="259" t="s">
        <v>234</v>
      </c>
      <c r="G619" s="257"/>
      <c r="H619" s="260">
        <v>214.67500000000001</v>
      </c>
      <c r="I619" s="261"/>
      <c r="J619" s="257"/>
      <c r="K619" s="257"/>
      <c r="L619" s="262"/>
      <c r="M619" s="263"/>
      <c r="N619" s="264"/>
      <c r="O619" s="264"/>
      <c r="P619" s="264"/>
      <c r="Q619" s="264"/>
      <c r="R619" s="264"/>
      <c r="S619" s="264"/>
      <c r="T619" s="265"/>
      <c r="U619" s="15"/>
      <c r="V619" s="15"/>
      <c r="W619" s="15"/>
      <c r="X619" s="15"/>
      <c r="Y619" s="15"/>
      <c r="Z619" s="15"/>
      <c r="AA619" s="15"/>
      <c r="AB619" s="15"/>
      <c r="AC619" s="15"/>
      <c r="AD619" s="15"/>
      <c r="AE619" s="15"/>
      <c r="AT619" s="266" t="s">
        <v>221</v>
      </c>
      <c r="AU619" s="266" t="s">
        <v>83</v>
      </c>
      <c r="AV619" s="15" t="s">
        <v>91</v>
      </c>
      <c r="AW619" s="15" t="s">
        <v>34</v>
      </c>
      <c r="AX619" s="15" t="s">
        <v>74</v>
      </c>
      <c r="AY619" s="266" t="s">
        <v>210</v>
      </c>
    </row>
    <row r="620" s="13" customFormat="1">
      <c r="A620" s="13"/>
      <c r="B620" s="234"/>
      <c r="C620" s="235"/>
      <c r="D620" s="236" t="s">
        <v>221</v>
      </c>
      <c r="E620" s="237" t="s">
        <v>19</v>
      </c>
      <c r="F620" s="238" t="s">
        <v>558</v>
      </c>
      <c r="G620" s="235"/>
      <c r="H620" s="237" t="s">
        <v>19</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221</v>
      </c>
      <c r="AU620" s="244" t="s">
        <v>83</v>
      </c>
      <c r="AV620" s="13" t="s">
        <v>81</v>
      </c>
      <c r="AW620" s="13" t="s">
        <v>34</v>
      </c>
      <c r="AX620" s="13" t="s">
        <v>74</v>
      </c>
      <c r="AY620" s="244" t="s">
        <v>210</v>
      </c>
    </row>
    <row r="621" s="14" customFormat="1">
      <c r="A621" s="14"/>
      <c r="B621" s="245"/>
      <c r="C621" s="246"/>
      <c r="D621" s="236" t="s">
        <v>221</v>
      </c>
      <c r="E621" s="247" t="s">
        <v>19</v>
      </c>
      <c r="F621" s="248" t="s">
        <v>798</v>
      </c>
      <c r="G621" s="246"/>
      <c r="H621" s="249">
        <v>1.8</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221</v>
      </c>
      <c r="AU621" s="255" t="s">
        <v>83</v>
      </c>
      <c r="AV621" s="14" t="s">
        <v>83</v>
      </c>
      <c r="AW621" s="14" t="s">
        <v>34</v>
      </c>
      <c r="AX621" s="14" t="s">
        <v>74</v>
      </c>
      <c r="AY621" s="255" t="s">
        <v>210</v>
      </c>
    </row>
    <row r="622" s="14" customFormat="1">
      <c r="A622" s="14"/>
      <c r="B622" s="245"/>
      <c r="C622" s="246"/>
      <c r="D622" s="236" t="s">
        <v>221</v>
      </c>
      <c r="E622" s="247" t="s">
        <v>19</v>
      </c>
      <c r="F622" s="248" t="s">
        <v>799</v>
      </c>
      <c r="G622" s="246"/>
      <c r="H622" s="249">
        <v>2.3500000000000001</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221</v>
      </c>
      <c r="AU622" s="255" t="s">
        <v>83</v>
      </c>
      <c r="AV622" s="14" t="s">
        <v>83</v>
      </c>
      <c r="AW622" s="14" t="s">
        <v>34</v>
      </c>
      <c r="AX622" s="14" t="s">
        <v>74</v>
      </c>
      <c r="AY622" s="255" t="s">
        <v>210</v>
      </c>
    </row>
    <row r="623" s="14" customFormat="1">
      <c r="A623" s="14"/>
      <c r="B623" s="245"/>
      <c r="C623" s="246"/>
      <c r="D623" s="236" t="s">
        <v>221</v>
      </c>
      <c r="E623" s="247" t="s">
        <v>19</v>
      </c>
      <c r="F623" s="248" t="s">
        <v>800</v>
      </c>
      <c r="G623" s="246"/>
      <c r="H623" s="249">
        <v>2.3500000000000001</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221</v>
      </c>
      <c r="AU623" s="255" t="s">
        <v>83</v>
      </c>
      <c r="AV623" s="14" t="s">
        <v>83</v>
      </c>
      <c r="AW623" s="14" t="s">
        <v>34</v>
      </c>
      <c r="AX623" s="14" t="s">
        <v>74</v>
      </c>
      <c r="AY623" s="255" t="s">
        <v>210</v>
      </c>
    </row>
    <row r="624" s="14" customFormat="1">
      <c r="A624" s="14"/>
      <c r="B624" s="245"/>
      <c r="C624" s="246"/>
      <c r="D624" s="236" t="s">
        <v>221</v>
      </c>
      <c r="E624" s="247" t="s">
        <v>19</v>
      </c>
      <c r="F624" s="248" t="s">
        <v>801</v>
      </c>
      <c r="G624" s="246"/>
      <c r="H624" s="249">
        <v>2.3500000000000001</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221</v>
      </c>
      <c r="AU624" s="255" t="s">
        <v>83</v>
      </c>
      <c r="AV624" s="14" t="s">
        <v>83</v>
      </c>
      <c r="AW624" s="14" t="s">
        <v>34</v>
      </c>
      <c r="AX624" s="14" t="s">
        <v>74</v>
      </c>
      <c r="AY624" s="255" t="s">
        <v>210</v>
      </c>
    </row>
    <row r="625" s="14" customFormat="1">
      <c r="A625" s="14"/>
      <c r="B625" s="245"/>
      <c r="C625" s="246"/>
      <c r="D625" s="236" t="s">
        <v>221</v>
      </c>
      <c r="E625" s="247" t="s">
        <v>19</v>
      </c>
      <c r="F625" s="248" t="s">
        <v>802</v>
      </c>
      <c r="G625" s="246"/>
      <c r="H625" s="249">
        <v>1.95</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221</v>
      </c>
      <c r="AU625" s="255" t="s">
        <v>83</v>
      </c>
      <c r="AV625" s="14" t="s">
        <v>83</v>
      </c>
      <c r="AW625" s="14" t="s">
        <v>34</v>
      </c>
      <c r="AX625" s="14" t="s">
        <v>74</v>
      </c>
      <c r="AY625" s="255" t="s">
        <v>210</v>
      </c>
    </row>
    <row r="626" s="14" customFormat="1">
      <c r="A626" s="14"/>
      <c r="B626" s="245"/>
      <c r="C626" s="246"/>
      <c r="D626" s="236" t="s">
        <v>221</v>
      </c>
      <c r="E626" s="247" t="s">
        <v>19</v>
      </c>
      <c r="F626" s="248" t="s">
        <v>803</v>
      </c>
      <c r="G626" s="246"/>
      <c r="H626" s="249">
        <v>0.84999999999999998</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221</v>
      </c>
      <c r="AU626" s="255" t="s">
        <v>83</v>
      </c>
      <c r="AV626" s="14" t="s">
        <v>83</v>
      </c>
      <c r="AW626" s="14" t="s">
        <v>34</v>
      </c>
      <c r="AX626" s="14" t="s">
        <v>74</v>
      </c>
      <c r="AY626" s="255" t="s">
        <v>210</v>
      </c>
    </row>
    <row r="627" s="14" customFormat="1">
      <c r="A627" s="14"/>
      <c r="B627" s="245"/>
      <c r="C627" s="246"/>
      <c r="D627" s="236" t="s">
        <v>221</v>
      </c>
      <c r="E627" s="247" t="s">
        <v>19</v>
      </c>
      <c r="F627" s="248" t="s">
        <v>804</v>
      </c>
      <c r="G627" s="246"/>
      <c r="H627" s="249">
        <v>2.3500000000000001</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221</v>
      </c>
      <c r="AU627" s="255" t="s">
        <v>83</v>
      </c>
      <c r="AV627" s="14" t="s">
        <v>83</v>
      </c>
      <c r="AW627" s="14" t="s">
        <v>34</v>
      </c>
      <c r="AX627" s="14" t="s">
        <v>74</v>
      </c>
      <c r="AY627" s="255" t="s">
        <v>210</v>
      </c>
    </row>
    <row r="628" s="14" customFormat="1">
      <c r="A628" s="14"/>
      <c r="B628" s="245"/>
      <c r="C628" s="246"/>
      <c r="D628" s="236" t="s">
        <v>221</v>
      </c>
      <c r="E628" s="247" t="s">
        <v>19</v>
      </c>
      <c r="F628" s="248" t="s">
        <v>805</v>
      </c>
      <c r="G628" s="246"/>
      <c r="H628" s="249">
        <v>0.89000000000000001</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221</v>
      </c>
      <c r="AU628" s="255" t="s">
        <v>83</v>
      </c>
      <c r="AV628" s="14" t="s">
        <v>83</v>
      </c>
      <c r="AW628" s="14" t="s">
        <v>34</v>
      </c>
      <c r="AX628" s="14" t="s">
        <v>74</v>
      </c>
      <c r="AY628" s="255" t="s">
        <v>210</v>
      </c>
    </row>
    <row r="629" s="14" customFormat="1">
      <c r="A629" s="14"/>
      <c r="B629" s="245"/>
      <c r="C629" s="246"/>
      <c r="D629" s="236" t="s">
        <v>221</v>
      </c>
      <c r="E629" s="247" t="s">
        <v>19</v>
      </c>
      <c r="F629" s="248" t="s">
        <v>806</v>
      </c>
      <c r="G629" s="246"/>
      <c r="H629" s="249">
        <v>2.3500000000000001</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221</v>
      </c>
      <c r="AU629" s="255" t="s">
        <v>83</v>
      </c>
      <c r="AV629" s="14" t="s">
        <v>83</v>
      </c>
      <c r="AW629" s="14" t="s">
        <v>34</v>
      </c>
      <c r="AX629" s="14" t="s">
        <v>74</v>
      </c>
      <c r="AY629" s="255" t="s">
        <v>210</v>
      </c>
    </row>
    <row r="630" s="14" customFormat="1">
      <c r="A630" s="14"/>
      <c r="B630" s="245"/>
      <c r="C630" s="246"/>
      <c r="D630" s="236" t="s">
        <v>221</v>
      </c>
      <c r="E630" s="247" t="s">
        <v>19</v>
      </c>
      <c r="F630" s="248" t="s">
        <v>807</v>
      </c>
      <c r="G630" s="246"/>
      <c r="H630" s="249">
        <v>2.3500000000000001</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221</v>
      </c>
      <c r="AU630" s="255" t="s">
        <v>83</v>
      </c>
      <c r="AV630" s="14" t="s">
        <v>83</v>
      </c>
      <c r="AW630" s="14" t="s">
        <v>34</v>
      </c>
      <c r="AX630" s="14" t="s">
        <v>74</v>
      </c>
      <c r="AY630" s="255" t="s">
        <v>210</v>
      </c>
    </row>
    <row r="631" s="14" customFormat="1">
      <c r="A631" s="14"/>
      <c r="B631" s="245"/>
      <c r="C631" s="246"/>
      <c r="D631" s="236" t="s">
        <v>221</v>
      </c>
      <c r="E631" s="247" t="s">
        <v>19</v>
      </c>
      <c r="F631" s="248" t="s">
        <v>808</v>
      </c>
      <c r="G631" s="246"/>
      <c r="H631" s="249">
        <v>3.2999999999999998</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221</v>
      </c>
      <c r="AU631" s="255" t="s">
        <v>83</v>
      </c>
      <c r="AV631" s="14" t="s">
        <v>83</v>
      </c>
      <c r="AW631" s="14" t="s">
        <v>34</v>
      </c>
      <c r="AX631" s="14" t="s">
        <v>74</v>
      </c>
      <c r="AY631" s="255" t="s">
        <v>210</v>
      </c>
    </row>
    <row r="632" s="14" customFormat="1">
      <c r="A632" s="14"/>
      <c r="B632" s="245"/>
      <c r="C632" s="246"/>
      <c r="D632" s="236" t="s">
        <v>221</v>
      </c>
      <c r="E632" s="247" t="s">
        <v>19</v>
      </c>
      <c r="F632" s="248" t="s">
        <v>809</v>
      </c>
      <c r="G632" s="246"/>
      <c r="H632" s="249">
        <v>0.75</v>
      </c>
      <c r="I632" s="250"/>
      <c r="J632" s="246"/>
      <c r="K632" s="246"/>
      <c r="L632" s="251"/>
      <c r="M632" s="252"/>
      <c r="N632" s="253"/>
      <c r="O632" s="253"/>
      <c r="P632" s="253"/>
      <c r="Q632" s="253"/>
      <c r="R632" s="253"/>
      <c r="S632" s="253"/>
      <c r="T632" s="254"/>
      <c r="U632" s="14"/>
      <c r="V632" s="14"/>
      <c r="W632" s="14"/>
      <c r="X632" s="14"/>
      <c r="Y632" s="14"/>
      <c r="Z632" s="14"/>
      <c r="AA632" s="14"/>
      <c r="AB632" s="14"/>
      <c r="AC632" s="14"/>
      <c r="AD632" s="14"/>
      <c r="AE632" s="14"/>
      <c r="AT632" s="255" t="s">
        <v>221</v>
      </c>
      <c r="AU632" s="255" t="s">
        <v>83</v>
      </c>
      <c r="AV632" s="14" t="s">
        <v>83</v>
      </c>
      <c r="AW632" s="14" t="s">
        <v>34</v>
      </c>
      <c r="AX632" s="14" t="s">
        <v>74</v>
      </c>
      <c r="AY632" s="255" t="s">
        <v>210</v>
      </c>
    </row>
    <row r="633" s="14" customFormat="1">
      <c r="A633" s="14"/>
      <c r="B633" s="245"/>
      <c r="C633" s="246"/>
      <c r="D633" s="236" t="s">
        <v>221</v>
      </c>
      <c r="E633" s="247" t="s">
        <v>19</v>
      </c>
      <c r="F633" s="248" t="s">
        <v>810</v>
      </c>
      <c r="G633" s="246"/>
      <c r="H633" s="249">
        <v>2</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221</v>
      </c>
      <c r="AU633" s="255" t="s">
        <v>83</v>
      </c>
      <c r="AV633" s="14" t="s">
        <v>83</v>
      </c>
      <c r="AW633" s="14" t="s">
        <v>34</v>
      </c>
      <c r="AX633" s="14" t="s">
        <v>74</v>
      </c>
      <c r="AY633" s="255" t="s">
        <v>210</v>
      </c>
    </row>
    <row r="634" s="14" customFormat="1">
      <c r="A634" s="14"/>
      <c r="B634" s="245"/>
      <c r="C634" s="246"/>
      <c r="D634" s="236" t="s">
        <v>221</v>
      </c>
      <c r="E634" s="247" t="s">
        <v>19</v>
      </c>
      <c r="F634" s="248" t="s">
        <v>811</v>
      </c>
      <c r="G634" s="246"/>
      <c r="H634" s="249">
        <v>4.8499999999999996</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221</v>
      </c>
      <c r="AU634" s="255" t="s">
        <v>83</v>
      </c>
      <c r="AV634" s="14" t="s">
        <v>83</v>
      </c>
      <c r="AW634" s="14" t="s">
        <v>34</v>
      </c>
      <c r="AX634" s="14" t="s">
        <v>74</v>
      </c>
      <c r="AY634" s="255" t="s">
        <v>210</v>
      </c>
    </row>
    <row r="635" s="14" customFormat="1">
      <c r="A635" s="14"/>
      <c r="B635" s="245"/>
      <c r="C635" s="246"/>
      <c r="D635" s="236" t="s">
        <v>221</v>
      </c>
      <c r="E635" s="247" t="s">
        <v>19</v>
      </c>
      <c r="F635" s="248" t="s">
        <v>812</v>
      </c>
      <c r="G635" s="246"/>
      <c r="H635" s="249">
        <v>2.3500000000000001</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221</v>
      </c>
      <c r="AU635" s="255" t="s">
        <v>83</v>
      </c>
      <c r="AV635" s="14" t="s">
        <v>83</v>
      </c>
      <c r="AW635" s="14" t="s">
        <v>34</v>
      </c>
      <c r="AX635" s="14" t="s">
        <v>74</v>
      </c>
      <c r="AY635" s="255" t="s">
        <v>210</v>
      </c>
    </row>
    <row r="636" s="15" customFormat="1">
      <c r="A636" s="15"/>
      <c r="B636" s="256"/>
      <c r="C636" s="257"/>
      <c r="D636" s="236" t="s">
        <v>221</v>
      </c>
      <c r="E636" s="258" t="s">
        <v>19</v>
      </c>
      <c r="F636" s="259" t="s">
        <v>234</v>
      </c>
      <c r="G636" s="257"/>
      <c r="H636" s="260">
        <v>32.840000000000003</v>
      </c>
      <c r="I636" s="261"/>
      <c r="J636" s="257"/>
      <c r="K636" s="257"/>
      <c r="L636" s="262"/>
      <c r="M636" s="263"/>
      <c r="N636" s="264"/>
      <c r="O636" s="264"/>
      <c r="P636" s="264"/>
      <c r="Q636" s="264"/>
      <c r="R636" s="264"/>
      <c r="S636" s="264"/>
      <c r="T636" s="265"/>
      <c r="U636" s="15"/>
      <c r="V636" s="15"/>
      <c r="W636" s="15"/>
      <c r="X636" s="15"/>
      <c r="Y636" s="15"/>
      <c r="Z636" s="15"/>
      <c r="AA636" s="15"/>
      <c r="AB636" s="15"/>
      <c r="AC636" s="15"/>
      <c r="AD636" s="15"/>
      <c r="AE636" s="15"/>
      <c r="AT636" s="266" t="s">
        <v>221</v>
      </c>
      <c r="AU636" s="266" t="s">
        <v>83</v>
      </c>
      <c r="AV636" s="15" t="s">
        <v>91</v>
      </c>
      <c r="AW636" s="15" t="s">
        <v>34</v>
      </c>
      <c r="AX636" s="15" t="s">
        <v>74</v>
      </c>
      <c r="AY636" s="266" t="s">
        <v>210</v>
      </c>
    </row>
    <row r="637" s="13" customFormat="1">
      <c r="A637" s="13"/>
      <c r="B637" s="234"/>
      <c r="C637" s="235"/>
      <c r="D637" s="236" t="s">
        <v>221</v>
      </c>
      <c r="E637" s="237" t="s">
        <v>19</v>
      </c>
      <c r="F637" s="238" t="s">
        <v>672</v>
      </c>
      <c r="G637" s="235"/>
      <c r="H637" s="237" t="s">
        <v>19</v>
      </c>
      <c r="I637" s="239"/>
      <c r="J637" s="235"/>
      <c r="K637" s="235"/>
      <c r="L637" s="240"/>
      <c r="M637" s="241"/>
      <c r="N637" s="242"/>
      <c r="O637" s="242"/>
      <c r="P637" s="242"/>
      <c r="Q637" s="242"/>
      <c r="R637" s="242"/>
      <c r="S637" s="242"/>
      <c r="T637" s="243"/>
      <c r="U637" s="13"/>
      <c r="V637" s="13"/>
      <c r="W637" s="13"/>
      <c r="X637" s="13"/>
      <c r="Y637" s="13"/>
      <c r="Z637" s="13"/>
      <c r="AA637" s="13"/>
      <c r="AB637" s="13"/>
      <c r="AC637" s="13"/>
      <c r="AD637" s="13"/>
      <c r="AE637" s="13"/>
      <c r="AT637" s="244" t="s">
        <v>221</v>
      </c>
      <c r="AU637" s="244" t="s">
        <v>83</v>
      </c>
      <c r="AV637" s="13" t="s">
        <v>81</v>
      </c>
      <c r="AW637" s="13" t="s">
        <v>34</v>
      </c>
      <c r="AX637" s="13" t="s">
        <v>74</v>
      </c>
      <c r="AY637" s="244" t="s">
        <v>210</v>
      </c>
    </row>
    <row r="638" s="14" customFormat="1">
      <c r="A638" s="14"/>
      <c r="B638" s="245"/>
      <c r="C638" s="246"/>
      <c r="D638" s="236" t="s">
        <v>221</v>
      </c>
      <c r="E638" s="247" t="s">
        <v>19</v>
      </c>
      <c r="F638" s="248" t="s">
        <v>813</v>
      </c>
      <c r="G638" s="246"/>
      <c r="H638" s="249">
        <v>2.4300000000000002</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221</v>
      </c>
      <c r="AU638" s="255" t="s">
        <v>83</v>
      </c>
      <c r="AV638" s="14" t="s">
        <v>83</v>
      </c>
      <c r="AW638" s="14" t="s">
        <v>34</v>
      </c>
      <c r="AX638" s="14" t="s">
        <v>74</v>
      </c>
      <c r="AY638" s="255" t="s">
        <v>210</v>
      </c>
    </row>
    <row r="639" s="14" customFormat="1">
      <c r="A639" s="14"/>
      <c r="B639" s="245"/>
      <c r="C639" s="246"/>
      <c r="D639" s="236" t="s">
        <v>221</v>
      </c>
      <c r="E639" s="247" t="s">
        <v>19</v>
      </c>
      <c r="F639" s="248" t="s">
        <v>814</v>
      </c>
      <c r="G639" s="246"/>
      <c r="H639" s="249">
        <v>1.3</v>
      </c>
      <c r="I639" s="250"/>
      <c r="J639" s="246"/>
      <c r="K639" s="246"/>
      <c r="L639" s="251"/>
      <c r="M639" s="252"/>
      <c r="N639" s="253"/>
      <c r="O639" s="253"/>
      <c r="P639" s="253"/>
      <c r="Q639" s="253"/>
      <c r="R639" s="253"/>
      <c r="S639" s="253"/>
      <c r="T639" s="254"/>
      <c r="U639" s="14"/>
      <c r="V639" s="14"/>
      <c r="W639" s="14"/>
      <c r="X639" s="14"/>
      <c r="Y639" s="14"/>
      <c r="Z639" s="14"/>
      <c r="AA639" s="14"/>
      <c r="AB639" s="14"/>
      <c r="AC639" s="14"/>
      <c r="AD639" s="14"/>
      <c r="AE639" s="14"/>
      <c r="AT639" s="255" t="s">
        <v>221</v>
      </c>
      <c r="AU639" s="255" t="s">
        <v>83</v>
      </c>
      <c r="AV639" s="14" t="s">
        <v>83</v>
      </c>
      <c r="AW639" s="14" t="s">
        <v>34</v>
      </c>
      <c r="AX639" s="14" t="s">
        <v>74</v>
      </c>
      <c r="AY639" s="255" t="s">
        <v>210</v>
      </c>
    </row>
    <row r="640" s="14" customFormat="1">
      <c r="A640" s="14"/>
      <c r="B640" s="245"/>
      <c r="C640" s="246"/>
      <c r="D640" s="236" t="s">
        <v>221</v>
      </c>
      <c r="E640" s="247" t="s">
        <v>19</v>
      </c>
      <c r="F640" s="248" t="s">
        <v>815</v>
      </c>
      <c r="G640" s="246"/>
      <c r="H640" s="249">
        <v>2.4300000000000002</v>
      </c>
      <c r="I640" s="250"/>
      <c r="J640" s="246"/>
      <c r="K640" s="246"/>
      <c r="L640" s="251"/>
      <c r="M640" s="252"/>
      <c r="N640" s="253"/>
      <c r="O640" s="253"/>
      <c r="P640" s="253"/>
      <c r="Q640" s="253"/>
      <c r="R640" s="253"/>
      <c r="S640" s="253"/>
      <c r="T640" s="254"/>
      <c r="U640" s="14"/>
      <c r="V640" s="14"/>
      <c r="W640" s="14"/>
      <c r="X640" s="14"/>
      <c r="Y640" s="14"/>
      <c r="Z640" s="14"/>
      <c r="AA640" s="14"/>
      <c r="AB640" s="14"/>
      <c r="AC640" s="14"/>
      <c r="AD640" s="14"/>
      <c r="AE640" s="14"/>
      <c r="AT640" s="255" t="s">
        <v>221</v>
      </c>
      <c r="AU640" s="255" t="s">
        <v>83</v>
      </c>
      <c r="AV640" s="14" t="s">
        <v>83</v>
      </c>
      <c r="AW640" s="14" t="s">
        <v>34</v>
      </c>
      <c r="AX640" s="14" t="s">
        <v>74</v>
      </c>
      <c r="AY640" s="255" t="s">
        <v>210</v>
      </c>
    </row>
    <row r="641" s="14" customFormat="1">
      <c r="A641" s="14"/>
      <c r="B641" s="245"/>
      <c r="C641" s="246"/>
      <c r="D641" s="236" t="s">
        <v>221</v>
      </c>
      <c r="E641" s="247" t="s">
        <v>19</v>
      </c>
      <c r="F641" s="248" t="s">
        <v>816</v>
      </c>
      <c r="G641" s="246"/>
      <c r="H641" s="249">
        <v>5.5999999999999996</v>
      </c>
      <c r="I641" s="250"/>
      <c r="J641" s="246"/>
      <c r="K641" s="246"/>
      <c r="L641" s="251"/>
      <c r="M641" s="252"/>
      <c r="N641" s="253"/>
      <c r="O641" s="253"/>
      <c r="P641" s="253"/>
      <c r="Q641" s="253"/>
      <c r="R641" s="253"/>
      <c r="S641" s="253"/>
      <c r="T641" s="254"/>
      <c r="U641" s="14"/>
      <c r="V641" s="14"/>
      <c r="W641" s="14"/>
      <c r="X641" s="14"/>
      <c r="Y641" s="14"/>
      <c r="Z641" s="14"/>
      <c r="AA641" s="14"/>
      <c r="AB641" s="14"/>
      <c r="AC641" s="14"/>
      <c r="AD641" s="14"/>
      <c r="AE641" s="14"/>
      <c r="AT641" s="255" t="s">
        <v>221</v>
      </c>
      <c r="AU641" s="255" t="s">
        <v>83</v>
      </c>
      <c r="AV641" s="14" t="s">
        <v>83</v>
      </c>
      <c r="AW641" s="14" t="s">
        <v>34</v>
      </c>
      <c r="AX641" s="14" t="s">
        <v>74</v>
      </c>
      <c r="AY641" s="255" t="s">
        <v>210</v>
      </c>
    </row>
    <row r="642" s="15" customFormat="1">
      <c r="A642" s="15"/>
      <c r="B642" s="256"/>
      <c r="C642" s="257"/>
      <c r="D642" s="236" t="s">
        <v>221</v>
      </c>
      <c r="E642" s="258" t="s">
        <v>19</v>
      </c>
      <c r="F642" s="259" t="s">
        <v>234</v>
      </c>
      <c r="G642" s="257"/>
      <c r="H642" s="260">
        <v>11.76</v>
      </c>
      <c r="I642" s="261"/>
      <c r="J642" s="257"/>
      <c r="K642" s="257"/>
      <c r="L642" s="262"/>
      <c r="M642" s="263"/>
      <c r="N642" s="264"/>
      <c r="O642" s="264"/>
      <c r="P642" s="264"/>
      <c r="Q642" s="264"/>
      <c r="R642" s="264"/>
      <c r="S642" s="264"/>
      <c r="T642" s="265"/>
      <c r="U642" s="15"/>
      <c r="V642" s="15"/>
      <c r="W642" s="15"/>
      <c r="X642" s="15"/>
      <c r="Y642" s="15"/>
      <c r="Z642" s="15"/>
      <c r="AA642" s="15"/>
      <c r="AB642" s="15"/>
      <c r="AC642" s="15"/>
      <c r="AD642" s="15"/>
      <c r="AE642" s="15"/>
      <c r="AT642" s="266" t="s">
        <v>221</v>
      </c>
      <c r="AU642" s="266" t="s">
        <v>83</v>
      </c>
      <c r="AV642" s="15" t="s">
        <v>91</v>
      </c>
      <c r="AW642" s="15" t="s">
        <v>34</v>
      </c>
      <c r="AX642" s="15" t="s">
        <v>74</v>
      </c>
      <c r="AY642" s="266" t="s">
        <v>210</v>
      </c>
    </row>
    <row r="643" s="13" customFormat="1">
      <c r="A643" s="13"/>
      <c r="B643" s="234"/>
      <c r="C643" s="235"/>
      <c r="D643" s="236" t="s">
        <v>221</v>
      </c>
      <c r="E643" s="237" t="s">
        <v>19</v>
      </c>
      <c r="F643" s="238" t="s">
        <v>677</v>
      </c>
      <c r="G643" s="235"/>
      <c r="H643" s="237" t="s">
        <v>19</v>
      </c>
      <c r="I643" s="239"/>
      <c r="J643" s="235"/>
      <c r="K643" s="235"/>
      <c r="L643" s="240"/>
      <c r="M643" s="241"/>
      <c r="N643" s="242"/>
      <c r="O643" s="242"/>
      <c r="P643" s="242"/>
      <c r="Q643" s="242"/>
      <c r="R643" s="242"/>
      <c r="S643" s="242"/>
      <c r="T643" s="243"/>
      <c r="U643" s="13"/>
      <c r="V643" s="13"/>
      <c r="W643" s="13"/>
      <c r="X643" s="13"/>
      <c r="Y643" s="13"/>
      <c r="Z643" s="13"/>
      <c r="AA643" s="13"/>
      <c r="AB643" s="13"/>
      <c r="AC643" s="13"/>
      <c r="AD643" s="13"/>
      <c r="AE643" s="13"/>
      <c r="AT643" s="244" t="s">
        <v>221</v>
      </c>
      <c r="AU643" s="244" t="s">
        <v>83</v>
      </c>
      <c r="AV643" s="13" t="s">
        <v>81</v>
      </c>
      <c r="AW643" s="13" t="s">
        <v>34</v>
      </c>
      <c r="AX643" s="13" t="s">
        <v>74</v>
      </c>
      <c r="AY643" s="244" t="s">
        <v>210</v>
      </c>
    </row>
    <row r="644" s="14" customFormat="1">
      <c r="A644" s="14"/>
      <c r="B644" s="245"/>
      <c r="C644" s="246"/>
      <c r="D644" s="236" t="s">
        <v>221</v>
      </c>
      <c r="E644" s="247" t="s">
        <v>19</v>
      </c>
      <c r="F644" s="248" t="s">
        <v>817</v>
      </c>
      <c r="G644" s="246"/>
      <c r="H644" s="249">
        <v>0.59999999999999998</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221</v>
      </c>
      <c r="AU644" s="255" t="s">
        <v>83</v>
      </c>
      <c r="AV644" s="14" t="s">
        <v>83</v>
      </c>
      <c r="AW644" s="14" t="s">
        <v>34</v>
      </c>
      <c r="AX644" s="14" t="s">
        <v>74</v>
      </c>
      <c r="AY644" s="255" t="s">
        <v>210</v>
      </c>
    </row>
    <row r="645" s="14" customFormat="1">
      <c r="A645" s="14"/>
      <c r="B645" s="245"/>
      <c r="C645" s="246"/>
      <c r="D645" s="236" t="s">
        <v>221</v>
      </c>
      <c r="E645" s="247" t="s">
        <v>19</v>
      </c>
      <c r="F645" s="248" t="s">
        <v>818</v>
      </c>
      <c r="G645" s="246"/>
      <c r="H645" s="249">
        <v>0.34999999999999998</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221</v>
      </c>
      <c r="AU645" s="255" t="s">
        <v>83</v>
      </c>
      <c r="AV645" s="14" t="s">
        <v>83</v>
      </c>
      <c r="AW645" s="14" t="s">
        <v>34</v>
      </c>
      <c r="AX645" s="14" t="s">
        <v>74</v>
      </c>
      <c r="AY645" s="255" t="s">
        <v>210</v>
      </c>
    </row>
    <row r="646" s="14" customFormat="1">
      <c r="A646" s="14"/>
      <c r="B646" s="245"/>
      <c r="C646" s="246"/>
      <c r="D646" s="236" t="s">
        <v>221</v>
      </c>
      <c r="E646" s="247" t="s">
        <v>19</v>
      </c>
      <c r="F646" s="248" t="s">
        <v>819</v>
      </c>
      <c r="G646" s="246"/>
      <c r="H646" s="249">
        <v>0.65000000000000002</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221</v>
      </c>
      <c r="AU646" s="255" t="s">
        <v>83</v>
      </c>
      <c r="AV646" s="14" t="s">
        <v>83</v>
      </c>
      <c r="AW646" s="14" t="s">
        <v>34</v>
      </c>
      <c r="AX646" s="14" t="s">
        <v>74</v>
      </c>
      <c r="AY646" s="255" t="s">
        <v>210</v>
      </c>
    </row>
    <row r="647" s="15" customFormat="1">
      <c r="A647" s="15"/>
      <c r="B647" s="256"/>
      <c r="C647" s="257"/>
      <c r="D647" s="236" t="s">
        <v>221</v>
      </c>
      <c r="E647" s="258" t="s">
        <v>19</v>
      </c>
      <c r="F647" s="259" t="s">
        <v>234</v>
      </c>
      <c r="G647" s="257"/>
      <c r="H647" s="260">
        <v>1.6000000000000001</v>
      </c>
      <c r="I647" s="261"/>
      <c r="J647" s="257"/>
      <c r="K647" s="257"/>
      <c r="L647" s="262"/>
      <c r="M647" s="263"/>
      <c r="N647" s="264"/>
      <c r="O647" s="264"/>
      <c r="P647" s="264"/>
      <c r="Q647" s="264"/>
      <c r="R647" s="264"/>
      <c r="S647" s="264"/>
      <c r="T647" s="265"/>
      <c r="U647" s="15"/>
      <c r="V647" s="15"/>
      <c r="W647" s="15"/>
      <c r="X647" s="15"/>
      <c r="Y647" s="15"/>
      <c r="Z647" s="15"/>
      <c r="AA647" s="15"/>
      <c r="AB647" s="15"/>
      <c r="AC647" s="15"/>
      <c r="AD647" s="15"/>
      <c r="AE647" s="15"/>
      <c r="AT647" s="266" t="s">
        <v>221</v>
      </c>
      <c r="AU647" s="266" t="s">
        <v>83</v>
      </c>
      <c r="AV647" s="15" t="s">
        <v>91</v>
      </c>
      <c r="AW647" s="15" t="s">
        <v>34</v>
      </c>
      <c r="AX647" s="15" t="s">
        <v>74</v>
      </c>
      <c r="AY647" s="266" t="s">
        <v>210</v>
      </c>
    </row>
    <row r="648" s="16" customFormat="1">
      <c r="A648" s="16"/>
      <c r="B648" s="267"/>
      <c r="C648" s="268"/>
      <c r="D648" s="236" t="s">
        <v>221</v>
      </c>
      <c r="E648" s="269" t="s">
        <v>19</v>
      </c>
      <c r="F648" s="270" t="s">
        <v>236</v>
      </c>
      <c r="G648" s="268"/>
      <c r="H648" s="271">
        <v>287.62500000000011</v>
      </c>
      <c r="I648" s="272"/>
      <c r="J648" s="268"/>
      <c r="K648" s="268"/>
      <c r="L648" s="273"/>
      <c r="M648" s="274"/>
      <c r="N648" s="275"/>
      <c r="O648" s="275"/>
      <c r="P648" s="275"/>
      <c r="Q648" s="275"/>
      <c r="R648" s="275"/>
      <c r="S648" s="275"/>
      <c r="T648" s="276"/>
      <c r="U648" s="16"/>
      <c r="V648" s="16"/>
      <c r="W648" s="16"/>
      <c r="X648" s="16"/>
      <c r="Y648" s="16"/>
      <c r="Z648" s="16"/>
      <c r="AA648" s="16"/>
      <c r="AB648" s="16"/>
      <c r="AC648" s="16"/>
      <c r="AD648" s="16"/>
      <c r="AE648" s="16"/>
      <c r="AT648" s="277" t="s">
        <v>221</v>
      </c>
      <c r="AU648" s="277" t="s">
        <v>83</v>
      </c>
      <c r="AV648" s="16" t="s">
        <v>217</v>
      </c>
      <c r="AW648" s="16" t="s">
        <v>34</v>
      </c>
      <c r="AX648" s="16" t="s">
        <v>81</v>
      </c>
      <c r="AY648" s="277" t="s">
        <v>210</v>
      </c>
    </row>
    <row r="649" s="2" customFormat="1" ht="24.15" customHeight="1">
      <c r="A649" s="40"/>
      <c r="B649" s="41"/>
      <c r="C649" s="216" t="s">
        <v>820</v>
      </c>
      <c r="D649" s="216" t="s">
        <v>212</v>
      </c>
      <c r="E649" s="217" t="s">
        <v>821</v>
      </c>
      <c r="F649" s="218" t="s">
        <v>822</v>
      </c>
      <c r="G649" s="219" t="s">
        <v>270</v>
      </c>
      <c r="H649" s="220">
        <v>155.321</v>
      </c>
      <c r="I649" s="221"/>
      <c r="J649" s="222">
        <f>ROUND(I649*H649,2)</f>
        <v>0</v>
      </c>
      <c r="K649" s="218" t="s">
        <v>216</v>
      </c>
      <c r="L649" s="46"/>
      <c r="M649" s="223" t="s">
        <v>19</v>
      </c>
      <c r="N649" s="224" t="s">
        <v>45</v>
      </c>
      <c r="O649" s="86"/>
      <c r="P649" s="225">
        <f>O649*H649</f>
        <v>0</v>
      </c>
      <c r="Q649" s="225">
        <v>0.0085500000000000003</v>
      </c>
      <c r="R649" s="225">
        <f>Q649*H649</f>
        <v>1.3279945500000001</v>
      </c>
      <c r="S649" s="225">
        <v>0</v>
      </c>
      <c r="T649" s="226">
        <f>S649*H649</f>
        <v>0</v>
      </c>
      <c r="U649" s="40"/>
      <c r="V649" s="40"/>
      <c r="W649" s="40"/>
      <c r="X649" s="40"/>
      <c r="Y649" s="40"/>
      <c r="Z649" s="40"/>
      <c r="AA649" s="40"/>
      <c r="AB649" s="40"/>
      <c r="AC649" s="40"/>
      <c r="AD649" s="40"/>
      <c r="AE649" s="40"/>
      <c r="AR649" s="227" t="s">
        <v>217</v>
      </c>
      <c r="AT649" s="227" t="s">
        <v>212</v>
      </c>
      <c r="AU649" s="227" t="s">
        <v>83</v>
      </c>
      <c r="AY649" s="19" t="s">
        <v>210</v>
      </c>
      <c r="BE649" s="228">
        <f>IF(N649="základní",J649,0)</f>
        <v>0</v>
      </c>
      <c r="BF649" s="228">
        <f>IF(N649="snížená",J649,0)</f>
        <v>0</v>
      </c>
      <c r="BG649" s="228">
        <f>IF(N649="zákl. přenesená",J649,0)</f>
        <v>0</v>
      </c>
      <c r="BH649" s="228">
        <f>IF(N649="sníž. přenesená",J649,0)</f>
        <v>0</v>
      </c>
      <c r="BI649" s="228">
        <f>IF(N649="nulová",J649,0)</f>
        <v>0</v>
      </c>
      <c r="BJ649" s="19" t="s">
        <v>81</v>
      </c>
      <c r="BK649" s="228">
        <f>ROUND(I649*H649,2)</f>
        <v>0</v>
      </c>
      <c r="BL649" s="19" t="s">
        <v>217</v>
      </c>
      <c r="BM649" s="227" t="s">
        <v>823</v>
      </c>
    </row>
    <row r="650" s="2" customFormat="1">
      <c r="A650" s="40"/>
      <c r="B650" s="41"/>
      <c r="C650" s="42"/>
      <c r="D650" s="229" t="s">
        <v>219</v>
      </c>
      <c r="E650" s="42"/>
      <c r="F650" s="230" t="s">
        <v>824</v>
      </c>
      <c r="G650" s="42"/>
      <c r="H650" s="42"/>
      <c r="I650" s="231"/>
      <c r="J650" s="42"/>
      <c r="K650" s="42"/>
      <c r="L650" s="46"/>
      <c r="M650" s="232"/>
      <c r="N650" s="233"/>
      <c r="O650" s="86"/>
      <c r="P650" s="86"/>
      <c r="Q650" s="86"/>
      <c r="R650" s="86"/>
      <c r="S650" s="86"/>
      <c r="T650" s="87"/>
      <c r="U650" s="40"/>
      <c r="V650" s="40"/>
      <c r="W650" s="40"/>
      <c r="X650" s="40"/>
      <c r="Y650" s="40"/>
      <c r="Z650" s="40"/>
      <c r="AA650" s="40"/>
      <c r="AB650" s="40"/>
      <c r="AC650" s="40"/>
      <c r="AD650" s="40"/>
      <c r="AE650" s="40"/>
      <c r="AT650" s="19" t="s">
        <v>219</v>
      </c>
      <c r="AU650" s="19" t="s">
        <v>83</v>
      </c>
    </row>
    <row r="651" s="13" customFormat="1">
      <c r="A651" s="13"/>
      <c r="B651" s="234"/>
      <c r="C651" s="235"/>
      <c r="D651" s="236" t="s">
        <v>221</v>
      </c>
      <c r="E651" s="237" t="s">
        <v>19</v>
      </c>
      <c r="F651" s="238" t="s">
        <v>825</v>
      </c>
      <c r="G651" s="235"/>
      <c r="H651" s="237" t="s">
        <v>19</v>
      </c>
      <c r="I651" s="239"/>
      <c r="J651" s="235"/>
      <c r="K651" s="235"/>
      <c r="L651" s="240"/>
      <c r="M651" s="241"/>
      <c r="N651" s="242"/>
      <c r="O651" s="242"/>
      <c r="P651" s="242"/>
      <c r="Q651" s="242"/>
      <c r="R651" s="242"/>
      <c r="S651" s="242"/>
      <c r="T651" s="243"/>
      <c r="U651" s="13"/>
      <c r="V651" s="13"/>
      <c r="W651" s="13"/>
      <c r="X651" s="13"/>
      <c r="Y651" s="13"/>
      <c r="Z651" s="13"/>
      <c r="AA651" s="13"/>
      <c r="AB651" s="13"/>
      <c r="AC651" s="13"/>
      <c r="AD651" s="13"/>
      <c r="AE651" s="13"/>
      <c r="AT651" s="244" t="s">
        <v>221</v>
      </c>
      <c r="AU651" s="244" t="s">
        <v>83</v>
      </c>
      <c r="AV651" s="13" t="s">
        <v>81</v>
      </c>
      <c r="AW651" s="13" t="s">
        <v>34</v>
      </c>
      <c r="AX651" s="13" t="s">
        <v>74</v>
      </c>
      <c r="AY651" s="244" t="s">
        <v>210</v>
      </c>
    </row>
    <row r="652" s="14" customFormat="1">
      <c r="A652" s="14"/>
      <c r="B652" s="245"/>
      <c r="C652" s="246"/>
      <c r="D652" s="236" t="s">
        <v>221</v>
      </c>
      <c r="E652" s="247" t="s">
        <v>19</v>
      </c>
      <c r="F652" s="248" t="s">
        <v>826</v>
      </c>
      <c r="G652" s="246"/>
      <c r="H652" s="249">
        <v>12.51</v>
      </c>
      <c r="I652" s="250"/>
      <c r="J652" s="246"/>
      <c r="K652" s="246"/>
      <c r="L652" s="251"/>
      <c r="M652" s="252"/>
      <c r="N652" s="253"/>
      <c r="O652" s="253"/>
      <c r="P652" s="253"/>
      <c r="Q652" s="253"/>
      <c r="R652" s="253"/>
      <c r="S652" s="253"/>
      <c r="T652" s="254"/>
      <c r="U652" s="14"/>
      <c r="V652" s="14"/>
      <c r="W652" s="14"/>
      <c r="X652" s="14"/>
      <c r="Y652" s="14"/>
      <c r="Z652" s="14"/>
      <c r="AA652" s="14"/>
      <c r="AB652" s="14"/>
      <c r="AC652" s="14"/>
      <c r="AD652" s="14"/>
      <c r="AE652" s="14"/>
      <c r="AT652" s="255" t="s">
        <v>221</v>
      </c>
      <c r="AU652" s="255" t="s">
        <v>83</v>
      </c>
      <c r="AV652" s="14" t="s">
        <v>83</v>
      </c>
      <c r="AW652" s="14" t="s">
        <v>34</v>
      </c>
      <c r="AX652" s="14" t="s">
        <v>74</v>
      </c>
      <c r="AY652" s="255" t="s">
        <v>210</v>
      </c>
    </row>
    <row r="653" s="13" customFormat="1">
      <c r="A653" s="13"/>
      <c r="B653" s="234"/>
      <c r="C653" s="235"/>
      <c r="D653" s="236" t="s">
        <v>221</v>
      </c>
      <c r="E653" s="237" t="s">
        <v>19</v>
      </c>
      <c r="F653" s="238" t="s">
        <v>433</v>
      </c>
      <c r="G653" s="235"/>
      <c r="H653" s="237" t="s">
        <v>19</v>
      </c>
      <c r="I653" s="239"/>
      <c r="J653" s="235"/>
      <c r="K653" s="235"/>
      <c r="L653" s="240"/>
      <c r="M653" s="241"/>
      <c r="N653" s="242"/>
      <c r="O653" s="242"/>
      <c r="P653" s="242"/>
      <c r="Q653" s="242"/>
      <c r="R653" s="242"/>
      <c r="S653" s="242"/>
      <c r="T653" s="243"/>
      <c r="U653" s="13"/>
      <c r="V653" s="13"/>
      <c r="W653" s="13"/>
      <c r="X653" s="13"/>
      <c r="Y653" s="13"/>
      <c r="Z653" s="13"/>
      <c r="AA653" s="13"/>
      <c r="AB653" s="13"/>
      <c r="AC653" s="13"/>
      <c r="AD653" s="13"/>
      <c r="AE653" s="13"/>
      <c r="AT653" s="244" t="s">
        <v>221</v>
      </c>
      <c r="AU653" s="244" t="s">
        <v>83</v>
      </c>
      <c r="AV653" s="13" t="s">
        <v>81</v>
      </c>
      <c r="AW653" s="13" t="s">
        <v>34</v>
      </c>
      <c r="AX653" s="13" t="s">
        <v>74</v>
      </c>
      <c r="AY653" s="244" t="s">
        <v>210</v>
      </c>
    </row>
    <row r="654" s="13" customFormat="1">
      <c r="A654" s="13"/>
      <c r="B654" s="234"/>
      <c r="C654" s="235"/>
      <c r="D654" s="236" t="s">
        <v>221</v>
      </c>
      <c r="E654" s="237" t="s">
        <v>19</v>
      </c>
      <c r="F654" s="238" t="s">
        <v>827</v>
      </c>
      <c r="G654" s="235"/>
      <c r="H654" s="237" t="s">
        <v>19</v>
      </c>
      <c r="I654" s="239"/>
      <c r="J654" s="235"/>
      <c r="K654" s="235"/>
      <c r="L654" s="240"/>
      <c r="M654" s="241"/>
      <c r="N654" s="242"/>
      <c r="O654" s="242"/>
      <c r="P654" s="242"/>
      <c r="Q654" s="242"/>
      <c r="R654" s="242"/>
      <c r="S654" s="242"/>
      <c r="T654" s="243"/>
      <c r="U654" s="13"/>
      <c r="V654" s="13"/>
      <c r="W654" s="13"/>
      <c r="X654" s="13"/>
      <c r="Y654" s="13"/>
      <c r="Z654" s="13"/>
      <c r="AA654" s="13"/>
      <c r="AB654" s="13"/>
      <c r="AC654" s="13"/>
      <c r="AD654" s="13"/>
      <c r="AE654" s="13"/>
      <c r="AT654" s="244" t="s">
        <v>221</v>
      </c>
      <c r="AU654" s="244" t="s">
        <v>83</v>
      </c>
      <c r="AV654" s="13" t="s">
        <v>81</v>
      </c>
      <c r="AW654" s="13" t="s">
        <v>34</v>
      </c>
      <c r="AX654" s="13" t="s">
        <v>74</v>
      </c>
      <c r="AY654" s="244" t="s">
        <v>210</v>
      </c>
    </row>
    <row r="655" s="14" customFormat="1">
      <c r="A655" s="14"/>
      <c r="B655" s="245"/>
      <c r="C655" s="246"/>
      <c r="D655" s="236" t="s">
        <v>221</v>
      </c>
      <c r="E655" s="247" t="s">
        <v>19</v>
      </c>
      <c r="F655" s="248" t="s">
        <v>828</v>
      </c>
      <c r="G655" s="246"/>
      <c r="H655" s="249">
        <v>35.450000000000003</v>
      </c>
      <c r="I655" s="250"/>
      <c r="J655" s="246"/>
      <c r="K655" s="246"/>
      <c r="L655" s="251"/>
      <c r="M655" s="252"/>
      <c r="N655" s="253"/>
      <c r="O655" s="253"/>
      <c r="P655" s="253"/>
      <c r="Q655" s="253"/>
      <c r="R655" s="253"/>
      <c r="S655" s="253"/>
      <c r="T655" s="254"/>
      <c r="U655" s="14"/>
      <c r="V655" s="14"/>
      <c r="W655" s="14"/>
      <c r="X655" s="14"/>
      <c r="Y655" s="14"/>
      <c r="Z655" s="14"/>
      <c r="AA655" s="14"/>
      <c r="AB655" s="14"/>
      <c r="AC655" s="14"/>
      <c r="AD655" s="14"/>
      <c r="AE655" s="14"/>
      <c r="AT655" s="255" t="s">
        <v>221</v>
      </c>
      <c r="AU655" s="255" t="s">
        <v>83</v>
      </c>
      <c r="AV655" s="14" t="s">
        <v>83</v>
      </c>
      <c r="AW655" s="14" t="s">
        <v>34</v>
      </c>
      <c r="AX655" s="14" t="s">
        <v>74</v>
      </c>
      <c r="AY655" s="255" t="s">
        <v>210</v>
      </c>
    </row>
    <row r="656" s="14" customFormat="1">
      <c r="A656" s="14"/>
      <c r="B656" s="245"/>
      <c r="C656" s="246"/>
      <c r="D656" s="236" t="s">
        <v>221</v>
      </c>
      <c r="E656" s="247" t="s">
        <v>19</v>
      </c>
      <c r="F656" s="248" t="s">
        <v>829</v>
      </c>
      <c r="G656" s="246"/>
      <c r="H656" s="249">
        <v>9.8900000000000006</v>
      </c>
      <c r="I656" s="250"/>
      <c r="J656" s="246"/>
      <c r="K656" s="246"/>
      <c r="L656" s="251"/>
      <c r="M656" s="252"/>
      <c r="N656" s="253"/>
      <c r="O656" s="253"/>
      <c r="P656" s="253"/>
      <c r="Q656" s="253"/>
      <c r="R656" s="253"/>
      <c r="S656" s="253"/>
      <c r="T656" s="254"/>
      <c r="U656" s="14"/>
      <c r="V656" s="14"/>
      <c r="W656" s="14"/>
      <c r="X656" s="14"/>
      <c r="Y656" s="14"/>
      <c r="Z656" s="14"/>
      <c r="AA656" s="14"/>
      <c r="AB656" s="14"/>
      <c r="AC656" s="14"/>
      <c r="AD656" s="14"/>
      <c r="AE656" s="14"/>
      <c r="AT656" s="255" t="s">
        <v>221</v>
      </c>
      <c r="AU656" s="255" t="s">
        <v>83</v>
      </c>
      <c r="AV656" s="14" t="s">
        <v>83</v>
      </c>
      <c r="AW656" s="14" t="s">
        <v>34</v>
      </c>
      <c r="AX656" s="14" t="s">
        <v>74</v>
      </c>
      <c r="AY656" s="255" t="s">
        <v>210</v>
      </c>
    </row>
    <row r="657" s="14" customFormat="1">
      <c r="A657" s="14"/>
      <c r="B657" s="245"/>
      <c r="C657" s="246"/>
      <c r="D657" s="236" t="s">
        <v>221</v>
      </c>
      <c r="E657" s="247" t="s">
        <v>19</v>
      </c>
      <c r="F657" s="248" t="s">
        <v>830</v>
      </c>
      <c r="G657" s="246"/>
      <c r="H657" s="249">
        <v>4.9500000000000002</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221</v>
      </c>
      <c r="AU657" s="255" t="s">
        <v>83</v>
      </c>
      <c r="AV657" s="14" t="s">
        <v>83</v>
      </c>
      <c r="AW657" s="14" t="s">
        <v>34</v>
      </c>
      <c r="AX657" s="14" t="s">
        <v>74</v>
      </c>
      <c r="AY657" s="255" t="s">
        <v>210</v>
      </c>
    </row>
    <row r="658" s="15" customFormat="1">
      <c r="A658" s="15"/>
      <c r="B658" s="256"/>
      <c r="C658" s="257"/>
      <c r="D658" s="236" t="s">
        <v>221</v>
      </c>
      <c r="E658" s="258" t="s">
        <v>19</v>
      </c>
      <c r="F658" s="259" t="s">
        <v>234</v>
      </c>
      <c r="G658" s="257"/>
      <c r="H658" s="260">
        <v>62.800000000000004</v>
      </c>
      <c r="I658" s="261"/>
      <c r="J658" s="257"/>
      <c r="K658" s="257"/>
      <c r="L658" s="262"/>
      <c r="M658" s="263"/>
      <c r="N658" s="264"/>
      <c r="O658" s="264"/>
      <c r="P658" s="264"/>
      <c r="Q658" s="264"/>
      <c r="R658" s="264"/>
      <c r="S658" s="264"/>
      <c r="T658" s="265"/>
      <c r="U658" s="15"/>
      <c r="V658" s="15"/>
      <c r="W658" s="15"/>
      <c r="X658" s="15"/>
      <c r="Y658" s="15"/>
      <c r="Z658" s="15"/>
      <c r="AA658" s="15"/>
      <c r="AB658" s="15"/>
      <c r="AC658" s="15"/>
      <c r="AD658" s="15"/>
      <c r="AE658" s="15"/>
      <c r="AT658" s="266" t="s">
        <v>221</v>
      </c>
      <c r="AU658" s="266" t="s">
        <v>83</v>
      </c>
      <c r="AV658" s="15" t="s">
        <v>91</v>
      </c>
      <c r="AW658" s="15" t="s">
        <v>34</v>
      </c>
      <c r="AX658" s="15" t="s">
        <v>74</v>
      </c>
      <c r="AY658" s="266" t="s">
        <v>210</v>
      </c>
    </row>
    <row r="659" s="13" customFormat="1">
      <c r="A659" s="13"/>
      <c r="B659" s="234"/>
      <c r="C659" s="235"/>
      <c r="D659" s="236" t="s">
        <v>221</v>
      </c>
      <c r="E659" s="237" t="s">
        <v>19</v>
      </c>
      <c r="F659" s="238" t="s">
        <v>825</v>
      </c>
      <c r="G659" s="235"/>
      <c r="H659" s="237" t="s">
        <v>19</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221</v>
      </c>
      <c r="AU659" s="244" t="s">
        <v>83</v>
      </c>
      <c r="AV659" s="13" t="s">
        <v>81</v>
      </c>
      <c r="AW659" s="13" t="s">
        <v>34</v>
      </c>
      <c r="AX659" s="13" t="s">
        <v>74</v>
      </c>
      <c r="AY659" s="244" t="s">
        <v>210</v>
      </c>
    </row>
    <row r="660" s="14" customFormat="1">
      <c r="A660" s="14"/>
      <c r="B660" s="245"/>
      <c r="C660" s="246"/>
      <c r="D660" s="236" t="s">
        <v>221</v>
      </c>
      <c r="E660" s="247" t="s">
        <v>19</v>
      </c>
      <c r="F660" s="248" t="s">
        <v>831</v>
      </c>
      <c r="G660" s="246"/>
      <c r="H660" s="249">
        <v>17.300000000000001</v>
      </c>
      <c r="I660" s="250"/>
      <c r="J660" s="246"/>
      <c r="K660" s="246"/>
      <c r="L660" s="251"/>
      <c r="M660" s="252"/>
      <c r="N660" s="253"/>
      <c r="O660" s="253"/>
      <c r="P660" s="253"/>
      <c r="Q660" s="253"/>
      <c r="R660" s="253"/>
      <c r="S660" s="253"/>
      <c r="T660" s="254"/>
      <c r="U660" s="14"/>
      <c r="V660" s="14"/>
      <c r="W660" s="14"/>
      <c r="X660" s="14"/>
      <c r="Y660" s="14"/>
      <c r="Z660" s="14"/>
      <c r="AA660" s="14"/>
      <c r="AB660" s="14"/>
      <c r="AC660" s="14"/>
      <c r="AD660" s="14"/>
      <c r="AE660" s="14"/>
      <c r="AT660" s="255" t="s">
        <v>221</v>
      </c>
      <c r="AU660" s="255" t="s">
        <v>83</v>
      </c>
      <c r="AV660" s="14" t="s">
        <v>83</v>
      </c>
      <c r="AW660" s="14" t="s">
        <v>34</v>
      </c>
      <c r="AX660" s="14" t="s">
        <v>74</v>
      </c>
      <c r="AY660" s="255" t="s">
        <v>210</v>
      </c>
    </row>
    <row r="661" s="13" customFormat="1">
      <c r="A661" s="13"/>
      <c r="B661" s="234"/>
      <c r="C661" s="235"/>
      <c r="D661" s="236" t="s">
        <v>221</v>
      </c>
      <c r="E661" s="237" t="s">
        <v>19</v>
      </c>
      <c r="F661" s="238" t="s">
        <v>433</v>
      </c>
      <c r="G661" s="235"/>
      <c r="H661" s="237" t="s">
        <v>19</v>
      </c>
      <c r="I661" s="239"/>
      <c r="J661" s="235"/>
      <c r="K661" s="235"/>
      <c r="L661" s="240"/>
      <c r="M661" s="241"/>
      <c r="N661" s="242"/>
      <c r="O661" s="242"/>
      <c r="P661" s="242"/>
      <c r="Q661" s="242"/>
      <c r="R661" s="242"/>
      <c r="S661" s="242"/>
      <c r="T661" s="243"/>
      <c r="U661" s="13"/>
      <c r="V661" s="13"/>
      <c r="W661" s="13"/>
      <c r="X661" s="13"/>
      <c r="Y661" s="13"/>
      <c r="Z661" s="13"/>
      <c r="AA661" s="13"/>
      <c r="AB661" s="13"/>
      <c r="AC661" s="13"/>
      <c r="AD661" s="13"/>
      <c r="AE661" s="13"/>
      <c r="AT661" s="244" t="s">
        <v>221</v>
      </c>
      <c r="AU661" s="244" t="s">
        <v>83</v>
      </c>
      <c r="AV661" s="13" t="s">
        <v>81</v>
      </c>
      <c r="AW661" s="13" t="s">
        <v>34</v>
      </c>
      <c r="AX661" s="13" t="s">
        <v>74</v>
      </c>
      <c r="AY661" s="244" t="s">
        <v>210</v>
      </c>
    </row>
    <row r="662" s="13" customFormat="1">
      <c r="A662" s="13"/>
      <c r="B662" s="234"/>
      <c r="C662" s="235"/>
      <c r="D662" s="236" t="s">
        <v>221</v>
      </c>
      <c r="E662" s="237" t="s">
        <v>19</v>
      </c>
      <c r="F662" s="238" t="s">
        <v>832</v>
      </c>
      <c r="G662" s="235"/>
      <c r="H662" s="237" t="s">
        <v>19</v>
      </c>
      <c r="I662" s="239"/>
      <c r="J662" s="235"/>
      <c r="K662" s="235"/>
      <c r="L662" s="240"/>
      <c r="M662" s="241"/>
      <c r="N662" s="242"/>
      <c r="O662" s="242"/>
      <c r="P662" s="242"/>
      <c r="Q662" s="242"/>
      <c r="R662" s="242"/>
      <c r="S662" s="242"/>
      <c r="T662" s="243"/>
      <c r="U662" s="13"/>
      <c r="V662" s="13"/>
      <c r="W662" s="13"/>
      <c r="X662" s="13"/>
      <c r="Y662" s="13"/>
      <c r="Z662" s="13"/>
      <c r="AA662" s="13"/>
      <c r="AB662" s="13"/>
      <c r="AC662" s="13"/>
      <c r="AD662" s="13"/>
      <c r="AE662" s="13"/>
      <c r="AT662" s="244" t="s">
        <v>221</v>
      </c>
      <c r="AU662" s="244" t="s">
        <v>83</v>
      </c>
      <c r="AV662" s="13" t="s">
        <v>81</v>
      </c>
      <c r="AW662" s="13" t="s">
        <v>34</v>
      </c>
      <c r="AX662" s="13" t="s">
        <v>74</v>
      </c>
      <c r="AY662" s="244" t="s">
        <v>210</v>
      </c>
    </row>
    <row r="663" s="14" customFormat="1">
      <c r="A663" s="14"/>
      <c r="B663" s="245"/>
      <c r="C663" s="246"/>
      <c r="D663" s="236" t="s">
        <v>221</v>
      </c>
      <c r="E663" s="247" t="s">
        <v>19</v>
      </c>
      <c r="F663" s="248" t="s">
        <v>833</v>
      </c>
      <c r="G663" s="246"/>
      <c r="H663" s="249">
        <v>39.850000000000001</v>
      </c>
      <c r="I663" s="250"/>
      <c r="J663" s="246"/>
      <c r="K663" s="246"/>
      <c r="L663" s="251"/>
      <c r="M663" s="252"/>
      <c r="N663" s="253"/>
      <c r="O663" s="253"/>
      <c r="P663" s="253"/>
      <c r="Q663" s="253"/>
      <c r="R663" s="253"/>
      <c r="S663" s="253"/>
      <c r="T663" s="254"/>
      <c r="U663" s="14"/>
      <c r="V663" s="14"/>
      <c r="W663" s="14"/>
      <c r="X663" s="14"/>
      <c r="Y663" s="14"/>
      <c r="Z663" s="14"/>
      <c r="AA663" s="14"/>
      <c r="AB663" s="14"/>
      <c r="AC663" s="14"/>
      <c r="AD663" s="14"/>
      <c r="AE663" s="14"/>
      <c r="AT663" s="255" t="s">
        <v>221</v>
      </c>
      <c r="AU663" s="255" t="s">
        <v>83</v>
      </c>
      <c r="AV663" s="14" t="s">
        <v>83</v>
      </c>
      <c r="AW663" s="14" t="s">
        <v>34</v>
      </c>
      <c r="AX663" s="14" t="s">
        <v>74</v>
      </c>
      <c r="AY663" s="255" t="s">
        <v>210</v>
      </c>
    </row>
    <row r="664" s="14" customFormat="1">
      <c r="A664" s="14"/>
      <c r="B664" s="245"/>
      <c r="C664" s="246"/>
      <c r="D664" s="236" t="s">
        <v>221</v>
      </c>
      <c r="E664" s="247" t="s">
        <v>19</v>
      </c>
      <c r="F664" s="248" t="s">
        <v>834</v>
      </c>
      <c r="G664" s="246"/>
      <c r="H664" s="249">
        <v>13.01</v>
      </c>
      <c r="I664" s="250"/>
      <c r="J664" s="246"/>
      <c r="K664" s="246"/>
      <c r="L664" s="251"/>
      <c r="M664" s="252"/>
      <c r="N664" s="253"/>
      <c r="O664" s="253"/>
      <c r="P664" s="253"/>
      <c r="Q664" s="253"/>
      <c r="R664" s="253"/>
      <c r="S664" s="253"/>
      <c r="T664" s="254"/>
      <c r="U664" s="14"/>
      <c r="V664" s="14"/>
      <c r="W664" s="14"/>
      <c r="X664" s="14"/>
      <c r="Y664" s="14"/>
      <c r="Z664" s="14"/>
      <c r="AA664" s="14"/>
      <c r="AB664" s="14"/>
      <c r="AC664" s="14"/>
      <c r="AD664" s="14"/>
      <c r="AE664" s="14"/>
      <c r="AT664" s="255" t="s">
        <v>221</v>
      </c>
      <c r="AU664" s="255" t="s">
        <v>83</v>
      </c>
      <c r="AV664" s="14" t="s">
        <v>83</v>
      </c>
      <c r="AW664" s="14" t="s">
        <v>34</v>
      </c>
      <c r="AX664" s="14" t="s">
        <v>74</v>
      </c>
      <c r="AY664" s="255" t="s">
        <v>210</v>
      </c>
    </row>
    <row r="665" s="14" customFormat="1">
      <c r="A665" s="14"/>
      <c r="B665" s="245"/>
      <c r="C665" s="246"/>
      <c r="D665" s="236" t="s">
        <v>221</v>
      </c>
      <c r="E665" s="247" t="s">
        <v>19</v>
      </c>
      <c r="F665" s="248" t="s">
        <v>835</v>
      </c>
      <c r="G665" s="246"/>
      <c r="H665" s="249">
        <v>6.7999999999999998</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221</v>
      </c>
      <c r="AU665" s="255" t="s">
        <v>83</v>
      </c>
      <c r="AV665" s="14" t="s">
        <v>83</v>
      </c>
      <c r="AW665" s="14" t="s">
        <v>34</v>
      </c>
      <c r="AX665" s="14" t="s">
        <v>74</v>
      </c>
      <c r="AY665" s="255" t="s">
        <v>210</v>
      </c>
    </row>
    <row r="666" s="15" customFormat="1">
      <c r="A666" s="15"/>
      <c r="B666" s="256"/>
      <c r="C666" s="257"/>
      <c r="D666" s="236" t="s">
        <v>221</v>
      </c>
      <c r="E666" s="258" t="s">
        <v>19</v>
      </c>
      <c r="F666" s="259" t="s">
        <v>234</v>
      </c>
      <c r="G666" s="257"/>
      <c r="H666" s="260">
        <v>76.960000000000008</v>
      </c>
      <c r="I666" s="261"/>
      <c r="J666" s="257"/>
      <c r="K666" s="257"/>
      <c r="L666" s="262"/>
      <c r="M666" s="263"/>
      <c r="N666" s="264"/>
      <c r="O666" s="264"/>
      <c r="P666" s="264"/>
      <c r="Q666" s="264"/>
      <c r="R666" s="264"/>
      <c r="S666" s="264"/>
      <c r="T666" s="265"/>
      <c r="U666" s="15"/>
      <c r="V666" s="15"/>
      <c r="W666" s="15"/>
      <c r="X666" s="15"/>
      <c r="Y666" s="15"/>
      <c r="Z666" s="15"/>
      <c r="AA666" s="15"/>
      <c r="AB666" s="15"/>
      <c r="AC666" s="15"/>
      <c r="AD666" s="15"/>
      <c r="AE666" s="15"/>
      <c r="AT666" s="266" t="s">
        <v>221</v>
      </c>
      <c r="AU666" s="266" t="s">
        <v>83</v>
      </c>
      <c r="AV666" s="15" t="s">
        <v>91</v>
      </c>
      <c r="AW666" s="15" t="s">
        <v>34</v>
      </c>
      <c r="AX666" s="15" t="s">
        <v>74</v>
      </c>
      <c r="AY666" s="266" t="s">
        <v>210</v>
      </c>
    </row>
    <row r="667" s="13" customFormat="1">
      <c r="A667" s="13"/>
      <c r="B667" s="234"/>
      <c r="C667" s="235"/>
      <c r="D667" s="236" t="s">
        <v>221</v>
      </c>
      <c r="E667" s="237" t="s">
        <v>19</v>
      </c>
      <c r="F667" s="238" t="s">
        <v>558</v>
      </c>
      <c r="G667" s="235"/>
      <c r="H667" s="237" t="s">
        <v>19</v>
      </c>
      <c r="I667" s="239"/>
      <c r="J667" s="235"/>
      <c r="K667" s="235"/>
      <c r="L667" s="240"/>
      <c r="M667" s="241"/>
      <c r="N667" s="242"/>
      <c r="O667" s="242"/>
      <c r="P667" s="242"/>
      <c r="Q667" s="242"/>
      <c r="R667" s="242"/>
      <c r="S667" s="242"/>
      <c r="T667" s="243"/>
      <c r="U667" s="13"/>
      <c r="V667" s="13"/>
      <c r="W667" s="13"/>
      <c r="X667" s="13"/>
      <c r="Y667" s="13"/>
      <c r="Z667" s="13"/>
      <c r="AA667" s="13"/>
      <c r="AB667" s="13"/>
      <c r="AC667" s="13"/>
      <c r="AD667" s="13"/>
      <c r="AE667" s="13"/>
      <c r="AT667" s="244" t="s">
        <v>221</v>
      </c>
      <c r="AU667" s="244" t="s">
        <v>83</v>
      </c>
      <c r="AV667" s="13" t="s">
        <v>81</v>
      </c>
      <c r="AW667" s="13" t="s">
        <v>34</v>
      </c>
      <c r="AX667" s="13" t="s">
        <v>74</v>
      </c>
      <c r="AY667" s="244" t="s">
        <v>210</v>
      </c>
    </row>
    <row r="668" s="13" customFormat="1">
      <c r="A668" s="13"/>
      <c r="B668" s="234"/>
      <c r="C668" s="235"/>
      <c r="D668" s="236" t="s">
        <v>221</v>
      </c>
      <c r="E668" s="237" t="s">
        <v>19</v>
      </c>
      <c r="F668" s="238" t="s">
        <v>836</v>
      </c>
      <c r="G668" s="235"/>
      <c r="H668" s="237" t="s">
        <v>19</v>
      </c>
      <c r="I668" s="239"/>
      <c r="J668" s="235"/>
      <c r="K668" s="235"/>
      <c r="L668" s="240"/>
      <c r="M668" s="241"/>
      <c r="N668" s="242"/>
      <c r="O668" s="242"/>
      <c r="P668" s="242"/>
      <c r="Q668" s="242"/>
      <c r="R668" s="242"/>
      <c r="S668" s="242"/>
      <c r="T668" s="243"/>
      <c r="U668" s="13"/>
      <c r="V668" s="13"/>
      <c r="W668" s="13"/>
      <c r="X668" s="13"/>
      <c r="Y668" s="13"/>
      <c r="Z668" s="13"/>
      <c r="AA668" s="13"/>
      <c r="AB668" s="13"/>
      <c r="AC668" s="13"/>
      <c r="AD668" s="13"/>
      <c r="AE668" s="13"/>
      <c r="AT668" s="244" t="s">
        <v>221</v>
      </c>
      <c r="AU668" s="244" t="s">
        <v>83</v>
      </c>
      <c r="AV668" s="13" t="s">
        <v>81</v>
      </c>
      <c r="AW668" s="13" t="s">
        <v>34</v>
      </c>
      <c r="AX668" s="13" t="s">
        <v>74</v>
      </c>
      <c r="AY668" s="244" t="s">
        <v>210</v>
      </c>
    </row>
    <row r="669" s="14" customFormat="1">
      <c r="A669" s="14"/>
      <c r="B669" s="245"/>
      <c r="C669" s="246"/>
      <c r="D669" s="236" t="s">
        <v>221</v>
      </c>
      <c r="E669" s="247" t="s">
        <v>19</v>
      </c>
      <c r="F669" s="248" t="s">
        <v>837</v>
      </c>
      <c r="G669" s="246"/>
      <c r="H669" s="249">
        <v>0.70999999999999996</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221</v>
      </c>
      <c r="AU669" s="255" t="s">
        <v>83</v>
      </c>
      <c r="AV669" s="14" t="s">
        <v>83</v>
      </c>
      <c r="AW669" s="14" t="s">
        <v>34</v>
      </c>
      <c r="AX669" s="14" t="s">
        <v>74</v>
      </c>
      <c r="AY669" s="255" t="s">
        <v>210</v>
      </c>
    </row>
    <row r="670" s="13" customFormat="1">
      <c r="A670" s="13"/>
      <c r="B670" s="234"/>
      <c r="C670" s="235"/>
      <c r="D670" s="236" t="s">
        <v>221</v>
      </c>
      <c r="E670" s="237" t="s">
        <v>19</v>
      </c>
      <c r="F670" s="238" t="s">
        <v>838</v>
      </c>
      <c r="G670" s="235"/>
      <c r="H670" s="237" t="s">
        <v>19</v>
      </c>
      <c r="I670" s="239"/>
      <c r="J670" s="235"/>
      <c r="K670" s="235"/>
      <c r="L670" s="240"/>
      <c r="M670" s="241"/>
      <c r="N670" s="242"/>
      <c r="O670" s="242"/>
      <c r="P670" s="242"/>
      <c r="Q670" s="242"/>
      <c r="R670" s="242"/>
      <c r="S670" s="242"/>
      <c r="T670" s="243"/>
      <c r="U670" s="13"/>
      <c r="V670" s="13"/>
      <c r="W670" s="13"/>
      <c r="X670" s="13"/>
      <c r="Y670" s="13"/>
      <c r="Z670" s="13"/>
      <c r="AA670" s="13"/>
      <c r="AB670" s="13"/>
      <c r="AC670" s="13"/>
      <c r="AD670" s="13"/>
      <c r="AE670" s="13"/>
      <c r="AT670" s="244" t="s">
        <v>221</v>
      </c>
      <c r="AU670" s="244" t="s">
        <v>83</v>
      </c>
      <c r="AV670" s="13" t="s">
        <v>81</v>
      </c>
      <c r="AW670" s="13" t="s">
        <v>34</v>
      </c>
      <c r="AX670" s="13" t="s">
        <v>74</v>
      </c>
      <c r="AY670" s="244" t="s">
        <v>210</v>
      </c>
    </row>
    <row r="671" s="14" customFormat="1">
      <c r="A671" s="14"/>
      <c r="B671" s="245"/>
      <c r="C671" s="246"/>
      <c r="D671" s="236" t="s">
        <v>221</v>
      </c>
      <c r="E671" s="247" t="s">
        <v>19</v>
      </c>
      <c r="F671" s="248" t="s">
        <v>839</v>
      </c>
      <c r="G671" s="246"/>
      <c r="H671" s="249">
        <v>4.4749999999999996</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221</v>
      </c>
      <c r="AU671" s="255" t="s">
        <v>83</v>
      </c>
      <c r="AV671" s="14" t="s">
        <v>83</v>
      </c>
      <c r="AW671" s="14" t="s">
        <v>34</v>
      </c>
      <c r="AX671" s="14" t="s">
        <v>74</v>
      </c>
      <c r="AY671" s="255" t="s">
        <v>210</v>
      </c>
    </row>
    <row r="672" s="14" customFormat="1">
      <c r="A672" s="14"/>
      <c r="B672" s="245"/>
      <c r="C672" s="246"/>
      <c r="D672" s="236" t="s">
        <v>221</v>
      </c>
      <c r="E672" s="247" t="s">
        <v>19</v>
      </c>
      <c r="F672" s="248" t="s">
        <v>840</v>
      </c>
      <c r="G672" s="246"/>
      <c r="H672" s="249">
        <v>0.16200000000000001</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221</v>
      </c>
      <c r="AU672" s="255" t="s">
        <v>83</v>
      </c>
      <c r="AV672" s="14" t="s">
        <v>83</v>
      </c>
      <c r="AW672" s="14" t="s">
        <v>34</v>
      </c>
      <c r="AX672" s="14" t="s">
        <v>74</v>
      </c>
      <c r="AY672" s="255" t="s">
        <v>210</v>
      </c>
    </row>
    <row r="673" s="13" customFormat="1">
      <c r="A673" s="13"/>
      <c r="B673" s="234"/>
      <c r="C673" s="235"/>
      <c r="D673" s="236" t="s">
        <v>221</v>
      </c>
      <c r="E673" s="237" t="s">
        <v>19</v>
      </c>
      <c r="F673" s="238" t="s">
        <v>841</v>
      </c>
      <c r="G673" s="235"/>
      <c r="H673" s="237" t="s">
        <v>19</v>
      </c>
      <c r="I673" s="239"/>
      <c r="J673" s="235"/>
      <c r="K673" s="235"/>
      <c r="L673" s="240"/>
      <c r="M673" s="241"/>
      <c r="N673" s="242"/>
      <c r="O673" s="242"/>
      <c r="P673" s="242"/>
      <c r="Q673" s="242"/>
      <c r="R673" s="242"/>
      <c r="S673" s="242"/>
      <c r="T673" s="243"/>
      <c r="U673" s="13"/>
      <c r="V673" s="13"/>
      <c r="W673" s="13"/>
      <c r="X673" s="13"/>
      <c r="Y673" s="13"/>
      <c r="Z673" s="13"/>
      <c r="AA673" s="13"/>
      <c r="AB673" s="13"/>
      <c r="AC673" s="13"/>
      <c r="AD673" s="13"/>
      <c r="AE673" s="13"/>
      <c r="AT673" s="244" t="s">
        <v>221</v>
      </c>
      <c r="AU673" s="244" t="s">
        <v>83</v>
      </c>
      <c r="AV673" s="13" t="s">
        <v>81</v>
      </c>
      <c r="AW673" s="13" t="s">
        <v>34</v>
      </c>
      <c r="AX673" s="13" t="s">
        <v>74</v>
      </c>
      <c r="AY673" s="244" t="s">
        <v>210</v>
      </c>
    </row>
    <row r="674" s="14" customFormat="1">
      <c r="A674" s="14"/>
      <c r="B674" s="245"/>
      <c r="C674" s="246"/>
      <c r="D674" s="236" t="s">
        <v>221</v>
      </c>
      <c r="E674" s="247" t="s">
        <v>19</v>
      </c>
      <c r="F674" s="248" t="s">
        <v>842</v>
      </c>
      <c r="G674" s="246"/>
      <c r="H674" s="249">
        <v>1.401</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221</v>
      </c>
      <c r="AU674" s="255" t="s">
        <v>83</v>
      </c>
      <c r="AV674" s="14" t="s">
        <v>83</v>
      </c>
      <c r="AW674" s="14" t="s">
        <v>34</v>
      </c>
      <c r="AX674" s="14" t="s">
        <v>74</v>
      </c>
      <c r="AY674" s="255" t="s">
        <v>210</v>
      </c>
    </row>
    <row r="675" s="14" customFormat="1">
      <c r="A675" s="14"/>
      <c r="B675" s="245"/>
      <c r="C675" s="246"/>
      <c r="D675" s="236" t="s">
        <v>221</v>
      </c>
      <c r="E675" s="247" t="s">
        <v>19</v>
      </c>
      <c r="F675" s="248" t="s">
        <v>843</v>
      </c>
      <c r="G675" s="246"/>
      <c r="H675" s="249">
        <v>0.67700000000000005</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221</v>
      </c>
      <c r="AU675" s="255" t="s">
        <v>83</v>
      </c>
      <c r="AV675" s="14" t="s">
        <v>83</v>
      </c>
      <c r="AW675" s="14" t="s">
        <v>34</v>
      </c>
      <c r="AX675" s="14" t="s">
        <v>74</v>
      </c>
      <c r="AY675" s="255" t="s">
        <v>210</v>
      </c>
    </row>
    <row r="676" s="13" customFormat="1">
      <c r="A676" s="13"/>
      <c r="B676" s="234"/>
      <c r="C676" s="235"/>
      <c r="D676" s="236" t="s">
        <v>221</v>
      </c>
      <c r="E676" s="237" t="s">
        <v>19</v>
      </c>
      <c r="F676" s="238" t="s">
        <v>844</v>
      </c>
      <c r="G676" s="235"/>
      <c r="H676" s="237" t="s">
        <v>19</v>
      </c>
      <c r="I676" s="239"/>
      <c r="J676" s="235"/>
      <c r="K676" s="235"/>
      <c r="L676" s="240"/>
      <c r="M676" s="241"/>
      <c r="N676" s="242"/>
      <c r="O676" s="242"/>
      <c r="P676" s="242"/>
      <c r="Q676" s="242"/>
      <c r="R676" s="242"/>
      <c r="S676" s="242"/>
      <c r="T676" s="243"/>
      <c r="U676" s="13"/>
      <c r="V676" s="13"/>
      <c r="W676" s="13"/>
      <c r="X676" s="13"/>
      <c r="Y676" s="13"/>
      <c r="Z676" s="13"/>
      <c r="AA676" s="13"/>
      <c r="AB676" s="13"/>
      <c r="AC676" s="13"/>
      <c r="AD676" s="13"/>
      <c r="AE676" s="13"/>
      <c r="AT676" s="244" t="s">
        <v>221</v>
      </c>
      <c r="AU676" s="244" t="s">
        <v>83</v>
      </c>
      <c r="AV676" s="13" t="s">
        <v>81</v>
      </c>
      <c r="AW676" s="13" t="s">
        <v>34</v>
      </c>
      <c r="AX676" s="13" t="s">
        <v>74</v>
      </c>
      <c r="AY676" s="244" t="s">
        <v>210</v>
      </c>
    </row>
    <row r="677" s="14" customFormat="1">
      <c r="A677" s="14"/>
      <c r="B677" s="245"/>
      <c r="C677" s="246"/>
      <c r="D677" s="236" t="s">
        <v>221</v>
      </c>
      <c r="E677" s="247" t="s">
        <v>19</v>
      </c>
      <c r="F677" s="248" t="s">
        <v>845</v>
      </c>
      <c r="G677" s="246"/>
      <c r="H677" s="249">
        <v>0.78000000000000003</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221</v>
      </c>
      <c r="AU677" s="255" t="s">
        <v>83</v>
      </c>
      <c r="AV677" s="14" t="s">
        <v>83</v>
      </c>
      <c r="AW677" s="14" t="s">
        <v>34</v>
      </c>
      <c r="AX677" s="14" t="s">
        <v>74</v>
      </c>
      <c r="AY677" s="255" t="s">
        <v>210</v>
      </c>
    </row>
    <row r="678" s="15" customFormat="1">
      <c r="A678" s="15"/>
      <c r="B678" s="256"/>
      <c r="C678" s="257"/>
      <c r="D678" s="236" t="s">
        <v>221</v>
      </c>
      <c r="E678" s="258" t="s">
        <v>19</v>
      </c>
      <c r="F678" s="259" t="s">
        <v>234</v>
      </c>
      <c r="G678" s="257"/>
      <c r="H678" s="260">
        <v>8.2049999999999983</v>
      </c>
      <c r="I678" s="261"/>
      <c r="J678" s="257"/>
      <c r="K678" s="257"/>
      <c r="L678" s="262"/>
      <c r="M678" s="263"/>
      <c r="N678" s="264"/>
      <c r="O678" s="264"/>
      <c r="P678" s="264"/>
      <c r="Q678" s="264"/>
      <c r="R678" s="264"/>
      <c r="S678" s="264"/>
      <c r="T678" s="265"/>
      <c r="U678" s="15"/>
      <c r="V678" s="15"/>
      <c r="W678" s="15"/>
      <c r="X678" s="15"/>
      <c r="Y678" s="15"/>
      <c r="Z678" s="15"/>
      <c r="AA678" s="15"/>
      <c r="AB678" s="15"/>
      <c r="AC678" s="15"/>
      <c r="AD678" s="15"/>
      <c r="AE678" s="15"/>
      <c r="AT678" s="266" t="s">
        <v>221</v>
      </c>
      <c r="AU678" s="266" t="s">
        <v>83</v>
      </c>
      <c r="AV678" s="15" t="s">
        <v>91</v>
      </c>
      <c r="AW678" s="15" t="s">
        <v>34</v>
      </c>
      <c r="AX678" s="15" t="s">
        <v>74</v>
      </c>
      <c r="AY678" s="266" t="s">
        <v>210</v>
      </c>
    </row>
    <row r="679" s="13" customFormat="1">
      <c r="A679" s="13"/>
      <c r="B679" s="234"/>
      <c r="C679" s="235"/>
      <c r="D679" s="236" t="s">
        <v>221</v>
      </c>
      <c r="E679" s="237" t="s">
        <v>19</v>
      </c>
      <c r="F679" s="238" t="s">
        <v>677</v>
      </c>
      <c r="G679" s="235"/>
      <c r="H679" s="237" t="s">
        <v>19</v>
      </c>
      <c r="I679" s="239"/>
      <c r="J679" s="235"/>
      <c r="K679" s="235"/>
      <c r="L679" s="240"/>
      <c r="M679" s="241"/>
      <c r="N679" s="242"/>
      <c r="O679" s="242"/>
      <c r="P679" s="242"/>
      <c r="Q679" s="242"/>
      <c r="R679" s="242"/>
      <c r="S679" s="242"/>
      <c r="T679" s="243"/>
      <c r="U679" s="13"/>
      <c r="V679" s="13"/>
      <c r="W679" s="13"/>
      <c r="X679" s="13"/>
      <c r="Y679" s="13"/>
      <c r="Z679" s="13"/>
      <c r="AA679" s="13"/>
      <c r="AB679" s="13"/>
      <c r="AC679" s="13"/>
      <c r="AD679" s="13"/>
      <c r="AE679" s="13"/>
      <c r="AT679" s="244" t="s">
        <v>221</v>
      </c>
      <c r="AU679" s="244" t="s">
        <v>83</v>
      </c>
      <c r="AV679" s="13" t="s">
        <v>81</v>
      </c>
      <c r="AW679" s="13" t="s">
        <v>34</v>
      </c>
      <c r="AX679" s="13" t="s">
        <v>74</v>
      </c>
      <c r="AY679" s="244" t="s">
        <v>210</v>
      </c>
    </row>
    <row r="680" s="13" customFormat="1">
      <c r="A680" s="13"/>
      <c r="B680" s="234"/>
      <c r="C680" s="235"/>
      <c r="D680" s="236" t="s">
        <v>221</v>
      </c>
      <c r="E680" s="237" t="s">
        <v>19</v>
      </c>
      <c r="F680" s="238" t="s">
        <v>846</v>
      </c>
      <c r="G680" s="235"/>
      <c r="H680" s="237" t="s">
        <v>19</v>
      </c>
      <c r="I680" s="239"/>
      <c r="J680" s="235"/>
      <c r="K680" s="235"/>
      <c r="L680" s="240"/>
      <c r="M680" s="241"/>
      <c r="N680" s="242"/>
      <c r="O680" s="242"/>
      <c r="P680" s="242"/>
      <c r="Q680" s="242"/>
      <c r="R680" s="242"/>
      <c r="S680" s="242"/>
      <c r="T680" s="243"/>
      <c r="U680" s="13"/>
      <c r="V680" s="13"/>
      <c r="W680" s="13"/>
      <c r="X680" s="13"/>
      <c r="Y680" s="13"/>
      <c r="Z680" s="13"/>
      <c r="AA680" s="13"/>
      <c r="AB680" s="13"/>
      <c r="AC680" s="13"/>
      <c r="AD680" s="13"/>
      <c r="AE680" s="13"/>
      <c r="AT680" s="244" t="s">
        <v>221</v>
      </c>
      <c r="AU680" s="244" t="s">
        <v>83</v>
      </c>
      <c r="AV680" s="13" t="s">
        <v>81</v>
      </c>
      <c r="AW680" s="13" t="s">
        <v>34</v>
      </c>
      <c r="AX680" s="13" t="s">
        <v>74</v>
      </c>
      <c r="AY680" s="244" t="s">
        <v>210</v>
      </c>
    </row>
    <row r="681" s="13" customFormat="1">
      <c r="A681" s="13"/>
      <c r="B681" s="234"/>
      <c r="C681" s="235"/>
      <c r="D681" s="236" t="s">
        <v>221</v>
      </c>
      <c r="E681" s="237" t="s">
        <v>19</v>
      </c>
      <c r="F681" s="238" t="s">
        <v>682</v>
      </c>
      <c r="G681" s="235"/>
      <c r="H681" s="237" t="s">
        <v>19</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221</v>
      </c>
      <c r="AU681" s="244" t="s">
        <v>83</v>
      </c>
      <c r="AV681" s="13" t="s">
        <v>81</v>
      </c>
      <c r="AW681" s="13" t="s">
        <v>34</v>
      </c>
      <c r="AX681" s="13" t="s">
        <v>74</v>
      </c>
      <c r="AY681" s="244" t="s">
        <v>210</v>
      </c>
    </row>
    <row r="682" s="14" customFormat="1">
      <c r="A682" s="14"/>
      <c r="B682" s="245"/>
      <c r="C682" s="246"/>
      <c r="D682" s="236" t="s">
        <v>221</v>
      </c>
      <c r="E682" s="247" t="s">
        <v>19</v>
      </c>
      <c r="F682" s="248" t="s">
        <v>683</v>
      </c>
      <c r="G682" s="246"/>
      <c r="H682" s="249">
        <v>0.75900000000000001</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221</v>
      </c>
      <c r="AU682" s="255" t="s">
        <v>83</v>
      </c>
      <c r="AV682" s="14" t="s">
        <v>83</v>
      </c>
      <c r="AW682" s="14" t="s">
        <v>34</v>
      </c>
      <c r="AX682" s="14" t="s">
        <v>74</v>
      </c>
      <c r="AY682" s="255" t="s">
        <v>210</v>
      </c>
    </row>
    <row r="683" s="14" customFormat="1">
      <c r="A683" s="14"/>
      <c r="B683" s="245"/>
      <c r="C683" s="246"/>
      <c r="D683" s="236" t="s">
        <v>221</v>
      </c>
      <c r="E683" s="247" t="s">
        <v>19</v>
      </c>
      <c r="F683" s="248" t="s">
        <v>684</v>
      </c>
      <c r="G683" s="246"/>
      <c r="H683" s="249">
        <v>0.71099999999999997</v>
      </c>
      <c r="I683" s="250"/>
      <c r="J683" s="246"/>
      <c r="K683" s="246"/>
      <c r="L683" s="251"/>
      <c r="M683" s="252"/>
      <c r="N683" s="253"/>
      <c r="O683" s="253"/>
      <c r="P683" s="253"/>
      <c r="Q683" s="253"/>
      <c r="R683" s="253"/>
      <c r="S683" s="253"/>
      <c r="T683" s="254"/>
      <c r="U683" s="14"/>
      <c r="V683" s="14"/>
      <c r="W683" s="14"/>
      <c r="X683" s="14"/>
      <c r="Y683" s="14"/>
      <c r="Z683" s="14"/>
      <c r="AA683" s="14"/>
      <c r="AB683" s="14"/>
      <c r="AC683" s="14"/>
      <c r="AD683" s="14"/>
      <c r="AE683" s="14"/>
      <c r="AT683" s="255" t="s">
        <v>221</v>
      </c>
      <c r="AU683" s="255" t="s">
        <v>83</v>
      </c>
      <c r="AV683" s="14" t="s">
        <v>83</v>
      </c>
      <c r="AW683" s="14" t="s">
        <v>34</v>
      </c>
      <c r="AX683" s="14" t="s">
        <v>74</v>
      </c>
      <c r="AY683" s="255" t="s">
        <v>210</v>
      </c>
    </row>
    <row r="684" s="14" customFormat="1">
      <c r="A684" s="14"/>
      <c r="B684" s="245"/>
      <c r="C684" s="246"/>
      <c r="D684" s="236" t="s">
        <v>221</v>
      </c>
      <c r="E684" s="247" t="s">
        <v>19</v>
      </c>
      <c r="F684" s="248" t="s">
        <v>685</v>
      </c>
      <c r="G684" s="246"/>
      <c r="H684" s="249">
        <v>0.75600000000000001</v>
      </c>
      <c r="I684" s="250"/>
      <c r="J684" s="246"/>
      <c r="K684" s="246"/>
      <c r="L684" s="251"/>
      <c r="M684" s="252"/>
      <c r="N684" s="253"/>
      <c r="O684" s="253"/>
      <c r="P684" s="253"/>
      <c r="Q684" s="253"/>
      <c r="R684" s="253"/>
      <c r="S684" s="253"/>
      <c r="T684" s="254"/>
      <c r="U684" s="14"/>
      <c r="V684" s="14"/>
      <c r="W684" s="14"/>
      <c r="X684" s="14"/>
      <c r="Y684" s="14"/>
      <c r="Z684" s="14"/>
      <c r="AA684" s="14"/>
      <c r="AB684" s="14"/>
      <c r="AC684" s="14"/>
      <c r="AD684" s="14"/>
      <c r="AE684" s="14"/>
      <c r="AT684" s="255" t="s">
        <v>221</v>
      </c>
      <c r="AU684" s="255" t="s">
        <v>83</v>
      </c>
      <c r="AV684" s="14" t="s">
        <v>83</v>
      </c>
      <c r="AW684" s="14" t="s">
        <v>34</v>
      </c>
      <c r="AX684" s="14" t="s">
        <v>74</v>
      </c>
      <c r="AY684" s="255" t="s">
        <v>210</v>
      </c>
    </row>
    <row r="685" s="14" customFormat="1">
      <c r="A685" s="14"/>
      <c r="B685" s="245"/>
      <c r="C685" s="246"/>
      <c r="D685" s="236" t="s">
        <v>221</v>
      </c>
      <c r="E685" s="247" t="s">
        <v>19</v>
      </c>
      <c r="F685" s="248" t="s">
        <v>684</v>
      </c>
      <c r="G685" s="246"/>
      <c r="H685" s="249">
        <v>0.71099999999999997</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221</v>
      </c>
      <c r="AU685" s="255" t="s">
        <v>83</v>
      </c>
      <c r="AV685" s="14" t="s">
        <v>83</v>
      </c>
      <c r="AW685" s="14" t="s">
        <v>34</v>
      </c>
      <c r="AX685" s="14" t="s">
        <v>74</v>
      </c>
      <c r="AY685" s="255" t="s">
        <v>210</v>
      </c>
    </row>
    <row r="686" s="14" customFormat="1">
      <c r="A686" s="14"/>
      <c r="B686" s="245"/>
      <c r="C686" s="246"/>
      <c r="D686" s="236" t="s">
        <v>221</v>
      </c>
      <c r="E686" s="247" t="s">
        <v>19</v>
      </c>
      <c r="F686" s="248" t="s">
        <v>686</v>
      </c>
      <c r="G686" s="246"/>
      <c r="H686" s="249">
        <v>0.75900000000000001</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221</v>
      </c>
      <c r="AU686" s="255" t="s">
        <v>83</v>
      </c>
      <c r="AV686" s="14" t="s">
        <v>83</v>
      </c>
      <c r="AW686" s="14" t="s">
        <v>34</v>
      </c>
      <c r="AX686" s="14" t="s">
        <v>74</v>
      </c>
      <c r="AY686" s="255" t="s">
        <v>210</v>
      </c>
    </row>
    <row r="687" s="14" customFormat="1">
      <c r="A687" s="14"/>
      <c r="B687" s="245"/>
      <c r="C687" s="246"/>
      <c r="D687" s="236" t="s">
        <v>221</v>
      </c>
      <c r="E687" s="247" t="s">
        <v>19</v>
      </c>
      <c r="F687" s="248" t="s">
        <v>684</v>
      </c>
      <c r="G687" s="246"/>
      <c r="H687" s="249">
        <v>0.71099999999999997</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221</v>
      </c>
      <c r="AU687" s="255" t="s">
        <v>83</v>
      </c>
      <c r="AV687" s="14" t="s">
        <v>83</v>
      </c>
      <c r="AW687" s="14" t="s">
        <v>34</v>
      </c>
      <c r="AX687" s="14" t="s">
        <v>74</v>
      </c>
      <c r="AY687" s="255" t="s">
        <v>210</v>
      </c>
    </row>
    <row r="688" s="14" customFormat="1">
      <c r="A688" s="14"/>
      <c r="B688" s="245"/>
      <c r="C688" s="246"/>
      <c r="D688" s="236" t="s">
        <v>221</v>
      </c>
      <c r="E688" s="247" t="s">
        <v>19</v>
      </c>
      <c r="F688" s="248" t="s">
        <v>687</v>
      </c>
      <c r="G688" s="246"/>
      <c r="H688" s="249">
        <v>0.76200000000000001</v>
      </c>
      <c r="I688" s="250"/>
      <c r="J688" s="246"/>
      <c r="K688" s="246"/>
      <c r="L688" s="251"/>
      <c r="M688" s="252"/>
      <c r="N688" s="253"/>
      <c r="O688" s="253"/>
      <c r="P688" s="253"/>
      <c r="Q688" s="253"/>
      <c r="R688" s="253"/>
      <c r="S688" s="253"/>
      <c r="T688" s="254"/>
      <c r="U688" s="14"/>
      <c r="V688" s="14"/>
      <c r="W688" s="14"/>
      <c r="X688" s="14"/>
      <c r="Y688" s="14"/>
      <c r="Z688" s="14"/>
      <c r="AA688" s="14"/>
      <c r="AB688" s="14"/>
      <c r="AC688" s="14"/>
      <c r="AD688" s="14"/>
      <c r="AE688" s="14"/>
      <c r="AT688" s="255" t="s">
        <v>221</v>
      </c>
      <c r="AU688" s="255" t="s">
        <v>83</v>
      </c>
      <c r="AV688" s="14" t="s">
        <v>83</v>
      </c>
      <c r="AW688" s="14" t="s">
        <v>34</v>
      </c>
      <c r="AX688" s="14" t="s">
        <v>74</v>
      </c>
      <c r="AY688" s="255" t="s">
        <v>210</v>
      </c>
    </row>
    <row r="689" s="14" customFormat="1">
      <c r="A689" s="14"/>
      <c r="B689" s="245"/>
      <c r="C689" s="246"/>
      <c r="D689" s="236" t="s">
        <v>221</v>
      </c>
      <c r="E689" s="247" t="s">
        <v>19</v>
      </c>
      <c r="F689" s="248" t="s">
        <v>684</v>
      </c>
      <c r="G689" s="246"/>
      <c r="H689" s="249">
        <v>0.71099999999999997</v>
      </c>
      <c r="I689" s="250"/>
      <c r="J689" s="246"/>
      <c r="K689" s="246"/>
      <c r="L689" s="251"/>
      <c r="M689" s="252"/>
      <c r="N689" s="253"/>
      <c r="O689" s="253"/>
      <c r="P689" s="253"/>
      <c r="Q689" s="253"/>
      <c r="R689" s="253"/>
      <c r="S689" s="253"/>
      <c r="T689" s="254"/>
      <c r="U689" s="14"/>
      <c r="V689" s="14"/>
      <c r="W689" s="14"/>
      <c r="X689" s="14"/>
      <c r="Y689" s="14"/>
      <c r="Z689" s="14"/>
      <c r="AA689" s="14"/>
      <c r="AB689" s="14"/>
      <c r="AC689" s="14"/>
      <c r="AD689" s="14"/>
      <c r="AE689" s="14"/>
      <c r="AT689" s="255" t="s">
        <v>221</v>
      </c>
      <c r="AU689" s="255" t="s">
        <v>83</v>
      </c>
      <c r="AV689" s="14" t="s">
        <v>83</v>
      </c>
      <c r="AW689" s="14" t="s">
        <v>34</v>
      </c>
      <c r="AX689" s="14" t="s">
        <v>74</v>
      </c>
      <c r="AY689" s="255" t="s">
        <v>210</v>
      </c>
    </row>
    <row r="690" s="14" customFormat="1">
      <c r="A690" s="14"/>
      <c r="B690" s="245"/>
      <c r="C690" s="246"/>
      <c r="D690" s="236" t="s">
        <v>221</v>
      </c>
      <c r="E690" s="247" t="s">
        <v>19</v>
      </c>
      <c r="F690" s="248" t="s">
        <v>688</v>
      </c>
      <c r="G690" s="246"/>
      <c r="H690" s="249">
        <v>0.76500000000000001</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221</v>
      </c>
      <c r="AU690" s="255" t="s">
        <v>83</v>
      </c>
      <c r="AV690" s="14" t="s">
        <v>83</v>
      </c>
      <c r="AW690" s="14" t="s">
        <v>34</v>
      </c>
      <c r="AX690" s="14" t="s">
        <v>74</v>
      </c>
      <c r="AY690" s="255" t="s">
        <v>210</v>
      </c>
    </row>
    <row r="691" s="14" customFormat="1">
      <c r="A691" s="14"/>
      <c r="B691" s="245"/>
      <c r="C691" s="246"/>
      <c r="D691" s="236" t="s">
        <v>221</v>
      </c>
      <c r="E691" s="247" t="s">
        <v>19</v>
      </c>
      <c r="F691" s="248" t="s">
        <v>684</v>
      </c>
      <c r="G691" s="246"/>
      <c r="H691" s="249">
        <v>0.71099999999999997</v>
      </c>
      <c r="I691" s="250"/>
      <c r="J691" s="246"/>
      <c r="K691" s="246"/>
      <c r="L691" s="251"/>
      <c r="M691" s="252"/>
      <c r="N691" s="253"/>
      <c r="O691" s="253"/>
      <c r="P691" s="253"/>
      <c r="Q691" s="253"/>
      <c r="R691" s="253"/>
      <c r="S691" s="253"/>
      <c r="T691" s="254"/>
      <c r="U691" s="14"/>
      <c r="V691" s="14"/>
      <c r="W691" s="14"/>
      <c r="X691" s="14"/>
      <c r="Y691" s="14"/>
      <c r="Z691" s="14"/>
      <c r="AA691" s="14"/>
      <c r="AB691" s="14"/>
      <c r="AC691" s="14"/>
      <c r="AD691" s="14"/>
      <c r="AE691" s="14"/>
      <c r="AT691" s="255" t="s">
        <v>221</v>
      </c>
      <c r="AU691" s="255" t="s">
        <v>83</v>
      </c>
      <c r="AV691" s="14" t="s">
        <v>83</v>
      </c>
      <c r="AW691" s="14" t="s">
        <v>34</v>
      </c>
      <c r="AX691" s="14" t="s">
        <v>74</v>
      </c>
      <c r="AY691" s="255" t="s">
        <v>210</v>
      </c>
    </row>
    <row r="692" s="15" customFormat="1">
      <c r="A692" s="15"/>
      <c r="B692" s="256"/>
      <c r="C692" s="257"/>
      <c r="D692" s="236" t="s">
        <v>221</v>
      </c>
      <c r="E692" s="258" t="s">
        <v>19</v>
      </c>
      <c r="F692" s="259" t="s">
        <v>234</v>
      </c>
      <c r="G692" s="257"/>
      <c r="H692" s="260">
        <v>7.3560000000000008</v>
      </c>
      <c r="I692" s="261"/>
      <c r="J692" s="257"/>
      <c r="K692" s="257"/>
      <c r="L692" s="262"/>
      <c r="M692" s="263"/>
      <c r="N692" s="264"/>
      <c r="O692" s="264"/>
      <c r="P692" s="264"/>
      <c r="Q692" s="264"/>
      <c r="R692" s="264"/>
      <c r="S692" s="264"/>
      <c r="T692" s="265"/>
      <c r="U692" s="15"/>
      <c r="V692" s="15"/>
      <c r="W692" s="15"/>
      <c r="X692" s="15"/>
      <c r="Y692" s="15"/>
      <c r="Z692" s="15"/>
      <c r="AA692" s="15"/>
      <c r="AB692" s="15"/>
      <c r="AC692" s="15"/>
      <c r="AD692" s="15"/>
      <c r="AE692" s="15"/>
      <c r="AT692" s="266" t="s">
        <v>221</v>
      </c>
      <c r="AU692" s="266" t="s">
        <v>83</v>
      </c>
      <c r="AV692" s="15" t="s">
        <v>91</v>
      </c>
      <c r="AW692" s="15" t="s">
        <v>34</v>
      </c>
      <c r="AX692" s="15" t="s">
        <v>74</v>
      </c>
      <c r="AY692" s="266" t="s">
        <v>210</v>
      </c>
    </row>
    <row r="693" s="16" customFormat="1">
      <c r="A693" s="16"/>
      <c r="B693" s="267"/>
      <c r="C693" s="268"/>
      <c r="D693" s="236" t="s">
        <v>221</v>
      </c>
      <c r="E693" s="269" t="s">
        <v>19</v>
      </c>
      <c r="F693" s="270" t="s">
        <v>236</v>
      </c>
      <c r="G693" s="268"/>
      <c r="H693" s="271">
        <v>155.32100000000006</v>
      </c>
      <c r="I693" s="272"/>
      <c r="J693" s="268"/>
      <c r="K693" s="268"/>
      <c r="L693" s="273"/>
      <c r="M693" s="274"/>
      <c r="N693" s="275"/>
      <c r="O693" s="275"/>
      <c r="P693" s="275"/>
      <c r="Q693" s="275"/>
      <c r="R693" s="275"/>
      <c r="S693" s="275"/>
      <c r="T693" s="276"/>
      <c r="U693" s="16"/>
      <c r="V693" s="16"/>
      <c r="W693" s="16"/>
      <c r="X693" s="16"/>
      <c r="Y693" s="16"/>
      <c r="Z693" s="16"/>
      <c r="AA693" s="16"/>
      <c r="AB693" s="16"/>
      <c r="AC693" s="16"/>
      <c r="AD693" s="16"/>
      <c r="AE693" s="16"/>
      <c r="AT693" s="277" t="s">
        <v>221</v>
      </c>
      <c r="AU693" s="277" t="s">
        <v>83</v>
      </c>
      <c r="AV693" s="16" t="s">
        <v>217</v>
      </c>
      <c r="AW693" s="16" t="s">
        <v>34</v>
      </c>
      <c r="AX693" s="16" t="s">
        <v>81</v>
      </c>
      <c r="AY693" s="277" t="s">
        <v>210</v>
      </c>
    </row>
    <row r="694" s="2" customFormat="1" ht="16.5" customHeight="1">
      <c r="A694" s="40"/>
      <c r="B694" s="41"/>
      <c r="C694" s="216" t="s">
        <v>847</v>
      </c>
      <c r="D694" s="216" t="s">
        <v>212</v>
      </c>
      <c r="E694" s="217" t="s">
        <v>848</v>
      </c>
      <c r="F694" s="218" t="s">
        <v>849</v>
      </c>
      <c r="G694" s="219" t="s">
        <v>215</v>
      </c>
      <c r="H694" s="220">
        <v>6.4000000000000004</v>
      </c>
      <c r="I694" s="221"/>
      <c r="J694" s="222">
        <f>ROUND(I694*H694,2)</f>
        <v>0</v>
      </c>
      <c r="K694" s="218" t="s">
        <v>216</v>
      </c>
      <c r="L694" s="46"/>
      <c r="M694" s="223" t="s">
        <v>19</v>
      </c>
      <c r="N694" s="224" t="s">
        <v>45</v>
      </c>
      <c r="O694" s="86"/>
      <c r="P694" s="225">
        <f>O694*H694</f>
        <v>0</v>
      </c>
      <c r="Q694" s="225">
        <v>0.54034000000000004</v>
      </c>
      <c r="R694" s="225">
        <f>Q694*H694</f>
        <v>3.4581760000000004</v>
      </c>
      <c r="S694" s="225">
        <v>0</v>
      </c>
      <c r="T694" s="226">
        <f>S694*H694</f>
        <v>0</v>
      </c>
      <c r="U694" s="40"/>
      <c r="V694" s="40"/>
      <c r="W694" s="40"/>
      <c r="X694" s="40"/>
      <c r="Y694" s="40"/>
      <c r="Z694" s="40"/>
      <c r="AA694" s="40"/>
      <c r="AB694" s="40"/>
      <c r="AC694" s="40"/>
      <c r="AD694" s="40"/>
      <c r="AE694" s="40"/>
      <c r="AR694" s="227" t="s">
        <v>217</v>
      </c>
      <c r="AT694" s="227" t="s">
        <v>212</v>
      </c>
      <c r="AU694" s="227" t="s">
        <v>83</v>
      </c>
      <c r="AY694" s="19" t="s">
        <v>210</v>
      </c>
      <c r="BE694" s="228">
        <f>IF(N694="základní",J694,0)</f>
        <v>0</v>
      </c>
      <c r="BF694" s="228">
        <f>IF(N694="snížená",J694,0)</f>
        <v>0</v>
      </c>
      <c r="BG694" s="228">
        <f>IF(N694="zákl. přenesená",J694,0)</f>
        <v>0</v>
      </c>
      <c r="BH694" s="228">
        <f>IF(N694="sníž. přenesená",J694,0)</f>
        <v>0</v>
      </c>
      <c r="BI694" s="228">
        <f>IF(N694="nulová",J694,0)</f>
        <v>0</v>
      </c>
      <c r="BJ694" s="19" t="s">
        <v>81</v>
      </c>
      <c r="BK694" s="228">
        <f>ROUND(I694*H694,2)</f>
        <v>0</v>
      </c>
      <c r="BL694" s="19" t="s">
        <v>217</v>
      </c>
      <c r="BM694" s="227" t="s">
        <v>850</v>
      </c>
    </row>
    <row r="695" s="2" customFormat="1">
      <c r="A695" s="40"/>
      <c r="B695" s="41"/>
      <c r="C695" s="42"/>
      <c r="D695" s="229" t="s">
        <v>219</v>
      </c>
      <c r="E695" s="42"/>
      <c r="F695" s="230" t="s">
        <v>851</v>
      </c>
      <c r="G695" s="42"/>
      <c r="H695" s="42"/>
      <c r="I695" s="231"/>
      <c r="J695" s="42"/>
      <c r="K695" s="42"/>
      <c r="L695" s="46"/>
      <c r="M695" s="232"/>
      <c r="N695" s="233"/>
      <c r="O695" s="86"/>
      <c r="P695" s="86"/>
      <c r="Q695" s="86"/>
      <c r="R695" s="86"/>
      <c r="S695" s="86"/>
      <c r="T695" s="87"/>
      <c r="U695" s="40"/>
      <c r="V695" s="40"/>
      <c r="W695" s="40"/>
      <c r="X695" s="40"/>
      <c r="Y695" s="40"/>
      <c r="Z695" s="40"/>
      <c r="AA695" s="40"/>
      <c r="AB695" s="40"/>
      <c r="AC695" s="40"/>
      <c r="AD695" s="40"/>
      <c r="AE695" s="40"/>
      <c r="AT695" s="19" t="s">
        <v>219</v>
      </c>
      <c r="AU695" s="19" t="s">
        <v>83</v>
      </c>
    </row>
    <row r="696" s="13" customFormat="1">
      <c r="A696" s="13"/>
      <c r="B696" s="234"/>
      <c r="C696" s="235"/>
      <c r="D696" s="236" t="s">
        <v>221</v>
      </c>
      <c r="E696" s="237" t="s">
        <v>19</v>
      </c>
      <c r="F696" s="238" t="s">
        <v>852</v>
      </c>
      <c r="G696" s="235"/>
      <c r="H696" s="237" t="s">
        <v>19</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221</v>
      </c>
      <c r="AU696" s="244" t="s">
        <v>83</v>
      </c>
      <c r="AV696" s="13" t="s">
        <v>81</v>
      </c>
      <c r="AW696" s="13" t="s">
        <v>34</v>
      </c>
      <c r="AX696" s="13" t="s">
        <v>74</v>
      </c>
      <c r="AY696" s="244" t="s">
        <v>210</v>
      </c>
    </row>
    <row r="697" s="13" customFormat="1">
      <c r="A697" s="13"/>
      <c r="B697" s="234"/>
      <c r="C697" s="235"/>
      <c r="D697" s="236" t="s">
        <v>221</v>
      </c>
      <c r="E697" s="237" t="s">
        <v>19</v>
      </c>
      <c r="F697" s="238" t="s">
        <v>853</v>
      </c>
      <c r="G697" s="235"/>
      <c r="H697" s="237" t="s">
        <v>19</v>
      </c>
      <c r="I697" s="239"/>
      <c r="J697" s="235"/>
      <c r="K697" s="235"/>
      <c r="L697" s="240"/>
      <c r="M697" s="241"/>
      <c r="N697" s="242"/>
      <c r="O697" s="242"/>
      <c r="P697" s="242"/>
      <c r="Q697" s="242"/>
      <c r="R697" s="242"/>
      <c r="S697" s="242"/>
      <c r="T697" s="243"/>
      <c r="U697" s="13"/>
      <c r="V697" s="13"/>
      <c r="W697" s="13"/>
      <c r="X697" s="13"/>
      <c r="Y697" s="13"/>
      <c r="Z697" s="13"/>
      <c r="AA697" s="13"/>
      <c r="AB697" s="13"/>
      <c r="AC697" s="13"/>
      <c r="AD697" s="13"/>
      <c r="AE697" s="13"/>
      <c r="AT697" s="244" t="s">
        <v>221</v>
      </c>
      <c r="AU697" s="244" t="s">
        <v>83</v>
      </c>
      <c r="AV697" s="13" t="s">
        <v>81</v>
      </c>
      <c r="AW697" s="13" t="s">
        <v>34</v>
      </c>
      <c r="AX697" s="13" t="s">
        <v>74</v>
      </c>
      <c r="AY697" s="244" t="s">
        <v>210</v>
      </c>
    </row>
    <row r="698" s="14" customFormat="1">
      <c r="A698" s="14"/>
      <c r="B698" s="245"/>
      <c r="C698" s="246"/>
      <c r="D698" s="236" t="s">
        <v>221</v>
      </c>
      <c r="E698" s="247" t="s">
        <v>19</v>
      </c>
      <c r="F698" s="248" t="s">
        <v>854</v>
      </c>
      <c r="G698" s="246"/>
      <c r="H698" s="249">
        <v>6.4000000000000004</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221</v>
      </c>
      <c r="AU698" s="255" t="s">
        <v>83</v>
      </c>
      <c r="AV698" s="14" t="s">
        <v>83</v>
      </c>
      <c r="AW698" s="14" t="s">
        <v>34</v>
      </c>
      <c r="AX698" s="14" t="s">
        <v>74</v>
      </c>
      <c r="AY698" s="255" t="s">
        <v>210</v>
      </c>
    </row>
    <row r="699" s="16" customFormat="1">
      <c r="A699" s="16"/>
      <c r="B699" s="267"/>
      <c r="C699" s="268"/>
      <c r="D699" s="236" t="s">
        <v>221</v>
      </c>
      <c r="E699" s="269" t="s">
        <v>19</v>
      </c>
      <c r="F699" s="270" t="s">
        <v>236</v>
      </c>
      <c r="G699" s="268"/>
      <c r="H699" s="271">
        <v>6.4000000000000004</v>
      </c>
      <c r="I699" s="272"/>
      <c r="J699" s="268"/>
      <c r="K699" s="268"/>
      <c r="L699" s="273"/>
      <c r="M699" s="274"/>
      <c r="N699" s="275"/>
      <c r="O699" s="275"/>
      <c r="P699" s="275"/>
      <c r="Q699" s="275"/>
      <c r="R699" s="275"/>
      <c r="S699" s="275"/>
      <c r="T699" s="276"/>
      <c r="U699" s="16"/>
      <c r="V699" s="16"/>
      <c r="W699" s="16"/>
      <c r="X699" s="16"/>
      <c r="Y699" s="16"/>
      <c r="Z699" s="16"/>
      <c r="AA699" s="16"/>
      <c r="AB699" s="16"/>
      <c r="AC699" s="16"/>
      <c r="AD699" s="16"/>
      <c r="AE699" s="16"/>
      <c r="AT699" s="277" t="s">
        <v>221</v>
      </c>
      <c r="AU699" s="277" t="s">
        <v>83</v>
      </c>
      <c r="AV699" s="16" t="s">
        <v>217</v>
      </c>
      <c r="AW699" s="16" t="s">
        <v>34</v>
      </c>
      <c r="AX699" s="16" t="s">
        <v>81</v>
      </c>
      <c r="AY699" s="277" t="s">
        <v>210</v>
      </c>
    </row>
    <row r="700" s="2" customFormat="1" ht="16.5" customHeight="1">
      <c r="A700" s="40"/>
      <c r="B700" s="41"/>
      <c r="C700" s="278" t="s">
        <v>855</v>
      </c>
      <c r="D700" s="278" t="s">
        <v>424</v>
      </c>
      <c r="E700" s="279" t="s">
        <v>856</v>
      </c>
      <c r="F700" s="280" t="s">
        <v>857</v>
      </c>
      <c r="G700" s="281" t="s">
        <v>409</v>
      </c>
      <c r="H700" s="282">
        <v>1952</v>
      </c>
      <c r="I700" s="283"/>
      <c r="J700" s="284">
        <f>ROUND(I700*H700,2)</f>
        <v>0</v>
      </c>
      <c r="K700" s="280" t="s">
        <v>216</v>
      </c>
      <c r="L700" s="285"/>
      <c r="M700" s="286" t="s">
        <v>19</v>
      </c>
      <c r="N700" s="287" t="s">
        <v>45</v>
      </c>
      <c r="O700" s="86"/>
      <c r="P700" s="225">
        <f>O700*H700</f>
        <v>0</v>
      </c>
      <c r="Q700" s="225">
        <v>0.0041000000000000003</v>
      </c>
      <c r="R700" s="225">
        <f>Q700*H700</f>
        <v>8.0032000000000014</v>
      </c>
      <c r="S700" s="225">
        <v>0</v>
      </c>
      <c r="T700" s="226">
        <f>S700*H700</f>
        <v>0</v>
      </c>
      <c r="U700" s="40"/>
      <c r="V700" s="40"/>
      <c r="W700" s="40"/>
      <c r="X700" s="40"/>
      <c r="Y700" s="40"/>
      <c r="Z700" s="40"/>
      <c r="AA700" s="40"/>
      <c r="AB700" s="40"/>
      <c r="AC700" s="40"/>
      <c r="AD700" s="40"/>
      <c r="AE700" s="40"/>
      <c r="AR700" s="227" t="s">
        <v>286</v>
      </c>
      <c r="AT700" s="227" t="s">
        <v>424</v>
      </c>
      <c r="AU700" s="227" t="s">
        <v>83</v>
      </c>
      <c r="AY700" s="19" t="s">
        <v>210</v>
      </c>
      <c r="BE700" s="228">
        <f>IF(N700="základní",J700,0)</f>
        <v>0</v>
      </c>
      <c r="BF700" s="228">
        <f>IF(N700="snížená",J700,0)</f>
        <v>0</v>
      </c>
      <c r="BG700" s="228">
        <f>IF(N700="zákl. přenesená",J700,0)</f>
        <v>0</v>
      </c>
      <c r="BH700" s="228">
        <f>IF(N700="sníž. přenesená",J700,0)</f>
        <v>0</v>
      </c>
      <c r="BI700" s="228">
        <f>IF(N700="nulová",J700,0)</f>
        <v>0</v>
      </c>
      <c r="BJ700" s="19" t="s">
        <v>81</v>
      </c>
      <c r="BK700" s="228">
        <f>ROUND(I700*H700,2)</f>
        <v>0</v>
      </c>
      <c r="BL700" s="19" t="s">
        <v>217</v>
      </c>
      <c r="BM700" s="227" t="s">
        <v>858</v>
      </c>
    </row>
    <row r="701" s="14" customFormat="1">
      <c r="A701" s="14"/>
      <c r="B701" s="245"/>
      <c r="C701" s="246"/>
      <c r="D701" s="236" t="s">
        <v>221</v>
      </c>
      <c r="E701" s="246"/>
      <c r="F701" s="248" t="s">
        <v>859</v>
      </c>
      <c r="G701" s="246"/>
      <c r="H701" s="249">
        <v>1952</v>
      </c>
      <c r="I701" s="250"/>
      <c r="J701" s="246"/>
      <c r="K701" s="246"/>
      <c r="L701" s="251"/>
      <c r="M701" s="252"/>
      <c r="N701" s="253"/>
      <c r="O701" s="253"/>
      <c r="P701" s="253"/>
      <c r="Q701" s="253"/>
      <c r="R701" s="253"/>
      <c r="S701" s="253"/>
      <c r="T701" s="254"/>
      <c r="U701" s="14"/>
      <c r="V701" s="14"/>
      <c r="W701" s="14"/>
      <c r="X701" s="14"/>
      <c r="Y701" s="14"/>
      <c r="Z701" s="14"/>
      <c r="AA701" s="14"/>
      <c r="AB701" s="14"/>
      <c r="AC701" s="14"/>
      <c r="AD701" s="14"/>
      <c r="AE701" s="14"/>
      <c r="AT701" s="255" t="s">
        <v>221</v>
      </c>
      <c r="AU701" s="255" t="s">
        <v>83</v>
      </c>
      <c r="AV701" s="14" t="s">
        <v>83</v>
      </c>
      <c r="AW701" s="14" t="s">
        <v>4</v>
      </c>
      <c r="AX701" s="14" t="s">
        <v>81</v>
      </c>
      <c r="AY701" s="255" t="s">
        <v>210</v>
      </c>
    </row>
    <row r="702" s="2" customFormat="1" ht="16.5" customHeight="1">
      <c r="A702" s="40"/>
      <c r="B702" s="41"/>
      <c r="C702" s="216" t="s">
        <v>860</v>
      </c>
      <c r="D702" s="216" t="s">
        <v>212</v>
      </c>
      <c r="E702" s="217" t="s">
        <v>861</v>
      </c>
      <c r="F702" s="218" t="s">
        <v>862</v>
      </c>
      <c r="G702" s="219" t="s">
        <v>295</v>
      </c>
      <c r="H702" s="220">
        <v>1</v>
      </c>
      <c r="I702" s="221"/>
      <c r="J702" s="222">
        <f>ROUND(I702*H702,2)</f>
        <v>0</v>
      </c>
      <c r="K702" s="218" t="s">
        <v>296</v>
      </c>
      <c r="L702" s="46"/>
      <c r="M702" s="223" t="s">
        <v>19</v>
      </c>
      <c r="N702" s="224" t="s">
        <v>45</v>
      </c>
      <c r="O702" s="86"/>
      <c r="P702" s="225">
        <f>O702*H702</f>
        <v>0</v>
      </c>
      <c r="Q702" s="225">
        <v>0</v>
      </c>
      <c r="R702" s="225">
        <f>Q702*H702</f>
        <v>0</v>
      </c>
      <c r="S702" s="225">
        <v>0</v>
      </c>
      <c r="T702" s="226">
        <f>S702*H702</f>
        <v>0</v>
      </c>
      <c r="U702" s="40"/>
      <c r="V702" s="40"/>
      <c r="W702" s="40"/>
      <c r="X702" s="40"/>
      <c r="Y702" s="40"/>
      <c r="Z702" s="40"/>
      <c r="AA702" s="40"/>
      <c r="AB702" s="40"/>
      <c r="AC702" s="40"/>
      <c r="AD702" s="40"/>
      <c r="AE702" s="40"/>
      <c r="AR702" s="227" t="s">
        <v>217</v>
      </c>
      <c r="AT702" s="227" t="s">
        <v>212</v>
      </c>
      <c r="AU702" s="227" t="s">
        <v>83</v>
      </c>
      <c r="AY702" s="19" t="s">
        <v>210</v>
      </c>
      <c r="BE702" s="228">
        <f>IF(N702="základní",J702,0)</f>
        <v>0</v>
      </c>
      <c r="BF702" s="228">
        <f>IF(N702="snížená",J702,0)</f>
        <v>0</v>
      </c>
      <c r="BG702" s="228">
        <f>IF(N702="zákl. přenesená",J702,0)</f>
        <v>0</v>
      </c>
      <c r="BH702" s="228">
        <f>IF(N702="sníž. přenesená",J702,0)</f>
        <v>0</v>
      </c>
      <c r="BI702" s="228">
        <f>IF(N702="nulová",J702,0)</f>
        <v>0</v>
      </c>
      <c r="BJ702" s="19" t="s">
        <v>81</v>
      </c>
      <c r="BK702" s="228">
        <f>ROUND(I702*H702,2)</f>
        <v>0</v>
      </c>
      <c r="BL702" s="19" t="s">
        <v>217</v>
      </c>
      <c r="BM702" s="227" t="s">
        <v>863</v>
      </c>
    </row>
    <row r="703" s="13" customFormat="1">
      <c r="A703" s="13"/>
      <c r="B703" s="234"/>
      <c r="C703" s="235"/>
      <c r="D703" s="236" t="s">
        <v>221</v>
      </c>
      <c r="E703" s="237" t="s">
        <v>19</v>
      </c>
      <c r="F703" s="238" t="s">
        <v>312</v>
      </c>
      <c r="G703" s="235"/>
      <c r="H703" s="237" t="s">
        <v>19</v>
      </c>
      <c r="I703" s="239"/>
      <c r="J703" s="235"/>
      <c r="K703" s="235"/>
      <c r="L703" s="240"/>
      <c r="M703" s="241"/>
      <c r="N703" s="242"/>
      <c r="O703" s="242"/>
      <c r="P703" s="242"/>
      <c r="Q703" s="242"/>
      <c r="R703" s="242"/>
      <c r="S703" s="242"/>
      <c r="T703" s="243"/>
      <c r="U703" s="13"/>
      <c r="V703" s="13"/>
      <c r="W703" s="13"/>
      <c r="X703" s="13"/>
      <c r="Y703" s="13"/>
      <c r="Z703" s="13"/>
      <c r="AA703" s="13"/>
      <c r="AB703" s="13"/>
      <c r="AC703" s="13"/>
      <c r="AD703" s="13"/>
      <c r="AE703" s="13"/>
      <c r="AT703" s="244" t="s">
        <v>221</v>
      </c>
      <c r="AU703" s="244" t="s">
        <v>83</v>
      </c>
      <c r="AV703" s="13" t="s">
        <v>81</v>
      </c>
      <c r="AW703" s="13" t="s">
        <v>34</v>
      </c>
      <c r="AX703" s="13" t="s">
        <v>74</v>
      </c>
      <c r="AY703" s="244" t="s">
        <v>210</v>
      </c>
    </row>
    <row r="704" s="14" customFormat="1">
      <c r="A704" s="14"/>
      <c r="B704" s="245"/>
      <c r="C704" s="246"/>
      <c r="D704" s="236" t="s">
        <v>221</v>
      </c>
      <c r="E704" s="247" t="s">
        <v>19</v>
      </c>
      <c r="F704" s="248" t="s">
        <v>864</v>
      </c>
      <c r="G704" s="246"/>
      <c r="H704" s="249">
        <v>1</v>
      </c>
      <c r="I704" s="250"/>
      <c r="J704" s="246"/>
      <c r="K704" s="246"/>
      <c r="L704" s="251"/>
      <c r="M704" s="252"/>
      <c r="N704" s="253"/>
      <c r="O704" s="253"/>
      <c r="P704" s="253"/>
      <c r="Q704" s="253"/>
      <c r="R704" s="253"/>
      <c r="S704" s="253"/>
      <c r="T704" s="254"/>
      <c r="U704" s="14"/>
      <c r="V704" s="14"/>
      <c r="W704" s="14"/>
      <c r="X704" s="14"/>
      <c r="Y704" s="14"/>
      <c r="Z704" s="14"/>
      <c r="AA704" s="14"/>
      <c r="AB704" s="14"/>
      <c r="AC704" s="14"/>
      <c r="AD704" s="14"/>
      <c r="AE704" s="14"/>
      <c r="AT704" s="255" t="s">
        <v>221</v>
      </c>
      <c r="AU704" s="255" t="s">
        <v>83</v>
      </c>
      <c r="AV704" s="14" t="s">
        <v>83</v>
      </c>
      <c r="AW704" s="14" t="s">
        <v>34</v>
      </c>
      <c r="AX704" s="14" t="s">
        <v>81</v>
      </c>
      <c r="AY704" s="255" t="s">
        <v>210</v>
      </c>
    </row>
    <row r="705" s="2" customFormat="1" ht="16.5" customHeight="1">
      <c r="A705" s="40"/>
      <c r="B705" s="41"/>
      <c r="C705" s="216" t="s">
        <v>865</v>
      </c>
      <c r="D705" s="216" t="s">
        <v>212</v>
      </c>
      <c r="E705" s="217" t="s">
        <v>866</v>
      </c>
      <c r="F705" s="218" t="s">
        <v>867</v>
      </c>
      <c r="G705" s="219" t="s">
        <v>868</v>
      </c>
      <c r="H705" s="220">
        <v>6</v>
      </c>
      <c r="I705" s="221"/>
      <c r="J705" s="222">
        <f>ROUND(I705*H705,2)</f>
        <v>0</v>
      </c>
      <c r="K705" s="218" t="s">
        <v>296</v>
      </c>
      <c r="L705" s="46"/>
      <c r="M705" s="223" t="s">
        <v>19</v>
      </c>
      <c r="N705" s="224" t="s">
        <v>45</v>
      </c>
      <c r="O705" s="86"/>
      <c r="P705" s="225">
        <f>O705*H705</f>
        <v>0</v>
      </c>
      <c r="Q705" s="225">
        <v>0</v>
      </c>
      <c r="R705" s="225">
        <f>Q705*H705</f>
        <v>0</v>
      </c>
      <c r="S705" s="225">
        <v>0.0060000000000000001</v>
      </c>
      <c r="T705" s="226">
        <f>S705*H705</f>
        <v>0.036000000000000004</v>
      </c>
      <c r="U705" s="40"/>
      <c r="V705" s="40"/>
      <c r="W705" s="40"/>
      <c r="X705" s="40"/>
      <c r="Y705" s="40"/>
      <c r="Z705" s="40"/>
      <c r="AA705" s="40"/>
      <c r="AB705" s="40"/>
      <c r="AC705" s="40"/>
      <c r="AD705" s="40"/>
      <c r="AE705" s="40"/>
      <c r="AR705" s="227" t="s">
        <v>217</v>
      </c>
      <c r="AT705" s="227" t="s">
        <v>212</v>
      </c>
      <c r="AU705" s="227" t="s">
        <v>83</v>
      </c>
      <c r="AY705" s="19" t="s">
        <v>210</v>
      </c>
      <c r="BE705" s="228">
        <f>IF(N705="základní",J705,0)</f>
        <v>0</v>
      </c>
      <c r="BF705" s="228">
        <f>IF(N705="snížená",J705,0)</f>
        <v>0</v>
      </c>
      <c r="BG705" s="228">
        <f>IF(N705="zákl. přenesená",J705,0)</f>
        <v>0</v>
      </c>
      <c r="BH705" s="228">
        <f>IF(N705="sníž. přenesená",J705,0)</f>
        <v>0</v>
      </c>
      <c r="BI705" s="228">
        <f>IF(N705="nulová",J705,0)</f>
        <v>0</v>
      </c>
      <c r="BJ705" s="19" t="s">
        <v>81</v>
      </c>
      <c r="BK705" s="228">
        <f>ROUND(I705*H705,2)</f>
        <v>0</v>
      </c>
      <c r="BL705" s="19" t="s">
        <v>217</v>
      </c>
      <c r="BM705" s="227" t="s">
        <v>869</v>
      </c>
    </row>
    <row r="706" s="13" customFormat="1">
      <c r="A706" s="13"/>
      <c r="B706" s="234"/>
      <c r="C706" s="235"/>
      <c r="D706" s="236" t="s">
        <v>221</v>
      </c>
      <c r="E706" s="237" t="s">
        <v>19</v>
      </c>
      <c r="F706" s="238" t="s">
        <v>222</v>
      </c>
      <c r="G706" s="235"/>
      <c r="H706" s="237" t="s">
        <v>19</v>
      </c>
      <c r="I706" s="239"/>
      <c r="J706" s="235"/>
      <c r="K706" s="235"/>
      <c r="L706" s="240"/>
      <c r="M706" s="241"/>
      <c r="N706" s="242"/>
      <c r="O706" s="242"/>
      <c r="P706" s="242"/>
      <c r="Q706" s="242"/>
      <c r="R706" s="242"/>
      <c r="S706" s="242"/>
      <c r="T706" s="243"/>
      <c r="U706" s="13"/>
      <c r="V706" s="13"/>
      <c r="W706" s="13"/>
      <c r="X706" s="13"/>
      <c r="Y706" s="13"/>
      <c r="Z706" s="13"/>
      <c r="AA706" s="13"/>
      <c r="AB706" s="13"/>
      <c r="AC706" s="13"/>
      <c r="AD706" s="13"/>
      <c r="AE706" s="13"/>
      <c r="AT706" s="244" t="s">
        <v>221</v>
      </c>
      <c r="AU706" s="244" t="s">
        <v>83</v>
      </c>
      <c r="AV706" s="13" t="s">
        <v>81</v>
      </c>
      <c r="AW706" s="13" t="s">
        <v>34</v>
      </c>
      <c r="AX706" s="13" t="s">
        <v>74</v>
      </c>
      <c r="AY706" s="244" t="s">
        <v>210</v>
      </c>
    </row>
    <row r="707" s="14" customFormat="1">
      <c r="A707" s="14"/>
      <c r="B707" s="245"/>
      <c r="C707" s="246"/>
      <c r="D707" s="236" t="s">
        <v>221</v>
      </c>
      <c r="E707" s="247" t="s">
        <v>19</v>
      </c>
      <c r="F707" s="248" t="s">
        <v>870</v>
      </c>
      <c r="G707" s="246"/>
      <c r="H707" s="249">
        <v>3</v>
      </c>
      <c r="I707" s="250"/>
      <c r="J707" s="246"/>
      <c r="K707" s="246"/>
      <c r="L707" s="251"/>
      <c r="M707" s="252"/>
      <c r="N707" s="253"/>
      <c r="O707" s="253"/>
      <c r="P707" s="253"/>
      <c r="Q707" s="253"/>
      <c r="R707" s="253"/>
      <c r="S707" s="253"/>
      <c r="T707" s="254"/>
      <c r="U707" s="14"/>
      <c r="V707" s="14"/>
      <c r="W707" s="14"/>
      <c r="X707" s="14"/>
      <c r="Y707" s="14"/>
      <c r="Z707" s="14"/>
      <c r="AA707" s="14"/>
      <c r="AB707" s="14"/>
      <c r="AC707" s="14"/>
      <c r="AD707" s="14"/>
      <c r="AE707" s="14"/>
      <c r="AT707" s="255" t="s">
        <v>221</v>
      </c>
      <c r="AU707" s="255" t="s">
        <v>83</v>
      </c>
      <c r="AV707" s="14" t="s">
        <v>83</v>
      </c>
      <c r="AW707" s="14" t="s">
        <v>34</v>
      </c>
      <c r="AX707" s="14" t="s">
        <v>74</v>
      </c>
      <c r="AY707" s="255" t="s">
        <v>210</v>
      </c>
    </row>
    <row r="708" s="14" customFormat="1">
      <c r="A708" s="14"/>
      <c r="B708" s="245"/>
      <c r="C708" s="246"/>
      <c r="D708" s="236" t="s">
        <v>221</v>
      </c>
      <c r="E708" s="247" t="s">
        <v>19</v>
      </c>
      <c r="F708" s="248" t="s">
        <v>871</v>
      </c>
      <c r="G708" s="246"/>
      <c r="H708" s="249">
        <v>3</v>
      </c>
      <c r="I708" s="250"/>
      <c r="J708" s="246"/>
      <c r="K708" s="246"/>
      <c r="L708" s="251"/>
      <c r="M708" s="252"/>
      <c r="N708" s="253"/>
      <c r="O708" s="253"/>
      <c r="P708" s="253"/>
      <c r="Q708" s="253"/>
      <c r="R708" s="253"/>
      <c r="S708" s="253"/>
      <c r="T708" s="254"/>
      <c r="U708" s="14"/>
      <c r="V708" s="14"/>
      <c r="W708" s="14"/>
      <c r="X708" s="14"/>
      <c r="Y708" s="14"/>
      <c r="Z708" s="14"/>
      <c r="AA708" s="14"/>
      <c r="AB708" s="14"/>
      <c r="AC708" s="14"/>
      <c r="AD708" s="14"/>
      <c r="AE708" s="14"/>
      <c r="AT708" s="255" t="s">
        <v>221</v>
      </c>
      <c r="AU708" s="255" t="s">
        <v>83</v>
      </c>
      <c r="AV708" s="14" t="s">
        <v>83</v>
      </c>
      <c r="AW708" s="14" t="s">
        <v>34</v>
      </c>
      <c r="AX708" s="14" t="s">
        <v>74</v>
      </c>
      <c r="AY708" s="255" t="s">
        <v>210</v>
      </c>
    </row>
    <row r="709" s="16" customFormat="1">
      <c r="A709" s="16"/>
      <c r="B709" s="267"/>
      <c r="C709" s="268"/>
      <c r="D709" s="236" t="s">
        <v>221</v>
      </c>
      <c r="E709" s="269" t="s">
        <v>19</v>
      </c>
      <c r="F709" s="270" t="s">
        <v>236</v>
      </c>
      <c r="G709" s="268"/>
      <c r="H709" s="271">
        <v>6</v>
      </c>
      <c r="I709" s="272"/>
      <c r="J709" s="268"/>
      <c r="K709" s="268"/>
      <c r="L709" s="273"/>
      <c r="M709" s="274"/>
      <c r="N709" s="275"/>
      <c r="O709" s="275"/>
      <c r="P709" s="275"/>
      <c r="Q709" s="275"/>
      <c r="R709" s="275"/>
      <c r="S709" s="275"/>
      <c r="T709" s="276"/>
      <c r="U709" s="16"/>
      <c r="V709" s="16"/>
      <c r="W709" s="16"/>
      <c r="X709" s="16"/>
      <c r="Y709" s="16"/>
      <c r="Z709" s="16"/>
      <c r="AA709" s="16"/>
      <c r="AB709" s="16"/>
      <c r="AC709" s="16"/>
      <c r="AD709" s="16"/>
      <c r="AE709" s="16"/>
      <c r="AT709" s="277" t="s">
        <v>221</v>
      </c>
      <c r="AU709" s="277" t="s">
        <v>83</v>
      </c>
      <c r="AV709" s="16" t="s">
        <v>217</v>
      </c>
      <c r="AW709" s="16" t="s">
        <v>34</v>
      </c>
      <c r="AX709" s="16" t="s">
        <v>81</v>
      </c>
      <c r="AY709" s="277" t="s">
        <v>210</v>
      </c>
    </row>
    <row r="710" s="2" customFormat="1" ht="16.5" customHeight="1">
      <c r="A710" s="40"/>
      <c r="B710" s="41"/>
      <c r="C710" s="216" t="s">
        <v>872</v>
      </c>
      <c r="D710" s="216" t="s">
        <v>212</v>
      </c>
      <c r="E710" s="217" t="s">
        <v>873</v>
      </c>
      <c r="F710" s="218" t="s">
        <v>874</v>
      </c>
      <c r="G710" s="219" t="s">
        <v>215</v>
      </c>
      <c r="H710" s="220">
        <v>2.6379999999999999</v>
      </c>
      <c r="I710" s="221"/>
      <c r="J710" s="222">
        <f>ROUND(I710*H710,2)</f>
        <v>0</v>
      </c>
      <c r="K710" s="218" t="s">
        <v>296</v>
      </c>
      <c r="L710" s="46"/>
      <c r="M710" s="223" t="s">
        <v>19</v>
      </c>
      <c r="N710" s="224" t="s">
        <v>45</v>
      </c>
      <c r="O710" s="86"/>
      <c r="P710" s="225">
        <f>O710*H710</f>
        <v>0</v>
      </c>
      <c r="Q710" s="225">
        <v>0</v>
      </c>
      <c r="R710" s="225">
        <f>Q710*H710</f>
        <v>0</v>
      </c>
      <c r="S710" s="225">
        <v>0.0080000000000000002</v>
      </c>
      <c r="T710" s="226">
        <f>S710*H710</f>
        <v>0.021104000000000001</v>
      </c>
      <c r="U710" s="40"/>
      <c r="V710" s="40"/>
      <c r="W710" s="40"/>
      <c r="X710" s="40"/>
      <c r="Y710" s="40"/>
      <c r="Z710" s="40"/>
      <c r="AA710" s="40"/>
      <c r="AB710" s="40"/>
      <c r="AC710" s="40"/>
      <c r="AD710" s="40"/>
      <c r="AE710" s="40"/>
      <c r="AR710" s="227" t="s">
        <v>217</v>
      </c>
      <c r="AT710" s="227" t="s">
        <v>212</v>
      </c>
      <c r="AU710" s="227" t="s">
        <v>83</v>
      </c>
      <c r="AY710" s="19" t="s">
        <v>210</v>
      </c>
      <c r="BE710" s="228">
        <f>IF(N710="základní",J710,0)</f>
        <v>0</v>
      </c>
      <c r="BF710" s="228">
        <f>IF(N710="snížená",J710,0)</f>
        <v>0</v>
      </c>
      <c r="BG710" s="228">
        <f>IF(N710="zákl. přenesená",J710,0)</f>
        <v>0</v>
      </c>
      <c r="BH710" s="228">
        <f>IF(N710="sníž. přenesená",J710,0)</f>
        <v>0</v>
      </c>
      <c r="BI710" s="228">
        <f>IF(N710="nulová",J710,0)</f>
        <v>0</v>
      </c>
      <c r="BJ710" s="19" t="s">
        <v>81</v>
      </c>
      <c r="BK710" s="228">
        <f>ROUND(I710*H710,2)</f>
        <v>0</v>
      </c>
      <c r="BL710" s="19" t="s">
        <v>217</v>
      </c>
      <c r="BM710" s="227" t="s">
        <v>875</v>
      </c>
    </row>
    <row r="711" s="13" customFormat="1">
      <c r="A711" s="13"/>
      <c r="B711" s="234"/>
      <c r="C711" s="235"/>
      <c r="D711" s="236" t="s">
        <v>221</v>
      </c>
      <c r="E711" s="237" t="s">
        <v>19</v>
      </c>
      <c r="F711" s="238" t="s">
        <v>222</v>
      </c>
      <c r="G711" s="235"/>
      <c r="H711" s="237" t="s">
        <v>19</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221</v>
      </c>
      <c r="AU711" s="244" t="s">
        <v>83</v>
      </c>
      <c r="AV711" s="13" t="s">
        <v>81</v>
      </c>
      <c r="AW711" s="13" t="s">
        <v>34</v>
      </c>
      <c r="AX711" s="13" t="s">
        <v>74</v>
      </c>
      <c r="AY711" s="244" t="s">
        <v>210</v>
      </c>
    </row>
    <row r="712" s="14" customFormat="1">
      <c r="A712" s="14"/>
      <c r="B712" s="245"/>
      <c r="C712" s="246"/>
      <c r="D712" s="236" t="s">
        <v>221</v>
      </c>
      <c r="E712" s="247" t="s">
        <v>19</v>
      </c>
      <c r="F712" s="248" t="s">
        <v>876</v>
      </c>
      <c r="G712" s="246"/>
      <c r="H712" s="249">
        <v>2.6379999999999999</v>
      </c>
      <c r="I712" s="250"/>
      <c r="J712" s="246"/>
      <c r="K712" s="246"/>
      <c r="L712" s="251"/>
      <c r="M712" s="252"/>
      <c r="N712" s="253"/>
      <c r="O712" s="253"/>
      <c r="P712" s="253"/>
      <c r="Q712" s="253"/>
      <c r="R712" s="253"/>
      <c r="S712" s="253"/>
      <c r="T712" s="254"/>
      <c r="U712" s="14"/>
      <c r="V712" s="14"/>
      <c r="W712" s="14"/>
      <c r="X712" s="14"/>
      <c r="Y712" s="14"/>
      <c r="Z712" s="14"/>
      <c r="AA712" s="14"/>
      <c r="AB712" s="14"/>
      <c r="AC712" s="14"/>
      <c r="AD712" s="14"/>
      <c r="AE712" s="14"/>
      <c r="AT712" s="255" t="s">
        <v>221</v>
      </c>
      <c r="AU712" s="255" t="s">
        <v>83</v>
      </c>
      <c r="AV712" s="14" t="s">
        <v>83</v>
      </c>
      <c r="AW712" s="14" t="s">
        <v>34</v>
      </c>
      <c r="AX712" s="14" t="s">
        <v>81</v>
      </c>
      <c r="AY712" s="255" t="s">
        <v>210</v>
      </c>
    </row>
    <row r="713" s="12" customFormat="1" ht="22.8" customHeight="1">
      <c r="A713" s="12"/>
      <c r="B713" s="200"/>
      <c r="C713" s="201"/>
      <c r="D713" s="202" t="s">
        <v>73</v>
      </c>
      <c r="E713" s="214" t="s">
        <v>877</v>
      </c>
      <c r="F713" s="214" t="s">
        <v>878</v>
      </c>
      <c r="G713" s="201"/>
      <c r="H713" s="201"/>
      <c r="I713" s="204"/>
      <c r="J713" s="215">
        <f>BK713</f>
        <v>0</v>
      </c>
      <c r="K713" s="201"/>
      <c r="L713" s="206"/>
      <c r="M713" s="207"/>
      <c r="N713" s="208"/>
      <c r="O713" s="208"/>
      <c r="P713" s="209">
        <f>SUM(P714:P733)</f>
        <v>0</v>
      </c>
      <c r="Q713" s="208"/>
      <c r="R713" s="209">
        <f>SUM(R714:R733)</f>
        <v>0</v>
      </c>
      <c r="S713" s="208"/>
      <c r="T713" s="210">
        <f>SUM(T714:T733)</f>
        <v>17.500499999999999</v>
      </c>
      <c r="U713" s="12"/>
      <c r="V713" s="12"/>
      <c r="W713" s="12"/>
      <c r="X713" s="12"/>
      <c r="Y713" s="12"/>
      <c r="Z713" s="12"/>
      <c r="AA713" s="12"/>
      <c r="AB713" s="12"/>
      <c r="AC713" s="12"/>
      <c r="AD713" s="12"/>
      <c r="AE713" s="12"/>
      <c r="AR713" s="211" t="s">
        <v>81</v>
      </c>
      <c r="AT713" s="212" t="s">
        <v>73</v>
      </c>
      <c r="AU713" s="212" t="s">
        <v>81</v>
      </c>
      <c r="AY713" s="211" t="s">
        <v>210</v>
      </c>
      <c r="BK713" s="213">
        <f>SUM(BK714:BK733)</f>
        <v>0</v>
      </c>
    </row>
    <row r="714" s="2" customFormat="1" ht="16.5" customHeight="1">
      <c r="A714" s="40"/>
      <c r="B714" s="41"/>
      <c r="C714" s="216" t="s">
        <v>879</v>
      </c>
      <c r="D714" s="216" t="s">
        <v>212</v>
      </c>
      <c r="E714" s="217" t="s">
        <v>880</v>
      </c>
      <c r="F714" s="218" t="s">
        <v>881</v>
      </c>
      <c r="G714" s="219" t="s">
        <v>356</v>
      </c>
      <c r="H714" s="220">
        <v>177.72</v>
      </c>
      <c r="I714" s="221"/>
      <c r="J714" s="222">
        <f>ROUND(I714*H714,2)</f>
        <v>0</v>
      </c>
      <c r="K714" s="218" t="s">
        <v>216</v>
      </c>
      <c r="L714" s="46"/>
      <c r="M714" s="223" t="s">
        <v>19</v>
      </c>
      <c r="N714" s="224" t="s">
        <v>45</v>
      </c>
      <c r="O714" s="86"/>
      <c r="P714" s="225">
        <f>O714*H714</f>
        <v>0</v>
      </c>
      <c r="Q714" s="225">
        <v>0</v>
      </c>
      <c r="R714" s="225">
        <f>Q714*H714</f>
        <v>0</v>
      </c>
      <c r="S714" s="225">
        <v>0</v>
      </c>
      <c r="T714" s="226">
        <f>S714*H714</f>
        <v>0</v>
      </c>
      <c r="U714" s="40"/>
      <c r="V714" s="40"/>
      <c r="W714" s="40"/>
      <c r="X714" s="40"/>
      <c r="Y714" s="40"/>
      <c r="Z714" s="40"/>
      <c r="AA714" s="40"/>
      <c r="AB714" s="40"/>
      <c r="AC714" s="40"/>
      <c r="AD714" s="40"/>
      <c r="AE714" s="40"/>
      <c r="AR714" s="227" t="s">
        <v>217</v>
      </c>
      <c r="AT714" s="227" t="s">
        <v>212</v>
      </c>
      <c r="AU714" s="227" t="s">
        <v>83</v>
      </c>
      <c r="AY714" s="19" t="s">
        <v>210</v>
      </c>
      <c r="BE714" s="228">
        <f>IF(N714="základní",J714,0)</f>
        <v>0</v>
      </c>
      <c r="BF714" s="228">
        <f>IF(N714="snížená",J714,0)</f>
        <v>0</v>
      </c>
      <c r="BG714" s="228">
        <f>IF(N714="zákl. přenesená",J714,0)</f>
        <v>0</v>
      </c>
      <c r="BH714" s="228">
        <f>IF(N714="sníž. přenesená",J714,0)</f>
        <v>0</v>
      </c>
      <c r="BI714" s="228">
        <f>IF(N714="nulová",J714,0)</f>
        <v>0</v>
      </c>
      <c r="BJ714" s="19" t="s">
        <v>81</v>
      </c>
      <c r="BK714" s="228">
        <f>ROUND(I714*H714,2)</f>
        <v>0</v>
      </c>
      <c r="BL714" s="19" t="s">
        <v>217</v>
      </c>
      <c r="BM714" s="227" t="s">
        <v>882</v>
      </c>
    </row>
    <row r="715" s="2" customFormat="1">
      <c r="A715" s="40"/>
      <c r="B715" s="41"/>
      <c r="C715" s="42"/>
      <c r="D715" s="229" t="s">
        <v>219</v>
      </c>
      <c r="E715" s="42"/>
      <c r="F715" s="230" t="s">
        <v>883</v>
      </c>
      <c r="G715" s="42"/>
      <c r="H715" s="42"/>
      <c r="I715" s="231"/>
      <c r="J715" s="42"/>
      <c r="K715" s="42"/>
      <c r="L715" s="46"/>
      <c r="M715" s="232"/>
      <c r="N715" s="233"/>
      <c r="O715" s="86"/>
      <c r="P715" s="86"/>
      <c r="Q715" s="86"/>
      <c r="R715" s="86"/>
      <c r="S715" s="86"/>
      <c r="T715" s="87"/>
      <c r="U715" s="40"/>
      <c r="V715" s="40"/>
      <c r="W715" s="40"/>
      <c r="X715" s="40"/>
      <c r="Y715" s="40"/>
      <c r="Z715" s="40"/>
      <c r="AA715" s="40"/>
      <c r="AB715" s="40"/>
      <c r="AC715" s="40"/>
      <c r="AD715" s="40"/>
      <c r="AE715" s="40"/>
      <c r="AT715" s="19" t="s">
        <v>219</v>
      </c>
      <c r="AU715" s="19" t="s">
        <v>83</v>
      </c>
    </row>
    <row r="716" s="2" customFormat="1" ht="24.15" customHeight="1">
      <c r="A716" s="40"/>
      <c r="B716" s="41"/>
      <c r="C716" s="216" t="s">
        <v>884</v>
      </c>
      <c r="D716" s="216" t="s">
        <v>212</v>
      </c>
      <c r="E716" s="217" t="s">
        <v>885</v>
      </c>
      <c r="F716" s="218" t="s">
        <v>886</v>
      </c>
      <c r="G716" s="219" t="s">
        <v>215</v>
      </c>
      <c r="H716" s="220">
        <v>11.667</v>
      </c>
      <c r="I716" s="221"/>
      <c r="J716" s="222">
        <f>ROUND(I716*H716,2)</f>
        <v>0</v>
      </c>
      <c r="K716" s="218" t="s">
        <v>216</v>
      </c>
      <c r="L716" s="46"/>
      <c r="M716" s="223" t="s">
        <v>19</v>
      </c>
      <c r="N716" s="224" t="s">
        <v>45</v>
      </c>
      <c r="O716" s="86"/>
      <c r="P716" s="225">
        <f>O716*H716</f>
        <v>0</v>
      </c>
      <c r="Q716" s="225">
        <v>0</v>
      </c>
      <c r="R716" s="225">
        <f>Q716*H716</f>
        <v>0</v>
      </c>
      <c r="S716" s="225">
        <v>1.5</v>
      </c>
      <c r="T716" s="226">
        <f>S716*H716</f>
        <v>17.500499999999999</v>
      </c>
      <c r="U716" s="40"/>
      <c r="V716" s="40"/>
      <c r="W716" s="40"/>
      <c r="X716" s="40"/>
      <c r="Y716" s="40"/>
      <c r="Z716" s="40"/>
      <c r="AA716" s="40"/>
      <c r="AB716" s="40"/>
      <c r="AC716" s="40"/>
      <c r="AD716" s="40"/>
      <c r="AE716" s="40"/>
      <c r="AR716" s="227" t="s">
        <v>217</v>
      </c>
      <c r="AT716" s="227" t="s">
        <v>212</v>
      </c>
      <c r="AU716" s="227" t="s">
        <v>83</v>
      </c>
      <c r="AY716" s="19" t="s">
        <v>210</v>
      </c>
      <c r="BE716" s="228">
        <f>IF(N716="základní",J716,0)</f>
        <v>0</v>
      </c>
      <c r="BF716" s="228">
        <f>IF(N716="snížená",J716,0)</f>
        <v>0</v>
      </c>
      <c r="BG716" s="228">
        <f>IF(N716="zákl. přenesená",J716,0)</f>
        <v>0</v>
      </c>
      <c r="BH716" s="228">
        <f>IF(N716="sníž. přenesená",J716,0)</f>
        <v>0</v>
      </c>
      <c r="BI716" s="228">
        <f>IF(N716="nulová",J716,0)</f>
        <v>0</v>
      </c>
      <c r="BJ716" s="19" t="s">
        <v>81</v>
      </c>
      <c r="BK716" s="228">
        <f>ROUND(I716*H716,2)</f>
        <v>0</v>
      </c>
      <c r="BL716" s="19" t="s">
        <v>217</v>
      </c>
      <c r="BM716" s="227" t="s">
        <v>887</v>
      </c>
    </row>
    <row r="717" s="2" customFormat="1">
      <c r="A717" s="40"/>
      <c r="B717" s="41"/>
      <c r="C717" s="42"/>
      <c r="D717" s="229" t="s">
        <v>219</v>
      </c>
      <c r="E717" s="42"/>
      <c r="F717" s="230" t="s">
        <v>888</v>
      </c>
      <c r="G717" s="42"/>
      <c r="H717" s="42"/>
      <c r="I717" s="231"/>
      <c r="J717" s="42"/>
      <c r="K717" s="42"/>
      <c r="L717" s="46"/>
      <c r="M717" s="232"/>
      <c r="N717" s="233"/>
      <c r="O717" s="86"/>
      <c r="P717" s="86"/>
      <c r="Q717" s="86"/>
      <c r="R717" s="86"/>
      <c r="S717" s="86"/>
      <c r="T717" s="87"/>
      <c r="U717" s="40"/>
      <c r="V717" s="40"/>
      <c r="W717" s="40"/>
      <c r="X717" s="40"/>
      <c r="Y717" s="40"/>
      <c r="Z717" s="40"/>
      <c r="AA717" s="40"/>
      <c r="AB717" s="40"/>
      <c r="AC717" s="40"/>
      <c r="AD717" s="40"/>
      <c r="AE717" s="40"/>
      <c r="AT717" s="19" t="s">
        <v>219</v>
      </c>
      <c r="AU717" s="19" t="s">
        <v>83</v>
      </c>
    </row>
    <row r="718" s="13" customFormat="1">
      <c r="A718" s="13"/>
      <c r="B718" s="234"/>
      <c r="C718" s="235"/>
      <c r="D718" s="236" t="s">
        <v>221</v>
      </c>
      <c r="E718" s="237" t="s">
        <v>19</v>
      </c>
      <c r="F718" s="238" t="s">
        <v>889</v>
      </c>
      <c r="G718" s="235"/>
      <c r="H718" s="237" t="s">
        <v>19</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221</v>
      </c>
      <c r="AU718" s="244" t="s">
        <v>83</v>
      </c>
      <c r="AV718" s="13" t="s">
        <v>81</v>
      </c>
      <c r="AW718" s="13" t="s">
        <v>34</v>
      </c>
      <c r="AX718" s="13" t="s">
        <v>74</v>
      </c>
      <c r="AY718" s="244" t="s">
        <v>210</v>
      </c>
    </row>
    <row r="719" s="14" customFormat="1">
      <c r="A719" s="14"/>
      <c r="B719" s="245"/>
      <c r="C719" s="246"/>
      <c r="D719" s="236" t="s">
        <v>221</v>
      </c>
      <c r="E719" s="247" t="s">
        <v>19</v>
      </c>
      <c r="F719" s="248" t="s">
        <v>890</v>
      </c>
      <c r="G719" s="246"/>
      <c r="H719" s="249">
        <v>11.667</v>
      </c>
      <c r="I719" s="250"/>
      <c r="J719" s="246"/>
      <c r="K719" s="246"/>
      <c r="L719" s="251"/>
      <c r="M719" s="252"/>
      <c r="N719" s="253"/>
      <c r="O719" s="253"/>
      <c r="P719" s="253"/>
      <c r="Q719" s="253"/>
      <c r="R719" s="253"/>
      <c r="S719" s="253"/>
      <c r="T719" s="254"/>
      <c r="U719" s="14"/>
      <c r="V719" s="14"/>
      <c r="W719" s="14"/>
      <c r="X719" s="14"/>
      <c r="Y719" s="14"/>
      <c r="Z719" s="14"/>
      <c r="AA719" s="14"/>
      <c r="AB719" s="14"/>
      <c r="AC719" s="14"/>
      <c r="AD719" s="14"/>
      <c r="AE719" s="14"/>
      <c r="AT719" s="255" t="s">
        <v>221</v>
      </c>
      <c r="AU719" s="255" t="s">
        <v>83</v>
      </c>
      <c r="AV719" s="14" t="s">
        <v>83</v>
      </c>
      <c r="AW719" s="14" t="s">
        <v>34</v>
      </c>
      <c r="AX719" s="14" t="s">
        <v>81</v>
      </c>
      <c r="AY719" s="255" t="s">
        <v>210</v>
      </c>
    </row>
    <row r="720" s="2" customFormat="1" ht="24.15" customHeight="1">
      <c r="A720" s="40"/>
      <c r="B720" s="41"/>
      <c r="C720" s="216" t="s">
        <v>891</v>
      </c>
      <c r="D720" s="216" t="s">
        <v>212</v>
      </c>
      <c r="E720" s="217" t="s">
        <v>892</v>
      </c>
      <c r="F720" s="218" t="s">
        <v>893</v>
      </c>
      <c r="G720" s="219" t="s">
        <v>356</v>
      </c>
      <c r="H720" s="220">
        <v>177.72</v>
      </c>
      <c r="I720" s="221"/>
      <c r="J720" s="222">
        <f>ROUND(I720*H720,2)</f>
        <v>0</v>
      </c>
      <c r="K720" s="218" t="s">
        <v>216</v>
      </c>
      <c r="L720" s="46"/>
      <c r="M720" s="223" t="s">
        <v>19</v>
      </c>
      <c r="N720" s="224" t="s">
        <v>45</v>
      </c>
      <c r="O720" s="86"/>
      <c r="P720" s="225">
        <f>O720*H720</f>
        <v>0</v>
      </c>
      <c r="Q720" s="225">
        <v>0</v>
      </c>
      <c r="R720" s="225">
        <f>Q720*H720</f>
        <v>0</v>
      </c>
      <c r="S720" s="225">
        <v>0</v>
      </c>
      <c r="T720" s="226">
        <f>S720*H720</f>
        <v>0</v>
      </c>
      <c r="U720" s="40"/>
      <c r="V720" s="40"/>
      <c r="W720" s="40"/>
      <c r="X720" s="40"/>
      <c r="Y720" s="40"/>
      <c r="Z720" s="40"/>
      <c r="AA720" s="40"/>
      <c r="AB720" s="40"/>
      <c r="AC720" s="40"/>
      <c r="AD720" s="40"/>
      <c r="AE720" s="40"/>
      <c r="AR720" s="227" t="s">
        <v>217</v>
      </c>
      <c r="AT720" s="227" t="s">
        <v>212</v>
      </c>
      <c r="AU720" s="227" t="s">
        <v>83</v>
      </c>
      <c r="AY720" s="19" t="s">
        <v>210</v>
      </c>
      <c r="BE720" s="228">
        <f>IF(N720="základní",J720,0)</f>
        <v>0</v>
      </c>
      <c r="BF720" s="228">
        <f>IF(N720="snížená",J720,0)</f>
        <v>0</v>
      </c>
      <c r="BG720" s="228">
        <f>IF(N720="zákl. přenesená",J720,0)</f>
        <v>0</v>
      </c>
      <c r="BH720" s="228">
        <f>IF(N720="sníž. přenesená",J720,0)</f>
        <v>0</v>
      </c>
      <c r="BI720" s="228">
        <f>IF(N720="nulová",J720,0)</f>
        <v>0</v>
      </c>
      <c r="BJ720" s="19" t="s">
        <v>81</v>
      </c>
      <c r="BK720" s="228">
        <f>ROUND(I720*H720,2)</f>
        <v>0</v>
      </c>
      <c r="BL720" s="19" t="s">
        <v>217</v>
      </c>
      <c r="BM720" s="227" t="s">
        <v>894</v>
      </c>
    </row>
    <row r="721" s="2" customFormat="1">
      <c r="A721" s="40"/>
      <c r="B721" s="41"/>
      <c r="C721" s="42"/>
      <c r="D721" s="229" t="s">
        <v>219</v>
      </c>
      <c r="E721" s="42"/>
      <c r="F721" s="230" t="s">
        <v>895</v>
      </c>
      <c r="G721" s="42"/>
      <c r="H721" s="42"/>
      <c r="I721" s="231"/>
      <c r="J721" s="42"/>
      <c r="K721" s="42"/>
      <c r="L721" s="46"/>
      <c r="M721" s="232"/>
      <c r="N721" s="233"/>
      <c r="O721" s="86"/>
      <c r="P721" s="86"/>
      <c r="Q721" s="86"/>
      <c r="R721" s="86"/>
      <c r="S721" s="86"/>
      <c r="T721" s="87"/>
      <c r="U721" s="40"/>
      <c r="V721" s="40"/>
      <c r="W721" s="40"/>
      <c r="X721" s="40"/>
      <c r="Y721" s="40"/>
      <c r="Z721" s="40"/>
      <c r="AA721" s="40"/>
      <c r="AB721" s="40"/>
      <c r="AC721" s="40"/>
      <c r="AD721" s="40"/>
      <c r="AE721" s="40"/>
      <c r="AT721" s="19" t="s">
        <v>219</v>
      </c>
      <c r="AU721" s="19" t="s">
        <v>83</v>
      </c>
    </row>
    <row r="722" s="2" customFormat="1" ht="21.75" customHeight="1">
      <c r="A722" s="40"/>
      <c r="B722" s="41"/>
      <c r="C722" s="216" t="s">
        <v>896</v>
      </c>
      <c r="D722" s="216" t="s">
        <v>212</v>
      </c>
      <c r="E722" s="217" t="s">
        <v>897</v>
      </c>
      <c r="F722" s="218" t="s">
        <v>898</v>
      </c>
      <c r="G722" s="219" t="s">
        <v>356</v>
      </c>
      <c r="H722" s="220">
        <v>177.72</v>
      </c>
      <c r="I722" s="221"/>
      <c r="J722" s="222">
        <f>ROUND(I722*H722,2)</f>
        <v>0</v>
      </c>
      <c r="K722" s="218" t="s">
        <v>216</v>
      </c>
      <c r="L722" s="46"/>
      <c r="M722" s="223" t="s">
        <v>19</v>
      </c>
      <c r="N722" s="224" t="s">
        <v>45</v>
      </c>
      <c r="O722" s="86"/>
      <c r="P722" s="225">
        <f>O722*H722</f>
        <v>0</v>
      </c>
      <c r="Q722" s="225">
        <v>0</v>
      </c>
      <c r="R722" s="225">
        <f>Q722*H722</f>
        <v>0</v>
      </c>
      <c r="S722" s="225">
        <v>0</v>
      </c>
      <c r="T722" s="226">
        <f>S722*H722</f>
        <v>0</v>
      </c>
      <c r="U722" s="40"/>
      <c r="V722" s="40"/>
      <c r="W722" s="40"/>
      <c r="X722" s="40"/>
      <c r="Y722" s="40"/>
      <c r="Z722" s="40"/>
      <c r="AA722" s="40"/>
      <c r="AB722" s="40"/>
      <c r="AC722" s="40"/>
      <c r="AD722" s="40"/>
      <c r="AE722" s="40"/>
      <c r="AR722" s="227" t="s">
        <v>217</v>
      </c>
      <c r="AT722" s="227" t="s">
        <v>212</v>
      </c>
      <c r="AU722" s="227" t="s">
        <v>83</v>
      </c>
      <c r="AY722" s="19" t="s">
        <v>210</v>
      </c>
      <c r="BE722" s="228">
        <f>IF(N722="základní",J722,0)</f>
        <v>0</v>
      </c>
      <c r="BF722" s="228">
        <f>IF(N722="snížená",J722,0)</f>
        <v>0</v>
      </c>
      <c r="BG722" s="228">
        <f>IF(N722="zákl. přenesená",J722,0)</f>
        <v>0</v>
      </c>
      <c r="BH722" s="228">
        <f>IF(N722="sníž. přenesená",J722,0)</f>
        <v>0</v>
      </c>
      <c r="BI722" s="228">
        <f>IF(N722="nulová",J722,0)</f>
        <v>0</v>
      </c>
      <c r="BJ722" s="19" t="s">
        <v>81</v>
      </c>
      <c r="BK722" s="228">
        <f>ROUND(I722*H722,2)</f>
        <v>0</v>
      </c>
      <c r="BL722" s="19" t="s">
        <v>217</v>
      </c>
      <c r="BM722" s="227" t="s">
        <v>899</v>
      </c>
    </row>
    <row r="723" s="2" customFormat="1">
      <c r="A723" s="40"/>
      <c r="B723" s="41"/>
      <c r="C723" s="42"/>
      <c r="D723" s="229" t="s">
        <v>219</v>
      </c>
      <c r="E723" s="42"/>
      <c r="F723" s="230" t="s">
        <v>900</v>
      </c>
      <c r="G723" s="42"/>
      <c r="H723" s="42"/>
      <c r="I723" s="231"/>
      <c r="J723" s="42"/>
      <c r="K723" s="42"/>
      <c r="L723" s="46"/>
      <c r="M723" s="232"/>
      <c r="N723" s="233"/>
      <c r="O723" s="86"/>
      <c r="P723" s="86"/>
      <c r="Q723" s="86"/>
      <c r="R723" s="86"/>
      <c r="S723" s="86"/>
      <c r="T723" s="87"/>
      <c r="U723" s="40"/>
      <c r="V723" s="40"/>
      <c r="W723" s="40"/>
      <c r="X723" s="40"/>
      <c r="Y723" s="40"/>
      <c r="Z723" s="40"/>
      <c r="AA723" s="40"/>
      <c r="AB723" s="40"/>
      <c r="AC723" s="40"/>
      <c r="AD723" s="40"/>
      <c r="AE723" s="40"/>
      <c r="AT723" s="19" t="s">
        <v>219</v>
      </c>
      <c r="AU723" s="19" t="s">
        <v>83</v>
      </c>
    </row>
    <row r="724" s="2" customFormat="1" ht="24.15" customHeight="1">
      <c r="A724" s="40"/>
      <c r="B724" s="41"/>
      <c r="C724" s="216" t="s">
        <v>901</v>
      </c>
      <c r="D724" s="216" t="s">
        <v>212</v>
      </c>
      <c r="E724" s="217" t="s">
        <v>902</v>
      </c>
      <c r="F724" s="218" t="s">
        <v>903</v>
      </c>
      <c r="G724" s="219" t="s">
        <v>356</v>
      </c>
      <c r="H724" s="220">
        <v>1777.2000000000001</v>
      </c>
      <c r="I724" s="221"/>
      <c r="J724" s="222">
        <f>ROUND(I724*H724,2)</f>
        <v>0</v>
      </c>
      <c r="K724" s="218" t="s">
        <v>216</v>
      </c>
      <c r="L724" s="46"/>
      <c r="M724" s="223" t="s">
        <v>19</v>
      </c>
      <c r="N724" s="224" t="s">
        <v>45</v>
      </c>
      <c r="O724" s="86"/>
      <c r="P724" s="225">
        <f>O724*H724</f>
        <v>0</v>
      </c>
      <c r="Q724" s="225">
        <v>0</v>
      </c>
      <c r="R724" s="225">
        <f>Q724*H724</f>
        <v>0</v>
      </c>
      <c r="S724" s="225">
        <v>0</v>
      </c>
      <c r="T724" s="226">
        <f>S724*H724</f>
        <v>0</v>
      </c>
      <c r="U724" s="40"/>
      <c r="V724" s="40"/>
      <c r="W724" s="40"/>
      <c r="X724" s="40"/>
      <c r="Y724" s="40"/>
      <c r="Z724" s="40"/>
      <c r="AA724" s="40"/>
      <c r="AB724" s="40"/>
      <c r="AC724" s="40"/>
      <c r="AD724" s="40"/>
      <c r="AE724" s="40"/>
      <c r="AR724" s="227" t="s">
        <v>217</v>
      </c>
      <c r="AT724" s="227" t="s">
        <v>212</v>
      </c>
      <c r="AU724" s="227" t="s">
        <v>83</v>
      </c>
      <c r="AY724" s="19" t="s">
        <v>210</v>
      </c>
      <c r="BE724" s="228">
        <f>IF(N724="základní",J724,0)</f>
        <v>0</v>
      </c>
      <c r="BF724" s="228">
        <f>IF(N724="snížená",J724,0)</f>
        <v>0</v>
      </c>
      <c r="BG724" s="228">
        <f>IF(N724="zákl. přenesená",J724,0)</f>
        <v>0</v>
      </c>
      <c r="BH724" s="228">
        <f>IF(N724="sníž. přenesená",J724,0)</f>
        <v>0</v>
      </c>
      <c r="BI724" s="228">
        <f>IF(N724="nulová",J724,0)</f>
        <v>0</v>
      </c>
      <c r="BJ724" s="19" t="s">
        <v>81</v>
      </c>
      <c r="BK724" s="228">
        <f>ROUND(I724*H724,2)</f>
        <v>0</v>
      </c>
      <c r="BL724" s="19" t="s">
        <v>217</v>
      </c>
      <c r="BM724" s="227" t="s">
        <v>904</v>
      </c>
    </row>
    <row r="725" s="2" customFormat="1">
      <c r="A725" s="40"/>
      <c r="B725" s="41"/>
      <c r="C725" s="42"/>
      <c r="D725" s="229" t="s">
        <v>219</v>
      </c>
      <c r="E725" s="42"/>
      <c r="F725" s="230" t="s">
        <v>905</v>
      </c>
      <c r="G725" s="42"/>
      <c r="H725" s="42"/>
      <c r="I725" s="231"/>
      <c r="J725" s="42"/>
      <c r="K725" s="42"/>
      <c r="L725" s="46"/>
      <c r="M725" s="232"/>
      <c r="N725" s="233"/>
      <c r="O725" s="86"/>
      <c r="P725" s="86"/>
      <c r="Q725" s="86"/>
      <c r="R725" s="86"/>
      <c r="S725" s="86"/>
      <c r="T725" s="87"/>
      <c r="U725" s="40"/>
      <c r="V725" s="40"/>
      <c r="W725" s="40"/>
      <c r="X725" s="40"/>
      <c r="Y725" s="40"/>
      <c r="Z725" s="40"/>
      <c r="AA725" s="40"/>
      <c r="AB725" s="40"/>
      <c r="AC725" s="40"/>
      <c r="AD725" s="40"/>
      <c r="AE725" s="40"/>
      <c r="AT725" s="19" t="s">
        <v>219</v>
      </c>
      <c r="AU725" s="19" t="s">
        <v>83</v>
      </c>
    </row>
    <row r="726" s="13" customFormat="1">
      <c r="A726" s="13"/>
      <c r="B726" s="234"/>
      <c r="C726" s="235"/>
      <c r="D726" s="236" t="s">
        <v>221</v>
      </c>
      <c r="E726" s="237" t="s">
        <v>19</v>
      </c>
      <c r="F726" s="238" t="s">
        <v>906</v>
      </c>
      <c r="G726" s="235"/>
      <c r="H726" s="237" t="s">
        <v>19</v>
      </c>
      <c r="I726" s="239"/>
      <c r="J726" s="235"/>
      <c r="K726" s="235"/>
      <c r="L726" s="240"/>
      <c r="M726" s="241"/>
      <c r="N726" s="242"/>
      <c r="O726" s="242"/>
      <c r="P726" s="242"/>
      <c r="Q726" s="242"/>
      <c r="R726" s="242"/>
      <c r="S726" s="242"/>
      <c r="T726" s="243"/>
      <c r="U726" s="13"/>
      <c r="V726" s="13"/>
      <c r="W726" s="13"/>
      <c r="X726" s="13"/>
      <c r="Y726" s="13"/>
      <c r="Z726" s="13"/>
      <c r="AA726" s="13"/>
      <c r="AB726" s="13"/>
      <c r="AC726" s="13"/>
      <c r="AD726" s="13"/>
      <c r="AE726" s="13"/>
      <c r="AT726" s="244" t="s">
        <v>221</v>
      </c>
      <c r="AU726" s="244" t="s">
        <v>83</v>
      </c>
      <c r="AV726" s="13" t="s">
        <v>81</v>
      </c>
      <c r="AW726" s="13" t="s">
        <v>34</v>
      </c>
      <c r="AX726" s="13" t="s">
        <v>74</v>
      </c>
      <c r="AY726" s="244" t="s">
        <v>210</v>
      </c>
    </row>
    <row r="727" s="14" customFormat="1">
      <c r="A727" s="14"/>
      <c r="B727" s="245"/>
      <c r="C727" s="246"/>
      <c r="D727" s="236" t="s">
        <v>221</v>
      </c>
      <c r="E727" s="247" t="s">
        <v>19</v>
      </c>
      <c r="F727" s="248" t="s">
        <v>907</v>
      </c>
      <c r="G727" s="246"/>
      <c r="H727" s="249">
        <v>1777.2000000000001</v>
      </c>
      <c r="I727" s="250"/>
      <c r="J727" s="246"/>
      <c r="K727" s="246"/>
      <c r="L727" s="251"/>
      <c r="M727" s="252"/>
      <c r="N727" s="253"/>
      <c r="O727" s="253"/>
      <c r="P727" s="253"/>
      <c r="Q727" s="253"/>
      <c r="R727" s="253"/>
      <c r="S727" s="253"/>
      <c r="T727" s="254"/>
      <c r="U727" s="14"/>
      <c r="V727" s="14"/>
      <c r="W727" s="14"/>
      <c r="X727" s="14"/>
      <c r="Y727" s="14"/>
      <c r="Z727" s="14"/>
      <c r="AA727" s="14"/>
      <c r="AB727" s="14"/>
      <c r="AC727" s="14"/>
      <c r="AD727" s="14"/>
      <c r="AE727" s="14"/>
      <c r="AT727" s="255" t="s">
        <v>221</v>
      </c>
      <c r="AU727" s="255" t="s">
        <v>83</v>
      </c>
      <c r="AV727" s="14" t="s">
        <v>83</v>
      </c>
      <c r="AW727" s="14" t="s">
        <v>34</v>
      </c>
      <c r="AX727" s="14" t="s">
        <v>81</v>
      </c>
      <c r="AY727" s="255" t="s">
        <v>210</v>
      </c>
    </row>
    <row r="728" s="2" customFormat="1" ht="24.15" customHeight="1">
      <c r="A728" s="40"/>
      <c r="B728" s="41"/>
      <c r="C728" s="216" t="s">
        <v>908</v>
      </c>
      <c r="D728" s="216" t="s">
        <v>212</v>
      </c>
      <c r="E728" s="217" t="s">
        <v>909</v>
      </c>
      <c r="F728" s="218" t="s">
        <v>910</v>
      </c>
      <c r="G728" s="219" t="s">
        <v>356</v>
      </c>
      <c r="H728" s="220">
        <v>145.06</v>
      </c>
      <c r="I728" s="221"/>
      <c r="J728" s="222">
        <f>ROUND(I728*H728,2)</f>
        <v>0</v>
      </c>
      <c r="K728" s="218" t="s">
        <v>216</v>
      </c>
      <c r="L728" s="46"/>
      <c r="M728" s="223" t="s">
        <v>19</v>
      </c>
      <c r="N728" s="224" t="s">
        <v>45</v>
      </c>
      <c r="O728" s="86"/>
      <c r="P728" s="225">
        <f>O728*H728</f>
        <v>0</v>
      </c>
      <c r="Q728" s="225">
        <v>0</v>
      </c>
      <c r="R728" s="225">
        <f>Q728*H728</f>
        <v>0</v>
      </c>
      <c r="S728" s="225">
        <v>0</v>
      </c>
      <c r="T728" s="226">
        <f>S728*H728</f>
        <v>0</v>
      </c>
      <c r="U728" s="40"/>
      <c r="V728" s="40"/>
      <c r="W728" s="40"/>
      <c r="X728" s="40"/>
      <c r="Y728" s="40"/>
      <c r="Z728" s="40"/>
      <c r="AA728" s="40"/>
      <c r="AB728" s="40"/>
      <c r="AC728" s="40"/>
      <c r="AD728" s="40"/>
      <c r="AE728" s="40"/>
      <c r="AR728" s="227" t="s">
        <v>217</v>
      </c>
      <c r="AT728" s="227" t="s">
        <v>212</v>
      </c>
      <c r="AU728" s="227" t="s">
        <v>83</v>
      </c>
      <c r="AY728" s="19" t="s">
        <v>210</v>
      </c>
      <c r="BE728" s="228">
        <f>IF(N728="základní",J728,0)</f>
        <v>0</v>
      </c>
      <c r="BF728" s="228">
        <f>IF(N728="snížená",J728,0)</f>
        <v>0</v>
      </c>
      <c r="BG728" s="228">
        <f>IF(N728="zákl. přenesená",J728,0)</f>
        <v>0</v>
      </c>
      <c r="BH728" s="228">
        <f>IF(N728="sníž. přenesená",J728,0)</f>
        <v>0</v>
      </c>
      <c r="BI728" s="228">
        <f>IF(N728="nulová",J728,0)</f>
        <v>0</v>
      </c>
      <c r="BJ728" s="19" t="s">
        <v>81</v>
      </c>
      <c r="BK728" s="228">
        <f>ROUND(I728*H728,2)</f>
        <v>0</v>
      </c>
      <c r="BL728" s="19" t="s">
        <v>217</v>
      </c>
      <c r="BM728" s="227" t="s">
        <v>911</v>
      </c>
    </row>
    <row r="729" s="2" customFormat="1">
      <c r="A729" s="40"/>
      <c r="B729" s="41"/>
      <c r="C729" s="42"/>
      <c r="D729" s="229" t="s">
        <v>219</v>
      </c>
      <c r="E729" s="42"/>
      <c r="F729" s="230" t="s">
        <v>912</v>
      </c>
      <c r="G729" s="42"/>
      <c r="H729" s="42"/>
      <c r="I729" s="231"/>
      <c r="J729" s="42"/>
      <c r="K729" s="42"/>
      <c r="L729" s="46"/>
      <c r="M729" s="232"/>
      <c r="N729" s="233"/>
      <c r="O729" s="86"/>
      <c r="P729" s="86"/>
      <c r="Q729" s="86"/>
      <c r="R729" s="86"/>
      <c r="S729" s="86"/>
      <c r="T729" s="87"/>
      <c r="U729" s="40"/>
      <c r="V729" s="40"/>
      <c r="W729" s="40"/>
      <c r="X729" s="40"/>
      <c r="Y729" s="40"/>
      <c r="Z729" s="40"/>
      <c r="AA729" s="40"/>
      <c r="AB729" s="40"/>
      <c r="AC729" s="40"/>
      <c r="AD729" s="40"/>
      <c r="AE729" s="40"/>
      <c r="AT729" s="19" t="s">
        <v>219</v>
      </c>
      <c r="AU729" s="19" t="s">
        <v>83</v>
      </c>
    </row>
    <row r="730" s="14" customFormat="1">
      <c r="A730" s="14"/>
      <c r="B730" s="245"/>
      <c r="C730" s="246"/>
      <c r="D730" s="236" t="s">
        <v>221</v>
      </c>
      <c r="E730" s="247" t="s">
        <v>19</v>
      </c>
      <c r="F730" s="248" t="s">
        <v>913</v>
      </c>
      <c r="G730" s="246"/>
      <c r="H730" s="249">
        <v>145.06</v>
      </c>
      <c r="I730" s="250"/>
      <c r="J730" s="246"/>
      <c r="K730" s="246"/>
      <c r="L730" s="251"/>
      <c r="M730" s="252"/>
      <c r="N730" s="253"/>
      <c r="O730" s="253"/>
      <c r="P730" s="253"/>
      <c r="Q730" s="253"/>
      <c r="R730" s="253"/>
      <c r="S730" s="253"/>
      <c r="T730" s="254"/>
      <c r="U730" s="14"/>
      <c r="V730" s="14"/>
      <c r="W730" s="14"/>
      <c r="X730" s="14"/>
      <c r="Y730" s="14"/>
      <c r="Z730" s="14"/>
      <c r="AA730" s="14"/>
      <c r="AB730" s="14"/>
      <c r="AC730" s="14"/>
      <c r="AD730" s="14"/>
      <c r="AE730" s="14"/>
      <c r="AT730" s="255" t="s">
        <v>221</v>
      </c>
      <c r="AU730" s="255" t="s">
        <v>83</v>
      </c>
      <c r="AV730" s="14" t="s">
        <v>83</v>
      </c>
      <c r="AW730" s="14" t="s">
        <v>34</v>
      </c>
      <c r="AX730" s="14" t="s">
        <v>81</v>
      </c>
      <c r="AY730" s="255" t="s">
        <v>210</v>
      </c>
    </row>
    <row r="731" s="2" customFormat="1" ht="24.15" customHeight="1">
      <c r="A731" s="40"/>
      <c r="B731" s="41"/>
      <c r="C731" s="216" t="s">
        <v>914</v>
      </c>
      <c r="D731" s="216" t="s">
        <v>212</v>
      </c>
      <c r="E731" s="217" t="s">
        <v>915</v>
      </c>
      <c r="F731" s="218" t="s">
        <v>916</v>
      </c>
      <c r="G731" s="219" t="s">
        <v>356</v>
      </c>
      <c r="H731" s="220">
        <v>32.659999999999997</v>
      </c>
      <c r="I731" s="221"/>
      <c r="J731" s="222">
        <f>ROUND(I731*H731,2)</f>
        <v>0</v>
      </c>
      <c r="K731" s="218" t="s">
        <v>216</v>
      </c>
      <c r="L731" s="46"/>
      <c r="M731" s="223" t="s">
        <v>19</v>
      </c>
      <c r="N731" s="224" t="s">
        <v>45</v>
      </c>
      <c r="O731" s="86"/>
      <c r="P731" s="225">
        <f>O731*H731</f>
        <v>0</v>
      </c>
      <c r="Q731" s="225">
        <v>0</v>
      </c>
      <c r="R731" s="225">
        <f>Q731*H731</f>
        <v>0</v>
      </c>
      <c r="S731" s="225">
        <v>0</v>
      </c>
      <c r="T731" s="226">
        <f>S731*H731</f>
        <v>0</v>
      </c>
      <c r="U731" s="40"/>
      <c r="V731" s="40"/>
      <c r="W731" s="40"/>
      <c r="X731" s="40"/>
      <c r="Y731" s="40"/>
      <c r="Z731" s="40"/>
      <c r="AA731" s="40"/>
      <c r="AB731" s="40"/>
      <c r="AC731" s="40"/>
      <c r="AD731" s="40"/>
      <c r="AE731" s="40"/>
      <c r="AR731" s="227" t="s">
        <v>217</v>
      </c>
      <c r="AT731" s="227" t="s">
        <v>212</v>
      </c>
      <c r="AU731" s="227" t="s">
        <v>83</v>
      </c>
      <c r="AY731" s="19" t="s">
        <v>210</v>
      </c>
      <c r="BE731" s="228">
        <f>IF(N731="základní",J731,0)</f>
        <v>0</v>
      </c>
      <c r="BF731" s="228">
        <f>IF(N731="snížená",J731,0)</f>
        <v>0</v>
      </c>
      <c r="BG731" s="228">
        <f>IF(N731="zákl. přenesená",J731,0)</f>
        <v>0</v>
      </c>
      <c r="BH731" s="228">
        <f>IF(N731="sníž. přenesená",J731,0)</f>
        <v>0</v>
      </c>
      <c r="BI731" s="228">
        <f>IF(N731="nulová",J731,0)</f>
        <v>0</v>
      </c>
      <c r="BJ731" s="19" t="s">
        <v>81</v>
      </c>
      <c r="BK731" s="228">
        <f>ROUND(I731*H731,2)</f>
        <v>0</v>
      </c>
      <c r="BL731" s="19" t="s">
        <v>217</v>
      </c>
      <c r="BM731" s="227" t="s">
        <v>917</v>
      </c>
    </row>
    <row r="732" s="2" customFormat="1">
      <c r="A732" s="40"/>
      <c r="B732" s="41"/>
      <c r="C732" s="42"/>
      <c r="D732" s="229" t="s">
        <v>219</v>
      </c>
      <c r="E732" s="42"/>
      <c r="F732" s="230" t="s">
        <v>918</v>
      </c>
      <c r="G732" s="42"/>
      <c r="H732" s="42"/>
      <c r="I732" s="231"/>
      <c r="J732" s="42"/>
      <c r="K732" s="42"/>
      <c r="L732" s="46"/>
      <c r="M732" s="232"/>
      <c r="N732" s="233"/>
      <c r="O732" s="86"/>
      <c r="P732" s="86"/>
      <c r="Q732" s="86"/>
      <c r="R732" s="86"/>
      <c r="S732" s="86"/>
      <c r="T732" s="87"/>
      <c r="U732" s="40"/>
      <c r="V732" s="40"/>
      <c r="W732" s="40"/>
      <c r="X732" s="40"/>
      <c r="Y732" s="40"/>
      <c r="Z732" s="40"/>
      <c r="AA732" s="40"/>
      <c r="AB732" s="40"/>
      <c r="AC732" s="40"/>
      <c r="AD732" s="40"/>
      <c r="AE732" s="40"/>
      <c r="AT732" s="19" t="s">
        <v>219</v>
      </c>
      <c r="AU732" s="19" t="s">
        <v>83</v>
      </c>
    </row>
    <row r="733" s="14" customFormat="1">
      <c r="A733" s="14"/>
      <c r="B733" s="245"/>
      <c r="C733" s="246"/>
      <c r="D733" s="236" t="s">
        <v>221</v>
      </c>
      <c r="E733" s="247" t="s">
        <v>19</v>
      </c>
      <c r="F733" s="248" t="s">
        <v>919</v>
      </c>
      <c r="G733" s="246"/>
      <c r="H733" s="249">
        <v>32.659999999999997</v>
      </c>
      <c r="I733" s="250"/>
      <c r="J733" s="246"/>
      <c r="K733" s="246"/>
      <c r="L733" s="251"/>
      <c r="M733" s="252"/>
      <c r="N733" s="253"/>
      <c r="O733" s="253"/>
      <c r="P733" s="253"/>
      <c r="Q733" s="253"/>
      <c r="R733" s="253"/>
      <c r="S733" s="253"/>
      <c r="T733" s="254"/>
      <c r="U733" s="14"/>
      <c r="V733" s="14"/>
      <c r="W733" s="14"/>
      <c r="X733" s="14"/>
      <c r="Y733" s="14"/>
      <c r="Z733" s="14"/>
      <c r="AA733" s="14"/>
      <c r="AB733" s="14"/>
      <c r="AC733" s="14"/>
      <c r="AD733" s="14"/>
      <c r="AE733" s="14"/>
      <c r="AT733" s="255" t="s">
        <v>221</v>
      </c>
      <c r="AU733" s="255" t="s">
        <v>83</v>
      </c>
      <c r="AV733" s="14" t="s">
        <v>83</v>
      </c>
      <c r="AW733" s="14" t="s">
        <v>34</v>
      </c>
      <c r="AX733" s="14" t="s">
        <v>81</v>
      </c>
      <c r="AY733" s="255" t="s">
        <v>210</v>
      </c>
    </row>
    <row r="734" s="12" customFormat="1" ht="22.8" customHeight="1">
      <c r="A734" s="12"/>
      <c r="B734" s="200"/>
      <c r="C734" s="201"/>
      <c r="D734" s="202" t="s">
        <v>73</v>
      </c>
      <c r="E734" s="214" t="s">
        <v>920</v>
      </c>
      <c r="F734" s="214" t="s">
        <v>921</v>
      </c>
      <c r="G734" s="201"/>
      <c r="H734" s="201"/>
      <c r="I734" s="204"/>
      <c r="J734" s="215">
        <f>BK734</f>
        <v>0</v>
      </c>
      <c r="K734" s="201"/>
      <c r="L734" s="206"/>
      <c r="M734" s="207"/>
      <c r="N734" s="208"/>
      <c r="O734" s="208"/>
      <c r="P734" s="209">
        <f>SUM(P735:P740)</f>
        <v>0</v>
      </c>
      <c r="Q734" s="208"/>
      <c r="R734" s="209">
        <f>SUM(R735:R740)</f>
        <v>0</v>
      </c>
      <c r="S734" s="208"/>
      <c r="T734" s="210">
        <f>SUM(T735:T740)</f>
        <v>0</v>
      </c>
      <c r="U734" s="12"/>
      <c r="V734" s="12"/>
      <c r="W734" s="12"/>
      <c r="X734" s="12"/>
      <c r="Y734" s="12"/>
      <c r="Z734" s="12"/>
      <c r="AA734" s="12"/>
      <c r="AB734" s="12"/>
      <c r="AC734" s="12"/>
      <c r="AD734" s="12"/>
      <c r="AE734" s="12"/>
      <c r="AR734" s="211" t="s">
        <v>81</v>
      </c>
      <c r="AT734" s="212" t="s">
        <v>73</v>
      </c>
      <c r="AU734" s="212" t="s">
        <v>81</v>
      </c>
      <c r="AY734" s="211" t="s">
        <v>210</v>
      </c>
      <c r="BK734" s="213">
        <f>SUM(BK735:BK740)</f>
        <v>0</v>
      </c>
    </row>
    <row r="735" s="2" customFormat="1" ht="33" customHeight="1">
      <c r="A735" s="40"/>
      <c r="B735" s="41"/>
      <c r="C735" s="216" t="s">
        <v>922</v>
      </c>
      <c r="D735" s="216" t="s">
        <v>212</v>
      </c>
      <c r="E735" s="217" t="s">
        <v>923</v>
      </c>
      <c r="F735" s="218" t="s">
        <v>924</v>
      </c>
      <c r="G735" s="219" t="s">
        <v>356</v>
      </c>
      <c r="H735" s="220">
        <v>405.69900000000001</v>
      </c>
      <c r="I735" s="221"/>
      <c r="J735" s="222">
        <f>ROUND(I735*H735,2)</f>
        <v>0</v>
      </c>
      <c r="K735" s="218" t="s">
        <v>216</v>
      </c>
      <c r="L735" s="46"/>
      <c r="M735" s="223" t="s">
        <v>19</v>
      </c>
      <c r="N735" s="224" t="s">
        <v>45</v>
      </c>
      <c r="O735" s="86"/>
      <c r="P735" s="225">
        <f>O735*H735</f>
        <v>0</v>
      </c>
      <c r="Q735" s="225">
        <v>0</v>
      </c>
      <c r="R735" s="225">
        <f>Q735*H735</f>
        <v>0</v>
      </c>
      <c r="S735" s="225">
        <v>0</v>
      </c>
      <c r="T735" s="226">
        <f>S735*H735</f>
        <v>0</v>
      </c>
      <c r="U735" s="40"/>
      <c r="V735" s="40"/>
      <c r="W735" s="40"/>
      <c r="X735" s="40"/>
      <c r="Y735" s="40"/>
      <c r="Z735" s="40"/>
      <c r="AA735" s="40"/>
      <c r="AB735" s="40"/>
      <c r="AC735" s="40"/>
      <c r="AD735" s="40"/>
      <c r="AE735" s="40"/>
      <c r="AR735" s="227" t="s">
        <v>217</v>
      </c>
      <c r="AT735" s="227" t="s">
        <v>212</v>
      </c>
      <c r="AU735" s="227" t="s">
        <v>83</v>
      </c>
      <c r="AY735" s="19" t="s">
        <v>210</v>
      </c>
      <c r="BE735" s="228">
        <f>IF(N735="základní",J735,0)</f>
        <v>0</v>
      </c>
      <c r="BF735" s="228">
        <f>IF(N735="snížená",J735,0)</f>
        <v>0</v>
      </c>
      <c r="BG735" s="228">
        <f>IF(N735="zákl. přenesená",J735,0)</f>
        <v>0</v>
      </c>
      <c r="BH735" s="228">
        <f>IF(N735="sníž. přenesená",J735,0)</f>
        <v>0</v>
      </c>
      <c r="BI735" s="228">
        <f>IF(N735="nulová",J735,0)</f>
        <v>0</v>
      </c>
      <c r="BJ735" s="19" t="s">
        <v>81</v>
      </c>
      <c r="BK735" s="228">
        <f>ROUND(I735*H735,2)</f>
        <v>0</v>
      </c>
      <c r="BL735" s="19" t="s">
        <v>217</v>
      </c>
      <c r="BM735" s="227" t="s">
        <v>925</v>
      </c>
    </row>
    <row r="736" s="2" customFormat="1">
      <c r="A736" s="40"/>
      <c r="B736" s="41"/>
      <c r="C736" s="42"/>
      <c r="D736" s="229" t="s">
        <v>219</v>
      </c>
      <c r="E736" s="42"/>
      <c r="F736" s="230" t="s">
        <v>926</v>
      </c>
      <c r="G736" s="42"/>
      <c r="H736" s="42"/>
      <c r="I736" s="231"/>
      <c r="J736" s="42"/>
      <c r="K736" s="42"/>
      <c r="L736" s="46"/>
      <c r="M736" s="232"/>
      <c r="N736" s="233"/>
      <c r="O736" s="86"/>
      <c r="P736" s="86"/>
      <c r="Q736" s="86"/>
      <c r="R736" s="86"/>
      <c r="S736" s="86"/>
      <c r="T736" s="87"/>
      <c r="U736" s="40"/>
      <c r="V736" s="40"/>
      <c r="W736" s="40"/>
      <c r="X736" s="40"/>
      <c r="Y736" s="40"/>
      <c r="Z736" s="40"/>
      <c r="AA736" s="40"/>
      <c r="AB736" s="40"/>
      <c r="AC736" s="40"/>
      <c r="AD736" s="40"/>
      <c r="AE736" s="40"/>
      <c r="AT736" s="19" t="s">
        <v>219</v>
      </c>
      <c r="AU736" s="19" t="s">
        <v>83</v>
      </c>
    </row>
    <row r="737" s="2" customFormat="1" ht="33" customHeight="1">
      <c r="A737" s="40"/>
      <c r="B737" s="41"/>
      <c r="C737" s="216" t="s">
        <v>927</v>
      </c>
      <c r="D737" s="216" t="s">
        <v>212</v>
      </c>
      <c r="E737" s="217" t="s">
        <v>928</v>
      </c>
      <c r="F737" s="218" t="s">
        <v>929</v>
      </c>
      <c r="G737" s="219" t="s">
        <v>356</v>
      </c>
      <c r="H737" s="220">
        <v>405.69900000000001</v>
      </c>
      <c r="I737" s="221"/>
      <c r="J737" s="222">
        <f>ROUND(I737*H737,2)</f>
        <v>0</v>
      </c>
      <c r="K737" s="218" t="s">
        <v>216</v>
      </c>
      <c r="L737" s="46"/>
      <c r="M737" s="223" t="s">
        <v>19</v>
      </c>
      <c r="N737" s="224" t="s">
        <v>45</v>
      </c>
      <c r="O737" s="86"/>
      <c r="P737" s="225">
        <f>O737*H737</f>
        <v>0</v>
      </c>
      <c r="Q737" s="225">
        <v>0</v>
      </c>
      <c r="R737" s="225">
        <f>Q737*H737</f>
        <v>0</v>
      </c>
      <c r="S737" s="225">
        <v>0</v>
      </c>
      <c r="T737" s="226">
        <f>S737*H737</f>
        <v>0</v>
      </c>
      <c r="U737" s="40"/>
      <c r="V737" s="40"/>
      <c r="W737" s="40"/>
      <c r="X737" s="40"/>
      <c r="Y737" s="40"/>
      <c r="Z737" s="40"/>
      <c r="AA737" s="40"/>
      <c r="AB737" s="40"/>
      <c r="AC737" s="40"/>
      <c r="AD737" s="40"/>
      <c r="AE737" s="40"/>
      <c r="AR737" s="227" t="s">
        <v>217</v>
      </c>
      <c r="AT737" s="227" t="s">
        <v>212</v>
      </c>
      <c r="AU737" s="227" t="s">
        <v>83</v>
      </c>
      <c r="AY737" s="19" t="s">
        <v>210</v>
      </c>
      <c r="BE737" s="228">
        <f>IF(N737="základní",J737,0)</f>
        <v>0</v>
      </c>
      <c r="BF737" s="228">
        <f>IF(N737="snížená",J737,0)</f>
        <v>0</v>
      </c>
      <c r="BG737" s="228">
        <f>IF(N737="zákl. přenesená",J737,0)</f>
        <v>0</v>
      </c>
      <c r="BH737" s="228">
        <f>IF(N737="sníž. přenesená",J737,0)</f>
        <v>0</v>
      </c>
      <c r="BI737" s="228">
        <f>IF(N737="nulová",J737,0)</f>
        <v>0</v>
      </c>
      <c r="BJ737" s="19" t="s">
        <v>81</v>
      </c>
      <c r="BK737" s="228">
        <f>ROUND(I737*H737,2)</f>
        <v>0</v>
      </c>
      <c r="BL737" s="19" t="s">
        <v>217</v>
      </c>
      <c r="BM737" s="227" t="s">
        <v>930</v>
      </c>
    </row>
    <row r="738" s="2" customFormat="1">
      <c r="A738" s="40"/>
      <c r="B738" s="41"/>
      <c r="C738" s="42"/>
      <c r="D738" s="229" t="s">
        <v>219</v>
      </c>
      <c r="E738" s="42"/>
      <c r="F738" s="230" t="s">
        <v>931</v>
      </c>
      <c r="G738" s="42"/>
      <c r="H738" s="42"/>
      <c r="I738" s="231"/>
      <c r="J738" s="42"/>
      <c r="K738" s="42"/>
      <c r="L738" s="46"/>
      <c r="M738" s="232"/>
      <c r="N738" s="233"/>
      <c r="O738" s="86"/>
      <c r="P738" s="86"/>
      <c r="Q738" s="86"/>
      <c r="R738" s="86"/>
      <c r="S738" s="86"/>
      <c r="T738" s="87"/>
      <c r="U738" s="40"/>
      <c r="V738" s="40"/>
      <c r="W738" s="40"/>
      <c r="X738" s="40"/>
      <c r="Y738" s="40"/>
      <c r="Z738" s="40"/>
      <c r="AA738" s="40"/>
      <c r="AB738" s="40"/>
      <c r="AC738" s="40"/>
      <c r="AD738" s="40"/>
      <c r="AE738" s="40"/>
      <c r="AT738" s="19" t="s">
        <v>219</v>
      </c>
      <c r="AU738" s="19" t="s">
        <v>83</v>
      </c>
    </row>
    <row r="739" s="2" customFormat="1" ht="33" customHeight="1">
      <c r="A739" s="40"/>
      <c r="B739" s="41"/>
      <c r="C739" s="216" t="s">
        <v>932</v>
      </c>
      <c r="D739" s="216" t="s">
        <v>212</v>
      </c>
      <c r="E739" s="217" t="s">
        <v>933</v>
      </c>
      <c r="F739" s="218" t="s">
        <v>934</v>
      </c>
      <c r="G739" s="219" t="s">
        <v>356</v>
      </c>
      <c r="H739" s="220">
        <v>405.69900000000001</v>
      </c>
      <c r="I739" s="221"/>
      <c r="J739" s="222">
        <f>ROUND(I739*H739,2)</f>
        <v>0</v>
      </c>
      <c r="K739" s="218" t="s">
        <v>216</v>
      </c>
      <c r="L739" s="46"/>
      <c r="M739" s="223" t="s">
        <v>19</v>
      </c>
      <c r="N739" s="224" t="s">
        <v>45</v>
      </c>
      <c r="O739" s="86"/>
      <c r="P739" s="225">
        <f>O739*H739</f>
        <v>0</v>
      </c>
      <c r="Q739" s="225">
        <v>0</v>
      </c>
      <c r="R739" s="225">
        <f>Q739*H739</f>
        <v>0</v>
      </c>
      <c r="S739" s="225">
        <v>0</v>
      </c>
      <c r="T739" s="226">
        <f>S739*H739</f>
        <v>0</v>
      </c>
      <c r="U739" s="40"/>
      <c r="V739" s="40"/>
      <c r="W739" s="40"/>
      <c r="X739" s="40"/>
      <c r="Y739" s="40"/>
      <c r="Z739" s="40"/>
      <c r="AA739" s="40"/>
      <c r="AB739" s="40"/>
      <c r="AC739" s="40"/>
      <c r="AD739" s="40"/>
      <c r="AE739" s="40"/>
      <c r="AR739" s="227" t="s">
        <v>217</v>
      </c>
      <c r="AT739" s="227" t="s">
        <v>212</v>
      </c>
      <c r="AU739" s="227" t="s">
        <v>83</v>
      </c>
      <c r="AY739" s="19" t="s">
        <v>210</v>
      </c>
      <c r="BE739" s="228">
        <f>IF(N739="základní",J739,0)</f>
        <v>0</v>
      </c>
      <c r="BF739" s="228">
        <f>IF(N739="snížená",J739,0)</f>
        <v>0</v>
      </c>
      <c r="BG739" s="228">
        <f>IF(N739="zákl. přenesená",J739,0)</f>
        <v>0</v>
      </c>
      <c r="BH739" s="228">
        <f>IF(N739="sníž. přenesená",J739,0)</f>
        <v>0</v>
      </c>
      <c r="BI739" s="228">
        <f>IF(N739="nulová",J739,0)</f>
        <v>0</v>
      </c>
      <c r="BJ739" s="19" t="s">
        <v>81</v>
      </c>
      <c r="BK739" s="228">
        <f>ROUND(I739*H739,2)</f>
        <v>0</v>
      </c>
      <c r="BL739" s="19" t="s">
        <v>217</v>
      </c>
      <c r="BM739" s="227" t="s">
        <v>935</v>
      </c>
    </row>
    <row r="740" s="2" customFormat="1">
      <c r="A740" s="40"/>
      <c r="B740" s="41"/>
      <c r="C740" s="42"/>
      <c r="D740" s="229" t="s">
        <v>219</v>
      </c>
      <c r="E740" s="42"/>
      <c r="F740" s="230" t="s">
        <v>936</v>
      </c>
      <c r="G740" s="42"/>
      <c r="H740" s="42"/>
      <c r="I740" s="231"/>
      <c r="J740" s="42"/>
      <c r="K740" s="42"/>
      <c r="L740" s="46"/>
      <c r="M740" s="232"/>
      <c r="N740" s="233"/>
      <c r="O740" s="86"/>
      <c r="P740" s="86"/>
      <c r="Q740" s="86"/>
      <c r="R740" s="86"/>
      <c r="S740" s="86"/>
      <c r="T740" s="87"/>
      <c r="U740" s="40"/>
      <c r="V740" s="40"/>
      <c r="W740" s="40"/>
      <c r="X740" s="40"/>
      <c r="Y740" s="40"/>
      <c r="Z740" s="40"/>
      <c r="AA740" s="40"/>
      <c r="AB740" s="40"/>
      <c r="AC740" s="40"/>
      <c r="AD740" s="40"/>
      <c r="AE740" s="40"/>
      <c r="AT740" s="19" t="s">
        <v>219</v>
      </c>
      <c r="AU740" s="19" t="s">
        <v>83</v>
      </c>
    </row>
    <row r="741" s="12" customFormat="1" ht="25.92" customHeight="1">
      <c r="A741" s="12"/>
      <c r="B741" s="200"/>
      <c r="C741" s="201"/>
      <c r="D741" s="202" t="s">
        <v>73</v>
      </c>
      <c r="E741" s="203" t="s">
        <v>937</v>
      </c>
      <c r="F741" s="203" t="s">
        <v>938</v>
      </c>
      <c r="G741" s="201"/>
      <c r="H741" s="201"/>
      <c r="I741" s="204"/>
      <c r="J741" s="205">
        <f>BK741</f>
        <v>0</v>
      </c>
      <c r="K741" s="201"/>
      <c r="L741" s="206"/>
      <c r="M741" s="207"/>
      <c r="N741" s="208"/>
      <c r="O741" s="208"/>
      <c r="P741" s="209">
        <f>P742+P752+P754+P1159+P1242+P1272+P1316</f>
        <v>0</v>
      </c>
      <c r="Q741" s="208"/>
      <c r="R741" s="209">
        <f>R742+R752+R754+R1159+R1242+R1272+R1316</f>
        <v>76.16102411</v>
      </c>
      <c r="S741" s="208"/>
      <c r="T741" s="210">
        <f>T742+T752+T754+T1159+T1242+T1272+T1316</f>
        <v>49.490059499999994</v>
      </c>
      <c r="U741" s="12"/>
      <c r="V741" s="12"/>
      <c r="W741" s="12"/>
      <c r="X741" s="12"/>
      <c r="Y741" s="12"/>
      <c r="Z741" s="12"/>
      <c r="AA741" s="12"/>
      <c r="AB741" s="12"/>
      <c r="AC741" s="12"/>
      <c r="AD741" s="12"/>
      <c r="AE741" s="12"/>
      <c r="AR741" s="211" t="s">
        <v>83</v>
      </c>
      <c r="AT741" s="212" t="s">
        <v>73</v>
      </c>
      <c r="AU741" s="212" t="s">
        <v>74</v>
      </c>
      <c r="AY741" s="211" t="s">
        <v>210</v>
      </c>
      <c r="BK741" s="213">
        <f>BK742+BK752+BK754+BK1159+BK1242+BK1272+BK1316</f>
        <v>0</v>
      </c>
    </row>
    <row r="742" s="12" customFormat="1" ht="22.8" customHeight="1">
      <c r="A742" s="12"/>
      <c r="B742" s="200"/>
      <c r="C742" s="201"/>
      <c r="D742" s="202" t="s">
        <v>73</v>
      </c>
      <c r="E742" s="214" t="s">
        <v>939</v>
      </c>
      <c r="F742" s="214" t="s">
        <v>940</v>
      </c>
      <c r="G742" s="201"/>
      <c r="H742" s="201"/>
      <c r="I742" s="204"/>
      <c r="J742" s="215">
        <f>BK742</f>
        <v>0</v>
      </c>
      <c r="K742" s="201"/>
      <c r="L742" s="206"/>
      <c r="M742" s="207"/>
      <c r="N742" s="208"/>
      <c r="O742" s="208"/>
      <c r="P742" s="209">
        <f>SUM(P743:P751)</f>
        <v>0</v>
      </c>
      <c r="Q742" s="208"/>
      <c r="R742" s="209">
        <f>SUM(R743:R751)</f>
        <v>0</v>
      </c>
      <c r="S742" s="208"/>
      <c r="T742" s="210">
        <f>SUM(T743:T751)</f>
        <v>0</v>
      </c>
      <c r="U742" s="12"/>
      <c r="V742" s="12"/>
      <c r="W742" s="12"/>
      <c r="X742" s="12"/>
      <c r="Y742" s="12"/>
      <c r="Z742" s="12"/>
      <c r="AA742" s="12"/>
      <c r="AB742" s="12"/>
      <c r="AC742" s="12"/>
      <c r="AD742" s="12"/>
      <c r="AE742" s="12"/>
      <c r="AR742" s="211" t="s">
        <v>83</v>
      </c>
      <c r="AT742" s="212" t="s">
        <v>73</v>
      </c>
      <c r="AU742" s="212" t="s">
        <v>81</v>
      </c>
      <c r="AY742" s="211" t="s">
        <v>210</v>
      </c>
      <c r="BK742" s="213">
        <f>SUM(BK743:BK751)</f>
        <v>0</v>
      </c>
    </row>
    <row r="743" s="2" customFormat="1" ht="16.5" customHeight="1">
      <c r="A743" s="40"/>
      <c r="B743" s="41"/>
      <c r="C743" s="216" t="s">
        <v>941</v>
      </c>
      <c r="D743" s="216" t="s">
        <v>212</v>
      </c>
      <c r="E743" s="217" t="s">
        <v>942</v>
      </c>
      <c r="F743" s="218" t="s">
        <v>943</v>
      </c>
      <c r="G743" s="219" t="s">
        <v>295</v>
      </c>
      <c r="H743" s="220">
        <v>1</v>
      </c>
      <c r="I743" s="221"/>
      <c r="J743" s="222">
        <f>ROUND(I743*H743,2)</f>
        <v>0</v>
      </c>
      <c r="K743" s="218" t="s">
        <v>296</v>
      </c>
      <c r="L743" s="46"/>
      <c r="M743" s="223" t="s">
        <v>19</v>
      </c>
      <c r="N743" s="224" t="s">
        <v>45</v>
      </c>
      <c r="O743" s="86"/>
      <c r="P743" s="225">
        <f>O743*H743</f>
        <v>0</v>
      </c>
      <c r="Q743" s="225">
        <v>0</v>
      </c>
      <c r="R743" s="225">
        <f>Q743*H743</f>
        <v>0</v>
      </c>
      <c r="S743" s="225">
        <v>0</v>
      </c>
      <c r="T743" s="226">
        <f>S743*H743</f>
        <v>0</v>
      </c>
      <c r="U743" s="40"/>
      <c r="V743" s="40"/>
      <c r="W743" s="40"/>
      <c r="X743" s="40"/>
      <c r="Y743" s="40"/>
      <c r="Z743" s="40"/>
      <c r="AA743" s="40"/>
      <c r="AB743" s="40"/>
      <c r="AC743" s="40"/>
      <c r="AD743" s="40"/>
      <c r="AE743" s="40"/>
      <c r="AR743" s="227" t="s">
        <v>368</v>
      </c>
      <c r="AT743" s="227" t="s">
        <v>212</v>
      </c>
      <c r="AU743" s="227" t="s">
        <v>83</v>
      </c>
      <c r="AY743" s="19" t="s">
        <v>210</v>
      </c>
      <c r="BE743" s="228">
        <f>IF(N743="základní",J743,0)</f>
        <v>0</v>
      </c>
      <c r="BF743" s="228">
        <f>IF(N743="snížená",J743,0)</f>
        <v>0</v>
      </c>
      <c r="BG743" s="228">
        <f>IF(N743="zákl. přenesená",J743,0)</f>
        <v>0</v>
      </c>
      <c r="BH743" s="228">
        <f>IF(N743="sníž. přenesená",J743,0)</f>
        <v>0</v>
      </c>
      <c r="BI743" s="228">
        <f>IF(N743="nulová",J743,0)</f>
        <v>0</v>
      </c>
      <c r="BJ743" s="19" t="s">
        <v>81</v>
      </c>
      <c r="BK743" s="228">
        <f>ROUND(I743*H743,2)</f>
        <v>0</v>
      </c>
      <c r="BL743" s="19" t="s">
        <v>368</v>
      </c>
      <c r="BM743" s="227" t="s">
        <v>944</v>
      </c>
    </row>
    <row r="744" s="13" customFormat="1">
      <c r="A744" s="13"/>
      <c r="B744" s="234"/>
      <c r="C744" s="235"/>
      <c r="D744" s="236" t="s">
        <v>221</v>
      </c>
      <c r="E744" s="237" t="s">
        <v>19</v>
      </c>
      <c r="F744" s="238" t="s">
        <v>852</v>
      </c>
      <c r="G744" s="235"/>
      <c r="H744" s="237" t="s">
        <v>19</v>
      </c>
      <c r="I744" s="239"/>
      <c r="J744" s="235"/>
      <c r="K744" s="235"/>
      <c r="L744" s="240"/>
      <c r="M744" s="241"/>
      <c r="N744" s="242"/>
      <c r="O744" s="242"/>
      <c r="P744" s="242"/>
      <c r="Q744" s="242"/>
      <c r="R744" s="242"/>
      <c r="S744" s="242"/>
      <c r="T744" s="243"/>
      <c r="U744" s="13"/>
      <c r="V744" s="13"/>
      <c r="W744" s="13"/>
      <c r="X744" s="13"/>
      <c r="Y744" s="13"/>
      <c r="Z744" s="13"/>
      <c r="AA744" s="13"/>
      <c r="AB744" s="13"/>
      <c r="AC744" s="13"/>
      <c r="AD744" s="13"/>
      <c r="AE744" s="13"/>
      <c r="AT744" s="244" t="s">
        <v>221</v>
      </c>
      <c r="AU744" s="244" t="s">
        <v>83</v>
      </c>
      <c r="AV744" s="13" t="s">
        <v>81</v>
      </c>
      <c r="AW744" s="13" t="s">
        <v>34</v>
      </c>
      <c r="AX744" s="13" t="s">
        <v>74</v>
      </c>
      <c r="AY744" s="244" t="s">
        <v>210</v>
      </c>
    </row>
    <row r="745" s="13" customFormat="1">
      <c r="A745" s="13"/>
      <c r="B745" s="234"/>
      <c r="C745" s="235"/>
      <c r="D745" s="236" t="s">
        <v>221</v>
      </c>
      <c r="E745" s="237" t="s">
        <v>19</v>
      </c>
      <c r="F745" s="238" t="s">
        <v>853</v>
      </c>
      <c r="G745" s="235"/>
      <c r="H745" s="237" t="s">
        <v>19</v>
      </c>
      <c r="I745" s="239"/>
      <c r="J745" s="235"/>
      <c r="K745" s="235"/>
      <c r="L745" s="240"/>
      <c r="M745" s="241"/>
      <c r="N745" s="242"/>
      <c r="O745" s="242"/>
      <c r="P745" s="242"/>
      <c r="Q745" s="242"/>
      <c r="R745" s="242"/>
      <c r="S745" s="242"/>
      <c r="T745" s="243"/>
      <c r="U745" s="13"/>
      <c r="V745" s="13"/>
      <c r="W745" s="13"/>
      <c r="X745" s="13"/>
      <c r="Y745" s="13"/>
      <c r="Z745" s="13"/>
      <c r="AA745" s="13"/>
      <c r="AB745" s="13"/>
      <c r="AC745" s="13"/>
      <c r="AD745" s="13"/>
      <c r="AE745" s="13"/>
      <c r="AT745" s="244" t="s">
        <v>221</v>
      </c>
      <c r="AU745" s="244" t="s">
        <v>83</v>
      </c>
      <c r="AV745" s="13" t="s">
        <v>81</v>
      </c>
      <c r="AW745" s="13" t="s">
        <v>34</v>
      </c>
      <c r="AX745" s="13" t="s">
        <v>74</v>
      </c>
      <c r="AY745" s="244" t="s">
        <v>210</v>
      </c>
    </row>
    <row r="746" s="13" customFormat="1">
      <c r="A746" s="13"/>
      <c r="B746" s="234"/>
      <c r="C746" s="235"/>
      <c r="D746" s="236" t="s">
        <v>221</v>
      </c>
      <c r="E746" s="237" t="s">
        <v>19</v>
      </c>
      <c r="F746" s="238" t="s">
        <v>945</v>
      </c>
      <c r="G746" s="235"/>
      <c r="H746" s="237" t="s">
        <v>19</v>
      </c>
      <c r="I746" s="239"/>
      <c r="J746" s="235"/>
      <c r="K746" s="235"/>
      <c r="L746" s="240"/>
      <c r="M746" s="241"/>
      <c r="N746" s="242"/>
      <c r="O746" s="242"/>
      <c r="P746" s="242"/>
      <c r="Q746" s="242"/>
      <c r="R746" s="242"/>
      <c r="S746" s="242"/>
      <c r="T746" s="243"/>
      <c r="U746" s="13"/>
      <c r="V746" s="13"/>
      <c r="W746" s="13"/>
      <c r="X746" s="13"/>
      <c r="Y746" s="13"/>
      <c r="Z746" s="13"/>
      <c r="AA746" s="13"/>
      <c r="AB746" s="13"/>
      <c r="AC746" s="13"/>
      <c r="AD746" s="13"/>
      <c r="AE746" s="13"/>
      <c r="AT746" s="244" t="s">
        <v>221</v>
      </c>
      <c r="AU746" s="244" t="s">
        <v>83</v>
      </c>
      <c r="AV746" s="13" t="s">
        <v>81</v>
      </c>
      <c r="AW746" s="13" t="s">
        <v>34</v>
      </c>
      <c r="AX746" s="13" t="s">
        <v>74</v>
      </c>
      <c r="AY746" s="244" t="s">
        <v>210</v>
      </c>
    </row>
    <row r="747" s="13" customFormat="1">
      <c r="A747" s="13"/>
      <c r="B747" s="234"/>
      <c r="C747" s="235"/>
      <c r="D747" s="236" t="s">
        <v>221</v>
      </c>
      <c r="E747" s="237" t="s">
        <v>19</v>
      </c>
      <c r="F747" s="238" t="s">
        <v>946</v>
      </c>
      <c r="G747" s="235"/>
      <c r="H747" s="237" t="s">
        <v>19</v>
      </c>
      <c r="I747" s="239"/>
      <c r="J747" s="235"/>
      <c r="K747" s="235"/>
      <c r="L747" s="240"/>
      <c r="M747" s="241"/>
      <c r="N747" s="242"/>
      <c r="O747" s="242"/>
      <c r="P747" s="242"/>
      <c r="Q747" s="242"/>
      <c r="R747" s="242"/>
      <c r="S747" s="242"/>
      <c r="T747" s="243"/>
      <c r="U747" s="13"/>
      <c r="V747" s="13"/>
      <c r="W747" s="13"/>
      <c r="X747" s="13"/>
      <c r="Y747" s="13"/>
      <c r="Z747" s="13"/>
      <c r="AA747" s="13"/>
      <c r="AB747" s="13"/>
      <c r="AC747" s="13"/>
      <c r="AD747" s="13"/>
      <c r="AE747" s="13"/>
      <c r="AT747" s="244" t="s">
        <v>221</v>
      </c>
      <c r="AU747" s="244" t="s">
        <v>83</v>
      </c>
      <c r="AV747" s="13" t="s">
        <v>81</v>
      </c>
      <c r="AW747" s="13" t="s">
        <v>34</v>
      </c>
      <c r="AX747" s="13" t="s">
        <v>74</v>
      </c>
      <c r="AY747" s="244" t="s">
        <v>210</v>
      </c>
    </row>
    <row r="748" s="13" customFormat="1">
      <c r="A748" s="13"/>
      <c r="B748" s="234"/>
      <c r="C748" s="235"/>
      <c r="D748" s="236" t="s">
        <v>221</v>
      </c>
      <c r="E748" s="237" t="s">
        <v>19</v>
      </c>
      <c r="F748" s="238" t="s">
        <v>947</v>
      </c>
      <c r="G748" s="235"/>
      <c r="H748" s="237" t="s">
        <v>19</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221</v>
      </c>
      <c r="AU748" s="244" t="s">
        <v>83</v>
      </c>
      <c r="AV748" s="13" t="s">
        <v>81</v>
      </c>
      <c r="AW748" s="13" t="s">
        <v>34</v>
      </c>
      <c r="AX748" s="13" t="s">
        <v>74</v>
      </c>
      <c r="AY748" s="244" t="s">
        <v>210</v>
      </c>
    </row>
    <row r="749" s="14" customFormat="1">
      <c r="A749" s="14"/>
      <c r="B749" s="245"/>
      <c r="C749" s="246"/>
      <c r="D749" s="236" t="s">
        <v>221</v>
      </c>
      <c r="E749" s="247" t="s">
        <v>19</v>
      </c>
      <c r="F749" s="248" t="s">
        <v>81</v>
      </c>
      <c r="G749" s="246"/>
      <c r="H749" s="249">
        <v>1</v>
      </c>
      <c r="I749" s="250"/>
      <c r="J749" s="246"/>
      <c r="K749" s="246"/>
      <c r="L749" s="251"/>
      <c r="M749" s="252"/>
      <c r="N749" s="253"/>
      <c r="O749" s="253"/>
      <c r="P749" s="253"/>
      <c r="Q749" s="253"/>
      <c r="R749" s="253"/>
      <c r="S749" s="253"/>
      <c r="T749" s="254"/>
      <c r="U749" s="14"/>
      <c r="V749" s="14"/>
      <c r="W749" s="14"/>
      <c r="X749" s="14"/>
      <c r="Y749" s="14"/>
      <c r="Z749" s="14"/>
      <c r="AA749" s="14"/>
      <c r="AB749" s="14"/>
      <c r="AC749" s="14"/>
      <c r="AD749" s="14"/>
      <c r="AE749" s="14"/>
      <c r="AT749" s="255" t="s">
        <v>221</v>
      </c>
      <c r="AU749" s="255" t="s">
        <v>83</v>
      </c>
      <c r="AV749" s="14" t="s">
        <v>83</v>
      </c>
      <c r="AW749" s="14" t="s">
        <v>34</v>
      </c>
      <c r="AX749" s="14" t="s">
        <v>74</v>
      </c>
      <c r="AY749" s="255" t="s">
        <v>210</v>
      </c>
    </row>
    <row r="750" s="16" customFormat="1">
      <c r="A750" s="16"/>
      <c r="B750" s="267"/>
      <c r="C750" s="268"/>
      <c r="D750" s="236" t="s">
        <v>221</v>
      </c>
      <c r="E750" s="269" t="s">
        <v>19</v>
      </c>
      <c r="F750" s="270" t="s">
        <v>236</v>
      </c>
      <c r="G750" s="268"/>
      <c r="H750" s="271">
        <v>1</v>
      </c>
      <c r="I750" s="272"/>
      <c r="J750" s="268"/>
      <c r="K750" s="268"/>
      <c r="L750" s="273"/>
      <c r="M750" s="274"/>
      <c r="N750" s="275"/>
      <c r="O750" s="275"/>
      <c r="P750" s="275"/>
      <c r="Q750" s="275"/>
      <c r="R750" s="275"/>
      <c r="S750" s="275"/>
      <c r="T750" s="276"/>
      <c r="U750" s="16"/>
      <c r="V750" s="16"/>
      <c r="W750" s="16"/>
      <c r="X750" s="16"/>
      <c r="Y750" s="16"/>
      <c r="Z750" s="16"/>
      <c r="AA750" s="16"/>
      <c r="AB750" s="16"/>
      <c r="AC750" s="16"/>
      <c r="AD750" s="16"/>
      <c r="AE750" s="16"/>
      <c r="AT750" s="277" t="s">
        <v>221</v>
      </c>
      <c r="AU750" s="277" t="s">
        <v>83</v>
      </c>
      <c r="AV750" s="16" t="s">
        <v>217</v>
      </c>
      <c r="AW750" s="16" t="s">
        <v>34</v>
      </c>
      <c r="AX750" s="16" t="s">
        <v>81</v>
      </c>
      <c r="AY750" s="277" t="s">
        <v>210</v>
      </c>
    </row>
    <row r="751" s="2" customFormat="1" ht="16.5" customHeight="1">
      <c r="A751" s="40"/>
      <c r="B751" s="41"/>
      <c r="C751" s="216" t="s">
        <v>948</v>
      </c>
      <c r="D751" s="216" t="s">
        <v>212</v>
      </c>
      <c r="E751" s="217" t="s">
        <v>949</v>
      </c>
      <c r="F751" s="218" t="s">
        <v>950</v>
      </c>
      <c r="G751" s="219" t="s">
        <v>295</v>
      </c>
      <c r="H751" s="220">
        <v>1</v>
      </c>
      <c r="I751" s="221"/>
      <c r="J751" s="222">
        <f>ROUND(I751*H751,2)</f>
        <v>0</v>
      </c>
      <c r="K751" s="218" t="s">
        <v>296</v>
      </c>
      <c r="L751" s="46"/>
      <c r="M751" s="223" t="s">
        <v>19</v>
      </c>
      <c r="N751" s="224" t="s">
        <v>45</v>
      </c>
      <c r="O751" s="86"/>
      <c r="P751" s="225">
        <f>O751*H751</f>
        <v>0</v>
      </c>
      <c r="Q751" s="225">
        <v>0</v>
      </c>
      <c r="R751" s="225">
        <f>Q751*H751</f>
        <v>0</v>
      </c>
      <c r="S751" s="225">
        <v>0</v>
      </c>
      <c r="T751" s="226">
        <f>S751*H751</f>
        <v>0</v>
      </c>
      <c r="U751" s="40"/>
      <c r="V751" s="40"/>
      <c r="W751" s="40"/>
      <c r="X751" s="40"/>
      <c r="Y751" s="40"/>
      <c r="Z751" s="40"/>
      <c r="AA751" s="40"/>
      <c r="AB751" s="40"/>
      <c r="AC751" s="40"/>
      <c r="AD751" s="40"/>
      <c r="AE751" s="40"/>
      <c r="AR751" s="227" t="s">
        <v>368</v>
      </c>
      <c r="AT751" s="227" t="s">
        <v>212</v>
      </c>
      <c r="AU751" s="227" t="s">
        <v>83</v>
      </c>
      <c r="AY751" s="19" t="s">
        <v>210</v>
      </c>
      <c r="BE751" s="228">
        <f>IF(N751="základní",J751,0)</f>
        <v>0</v>
      </c>
      <c r="BF751" s="228">
        <f>IF(N751="snížená",J751,0)</f>
        <v>0</v>
      </c>
      <c r="BG751" s="228">
        <f>IF(N751="zákl. přenesená",J751,0)</f>
        <v>0</v>
      </c>
      <c r="BH751" s="228">
        <f>IF(N751="sníž. přenesená",J751,0)</f>
        <v>0</v>
      </c>
      <c r="BI751" s="228">
        <f>IF(N751="nulová",J751,0)</f>
        <v>0</v>
      </c>
      <c r="BJ751" s="19" t="s">
        <v>81</v>
      </c>
      <c r="BK751" s="228">
        <f>ROUND(I751*H751,2)</f>
        <v>0</v>
      </c>
      <c r="BL751" s="19" t="s">
        <v>368</v>
      </c>
      <c r="BM751" s="227" t="s">
        <v>951</v>
      </c>
    </row>
    <row r="752" s="12" customFormat="1" ht="22.8" customHeight="1">
      <c r="A752" s="12"/>
      <c r="B752" s="200"/>
      <c r="C752" s="201"/>
      <c r="D752" s="202" t="s">
        <v>73</v>
      </c>
      <c r="E752" s="214" t="s">
        <v>952</v>
      </c>
      <c r="F752" s="214" t="s">
        <v>953</v>
      </c>
      <c r="G752" s="201"/>
      <c r="H752" s="201"/>
      <c r="I752" s="204"/>
      <c r="J752" s="215">
        <f>BK752</f>
        <v>0</v>
      </c>
      <c r="K752" s="201"/>
      <c r="L752" s="206"/>
      <c r="M752" s="207"/>
      <c r="N752" s="208"/>
      <c r="O752" s="208"/>
      <c r="P752" s="209">
        <f>P753</f>
        <v>0</v>
      </c>
      <c r="Q752" s="208"/>
      <c r="R752" s="209">
        <f>R753</f>
        <v>0</v>
      </c>
      <c r="S752" s="208"/>
      <c r="T752" s="210">
        <f>T753</f>
        <v>0</v>
      </c>
      <c r="U752" s="12"/>
      <c r="V752" s="12"/>
      <c r="W752" s="12"/>
      <c r="X752" s="12"/>
      <c r="Y752" s="12"/>
      <c r="Z752" s="12"/>
      <c r="AA752" s="12"/>
      <c r="AB752" s="12"/>
      <c r="AC752" s="12"/>
      <c r="AD752" s="12"/>
      <c r="AE752" s="12"/>
      <c r="AR752" s="211" t="s">
        <v>83</v>
      </c>
      <c r="AT752" s="212" t="s">
        <v>73</v>
      </c>
      <c r="AU752" s="212" t="s">
        <v>81</v>
      </c>
      <c r="AY752" s="211" t="s">
        <v>210</v>
      </c>
      <c r="BK752" s="213">
        <f>BK753</f>
        <v>0</v>
      </c>
    </row>
    <row r="753" s="2" customFormat="1" ht="16.5" customHeight="1">
      <c r="A753" s="40"/>
      <c r="B753" s="41"/>
      <c r="C753" s="216" t="s">
        <v>954</v>
      </c>
      <c r="D753" s="216" t="s">
        <v>212</v>
      </c>
      <c r="E753" s="217" t="s">
        <v>955</v>
      </c>
      <c r="F753" s="218" t="s">
        <v>956</v>
      </c>
      <c r="G753" s="219" t="s">
        <v>295</v>
      </c>
      <c r="H753" s="220">
        <v>1</v>
      </c>
      <c r="I753" s="221"/>
      <c r="J753" s="222">
        <f>ROUND(I753*H753,2)</f>
        <v>0</v>
      </c>
      <c r="K753" s="218" t="s">
        <v>296</v>
      </c>
      <c r="L753" s="46"/>
      <c r="M753" s="223" t="s">
        <v>19</v>
      </c>
      <c r="N753" s="224" t="s">
        <v>45</v>
      </c>
      <c r="O753" s="86"/>
      <c r="P753" s="225">
        <f>O753*H753</f>
        <v>0</v>
      </c>
      <c r="Q753" s="225">
        <v>0</v>
      </c>
      <c r="R753" s="225">
        <f>Q753*H753</f>
        <v>0</v>
      </c>
      <c r="S753" s="225">
        <v>0</v>
      </c>
      <c r="T753" s="226">
        <f>S753*H753</f>
        <v>0</v>
      </c>
      <c r="U753" s="40"/>
      <c r="V753" s="40"/>
      <c r="W753" s="40"/>
      <c r="X753" s="40"/>
      <c r="Y753" s="40"/>
      <c r="Z753" s="40"/>
      <c r="AA753" s="40"/>
      <c r="AB753" s="40"/>
      <c r="AC753" s="40"/>
      <c r="AD753" s="40"/>
      <c r="AE753" s="40"/>
      <c r="AR753" s="227" t="s">
        <v>368</v>
      </c>
      <c r="AT753" s="227" t="s">
        <v>212</v>
      </c>
      <c r="AU753" s="227" t="s">
        <v>83</v>
      </c>
      <c r="AY753" s="19" t="s">
        <v>210</v>
      </c>
      <c r="BE753" s="228">
        <f>IF(N753="základní",J753,0)</f>
        <v>0</v>
      </c>
      <c r="BF753" s="228">
        <f>IF(N753="snížená",J753,0)</f>
        <v>0</v>
      </c>
      <c r="BG753" s="228">
        <f>IF(N753="zákl. přenesená",J753,0)</f>
        <v>0</v>
      </c>
      <c r="BH753" s="228">
        <f>IF(N753="sníž. přenesená",J753,0)</f>
        <v>0</v>
      </c>
      <c r="BI753" s="228">
        <f>IF(N753="nulová",J753,0)</f>
        <v>0</v>
      </c>
      <c r="BJ753" s="19" t="s">
        <v>81</v>
      </c>
      <c r="BK753" s="228">
        <f>ROUND(I753*H753,2)</f>
        <v>0</v>
      </c>
      <c r="BL753" s="19" t="s">
        <v>368</v>
      </c>
      <c r="BM753" s="227" t="s">
        <v>957</v>
      </c>
    </row>
    <row r="754" s="12" customFormat="1" ht="22.8" customHeight="1">
      <c r="A754" s="12"/>
      <c r="B754" s="200"/>
      <c r="C754" s="201"/>
      <c r="D754" s="202" t="s">
        <v>73</v>
      </c>
      <c r="E754" s="214" t="s">
        <v>958</v>
      </c>
      <c r="F754" s="214" t="s">
        <v>959</v>
      </c>
      <c r="G754" s="201"/>
      <c r="H754" s="201"/>
      <c r="I754" s="204"/>
      <c r="J754" s="215">
        <f>BK754</f>
        <v>0</v>
      </c>
      <c r="K754" s="201"/>
      <c r="L754" s="206"/>
      <c r="M754" s="207"/>
      <c r="N754" s="208"/>
      <c r="O754" s="208"/>
      <c r="P754" s="209">
        <f>SUM(P755:P1158)</f>
        <v>0</v>
      </c>
      <c r="Q754" s="208"/>
      <c r="R754" s="209">
        <f>SUM(R755:R1158)</f>
        <v>37.503041209999999</v>
      </c>
      <c r="S754" s="208"/>
      <c r="T754" s="210">
        <f>SUM(T755:T1158)</f>
        <v>37.745684999999995</v>
      </c>
      <c r="U754" s="12"/>
      <c r="V754" s="12"/>
      <c r="W754" s="12"/>
      <c r="X754" s="12"/>
      <c r="Y754" s="12"/>
      <c r="Z754" s="12"/>
      <c r="AA754" s="12"/>
      <c r="AB754" s="12"/>
      <c r="AC754" s="12"/>
      <c r="AD754" s="12"/>
      <c r="AE754" s="12"/>
      <c r="AR754" s="211" t="s">
        <v>83</v>
      </c>
      <c r="AT754" s="212" t="s">
        <v>73</v>
      </c>
      <c r="AU754" s="212" t="s">
        <v>81</v>
      </c>
      <c r="AY754" s="211" t="s">
        <v>210</v>
      </c>
      <c r="BK754" s="213">
        <f>SUM(BK755:BK1158)</f>
        <v>0</v>
      </c>
    </row>
    <row r="755" s="2" customFormat="1" ht="16.5" customHeight="1">
      <c r="A755" s="40"/>
      <c r="B755" s="41"/>
      <c r="C755" s="216" t="s">
        <v>960</v>
      </c>
      <c r="D755" s="216" t="s">
        <v>212</v>
      </c>
      <c r="E755" s="217" t="s">
        <v>961</v>
      </c>
      <c r="F755" s="218" t="s">
        <v>962</v>
      </c>
      <c r="G755" s="219" t="s">
        <v>295</v>
      </c>
      <c r="H755" s="220">
        <v>1</v>
      </c>
      <c r="I755" s="221"/>
      <c r="J755" s="222">
        <f>ROUND(I755*H755,2)</f>
        <v>0</v>
      </c>
      <c r="K755" s="218" t="s">
        <v>296</v>
      </c>
      <c r="L755" s="46"/>
      <c r="M755" s="223" t="s">
        <v>19</v>
      </c>
      <c r="N755" s="224" t="s">
        <v>45</v>
      </c>
      <c r="O755" s="86"/>
      <c r="P755" s="225">
        <f>O755*H755</f>
        <v>0</v>
      </c>
      <c r="Q755" s="225">
        <v>0</v>
      </c>
      <c r="R755" s="225">
        <f>Q755*H755</f>
        <v>0</v>
      </c>
      <c r="S755" s="225">
        <v>0</v>
      </c>
      <c r="T755" s="226">
        <f>S755*H755</f>
        <v>0</v>
      </c>
      <c r="U755" s="40"/>
      <c r="V755" s="40"/>
      <c r="W755" s="40"/>
      <c r="X755" s="40"/>
      <c r="Y755" s="40"/>
      <c r="Z755" s="40"/>
      <c r="AA755" s="40"/>
      <c r="AB755" s="40"/>
      <c r="AC755" s="40"/>
      <c r="AD755" s="40"/>
      <c r="AE755" s="40"/>
      <c r="AR755" s="227" t="s">
        <v>368</v>
      </c>
      <c r="AT755" s="227" t="s">
        <v>212</v>
      </c>
      <c r="AU755" s="227" t="s">
        <v>83</v>
      </c>
      <c r="AY755" s="19" t="s">
        <v>210</v>
      </c>
      <c r="BE755" s="228">
        <f>IF(N755="základní",J755,0)</f>
        <v>0</v>
      </c>
      <c r="BF755" s="228">
        <f>IF(N755="snížená",J755,0)</f>
        <v>0</v>
      </c>
      <c r="BG755" s="228">
        <f>IF(N755="zákl. přenesená",J755,0)</f>
        <v>0</v>
      </c>
      <c r="BH755" s="228">
        <f>IF(N755="sníž. přenesená",J755,0)</f>
        <v>0</v>
      </c>
      <c r="BI755" s="228">
        <f>IF(N755="nulová",J755,0)</f>
        <v>0</v>
      </c>
      <c r="BJ755" s="19" t="s">
        <v>81</v>
      </c>
      <c r="BK755" s="228">
        <f>ROUND(I755*H755,2)</f>
        <v>0</v>
      </c>
      <c r="BL755" s="19" t="s">
        <v>368</v>
      </c>
      <c r="BM755" s="227" t="s">
        <v>963</v>
      </c>
    </row>
    <row r="756" s="13" customFormat="1">
      <c r="A756" s="13"/>
      <c r="B756" s="234"/>
      <c r="C756" s="235"/>
      <c r="D756" s="236" t="s">
        <v>221</v>
      </c>
      <c r="E756" s="237" t="s">
        <v>19</v>
      </c>
      <c r="F756" s="238" t="s">
        <v>964</v>
      </c>
      <c r="G756" s="235"/>
      <c r="H756" s="237" t="s">
        <v>19</v>
      </c>
      <c r="I756" s="239"/>
      <c r="J756" s="235"/>
      <c r="K756" s="235"/>
      <c r="L756" s="240"/>
      <c r="M756" s="241"/>
      <c r="N756" s="242"/>
      <c r="O756" s="242"/>
      <c r="P756" s="242"/>
      <c r="Q756" s="242"/>
      <c r="R756" s="242"/>
      <c r="S756" s="242"/>
      <c r="T756" s="243"/>
      <c r="U756" s="13"/>
      <c r="V756" s="13"/>
      <c r="W756" s="13"/>
      <c r="X756" s="13"/>
      <c r="Y756" s="13"/>
      <c r="Z756" s="13"/>
      <c r="AA756" s="13"/>
      <c r="AB756" s="13"/>
      <c r="AC756" s="13"/>
      <c r="AD756" s="13"/>
      <c r="AE756" s="13"/>
      <c r="AT756" s="244" t="s">
        <v>221</v>
      </c>
      <c r="AU756" s="244" t="s">
        <v>83</v>
      </c>
      <c r="AV756" s="13" t="s">
        <v>81</v>
      </c>
      <c r="AW756" s="13" t="s">
        <v>34</v>
      </c>
      <c r="AX756" s="13" t="s">
        <v>74</v>
      </c>
      <c r="AY756" s="244" t="s">
        <v>210</v>
      </c>
    </row>
    <row r="757" s="14" customFormat="1">
      <c r="A757" s="14"/>
      <c r="B757" s="245"/>
      <c r="C757" s="246"/>
      <c r="D757" s="236" t="s">
        <v>221</v>
      </c>
      <c r="E757" s="247" t="s">
        <v>19</v>
      </c>
      <c r="F757" s="248" t="s">
        <v>81</v>
      </c>
      <c r="G757" s="246"/>
      <c r="H757" s="249">
        <v>1</v>
      </c>
      <c r="I757" s="250"/>
      <c r="J757" s="246"/>
      <c r="K757" s="246"/>
      <c r="L757" s="251"/>
      <c r="M757" s="252"/>
      <c r="N757" s="253"/>
      <c r="O757" s="253"/>
      <c r="P757" s="253"/>
      <c r="Q757" s="253"/>
      <c r="R757" s="253"/>
      <c r="S757" s="253"/>
      <c r="T757" s="254"/>
      <c r="U757" s="14"/>
      <c r="V757" s="14"/>
      <c r="W757" s="14"/>
      <c r="X757" s="14"/>
      <c r="Y757" s="14"/>
      <c r="Z757" s="14"/>
      <c r="AA757" s="14"/>
      <c r="AB757" s="14"/>
      <c r="AC757" s="14"/>
      <c r="AD757" s="14"/>
      <c r="AE757" s="14"/>
      <c r="AT757" s="255" t="s">
        <v>221</v>
      </c>
      <c r="AU757" s="255" t="s">
        <v>83</v>
      </c>
      <c r="AV757" s="14" t="s">
        <v>83</v>
      </c>
      <c r="AW757" s="14" t="s">
        <v>34</v>
      </c>
      <c r="AX757" s="14" t="s">
        <v>81</v>
      </c>
      <c r="AY757" s="255" t="s">
        <v>210</v>
      </c>
    </row>
    <row r="758" s="2" customFormat="1" ht="16.5" customHeight="1">
      <c r="A758" s="40"/>
      <c r="B758" s="41"/>
      <c r="C758" s="216" t="s">
        <v>965</v>
      </c>
      <c r="D758" s="216" t="s">
        <v>212</v>
      </c>
      <c r="E758" s="217" t="s">
        <v>966</v>
      </c>
      <c r="F758" s="218" t="s">
        <v>962</v>
      </c>
      <c r="G758" s="219" t="s">
        <v>295</v>
      </c>
      <c r="H758" s="220">
        <v>37.420000000000002</v>
      </c>
      <c r="I758" s="221"/>
      <c r="J758" s="222">
        <f>ROUND(I758*H758,2)</f>
        <v>0</v>
      </c>
      <c r="K758" s="218" t="s">
        <v>296</v>
      </c>
      <c r="L758" s="46"/>
      <c r="M758" s="223" t="s">
        <v>19</v>
      </c>
      <c r="N758" s="224" t="s">
        <v>45</v>
      </c>
      <c r="O758" s="86"/>
      <c r="P758" s="225">
        <f>O758*H758</f>
        <v>0</v>
      </c>
      <c r="Q758" s="225">
        <v>0</v>
      </c>
      <c r="R758" s="225">
        <f>Q758*H758</f>
        <v>0</v>
      </c>
      <c r="S758" s="225">
        <v>0</v>
      </c>
      <c r="T758" s="226">
        <f>S758*H758</f>
        <v>0</v>
      </c>
      <c r="U758" s="40"/>
      <c r="V758" s="40"/>
      <c r="W758" s="40"/>
      <c r="X758" s="40"/>
      <c r="Y758" s="40"/>
      <c r="Z758" s="40"/>
      <c r="AA758" s="40"/>
      <c r="AB758" s="40"/>
      <c r="AC758" s="40"/>
      <c r="AD758" s="40"/>
      <c r="AE758" s="40"/>
      <c r="AR758" s="227" t="s">
        <v>368</v>
      </c>
      <c r="AT758" s="227" t="s">
        <v>212</v>
      </c>
      <c r="AU758" s="227" t="s">
        <v>83</v>
      </c>
      <c r="AY758" s="19" t="s">
        <v>210</v>
      </c>
      <c r="BE758" s="228">
        <f>IF(N758="základní",J758,0)</f>
        <v>0</v>
      </c>
      <c r="BF758" s="228">
        <f>IF(N758="snížená",J758,0)</f>
        <v>0</v>
      </c>
      <c r="BG758" s="228">
        <f>IF(N758="zákl. přenesená",J758,0)</f>
        <v>0</v>
      </c>
      <c r="BH758" s="228">
        <f>IF(N758="sníž. přenesená",J758,0)</f>
        <v>0</v>
      </c>
      <c r="BI758" s="228">
        <f>IF(N758="nulová",J758,0)</f>
        <v>0</v>
      </c>
      <c r="BJ758" s="19" t="s">
        <v>81</v>
      </c>
      <c r="BK758" s="228">
        <f>ROUND(I758*H758,2)</f>
        <v>0</v>
      </c>
      <c r="BL758" s="19" t="s">
        <v>368</v>
      </c>
      <c r="BM758" s="227" t="s">
        <v>967</v>
      </c>
    </row>
    <row r="759" s="13" customFormat="1">
      <c r="A759" s="13"/>
      <c r="B759" s="234"/>
      <c r="C759" s="235"/>
      <c r="D759" s="236" t="s">
        <v>221</v>
      </c>
      <c r="E759" s="237" t="s">
        <v>19</v>
      </c>
      <c r="F759" s="238" t="s">
        <v>968</v>
      </c>
      <c r="G759" s="235"/>
      <c r="H759" s="237" t="s">
        <v>19</v>
      </c>
      <c r="I759" s="239"/>
      <c r="J759" s="235"/>
      <c r="K759" s="235"/>
      <c r="L759" s="240"/>
      <c r="M759" s="241"/>
      <c r="N759" s="242"/>
      <c r="O759" s="242"/>
      <c r="P759" s="242"/>
      <c r="Q759" s="242"/>
      <c r="R759" s="242"/>
      <c r="S759" s="242"/>
      <c r="T759" s="243"/>
      <c r="U759" s="13"/>
      <c r="V759" s="13"/>
      <c r="W759" s="13"/>
      <c r="X759" s="13"/>
      <c r="Y759" s="13"/>
      <c r="Z759" s="13"/>
      <c r="AA759" s="13"/>
      <c r="AB759" s="13"/>
      <c r="AC759" s="13"/>
      <c r="AD759" s="13"/>
      <c r="AE759" s="13"/>
      <c r="AT759" s="244" t="s">
        <v>221</v>
      </c>
      <c r="AU759" s="244" t="s">
        <v>83</v>
      </c>
      <c r="AV759" s="13" t="s">
        <v>81</v>
      </c>
      <c r="AW759" s="13" t="s">
        <v>34</v>
      </c>
      <c r="AX759" s="13" t="s">
        <v>74</v>
      </c>
      <c r="AY759" s="244" t="s">
        <v>210</v>
      </c>
    </row>
    <row r="760" s="14" customFormat="1">
      <c r="A760" s="14"/>
      <c r="B760" s="245"/>
      <c r="C760" s="246"/>
      <c r="D760" s="236" t="s">
        <v>221</v>
      </c>
      <c r="E760" s="247" t="s">
        <v>19</v>
      </c>
      <c r="F760" s="248" t="s">
        <v>969</v>
      </c>
      <c r="G760" s="246"/>
      <c r="H760" s="249">
        <v>3.012</v>
      </c>
      <c r="I760" s="250"/>
      <c r="J760" s="246"/>
      <c r="K760" s="246"/>
      <c r="L760" s="251"/>
      <c r="M760" s="252"/>
      <c r="N760" s="253"/>
      <c r="O760" s="253"/>
      <c r="P760" s="253"/>
      <c r="Q760" s="253"/>
      <c r="R760" s="253"/>
      <c r="S760" s="253"/>
      <c r="T760" s="254"/>
      <c r="U760" s="14"/>
      <c r="V760" s="14"/>
      <c r="W760" s="14"/>
      <c r="X760" s="14"/>
      <c r="Y760" s="14"/>
      <c r="Z760" s="14"/>
      <c r="AA760" s="14"/>
      <c r="AB760" s="14"/>
      <c r="AC760" s="14"/>
      <c r="AD760" s="14"/>
      <c r="AE760" s="14"/>
      <c r="AT760" s="255" t="s">
        <v>221</v>
      </c>
      <c r="AU760" s="255" t="s">
        <v>83</v>
      </c>
      <c r="AV760" s="14" t="s">
        <v>83</v>
      </c>
      <c r="AW760" s="14" t="s">
        <v>34</v>
      </c>
      <c r="AX760" s="14" t="s">
        <v>74</v>
      </c>
      <c r="AY760" s="255" t="s">
        <v>210</v>
      </c>
    </row>
    <row r="761" s="13" customFormat="1">
      <c r="A761" s="13"/>
      <c r="B761" s="234"/>
      <c r="C761" s="235"/>
      <c r="D761" s="236" t="s">
        <v>221</v>
      </c>
      <c r="E761" s="237" t="s">
        <v>19</v>
      </c>
      <c r="F761" s="238" t="s">
        <v>970</v>
      </c>
      <c r="G761" s="235"/>
      <c r="H761" s="237" t="s">
        <v>19</v>
      </c>
      <c r="I761" s="239"/>
      <c r="J761" s="235"/>
      <c r="K761" s="235"/>
      <c r="L761" s="240"/>
      <c r="M761" s="241"/>
      <c r="N761" s="242"/>
      <c r="O761" s="242"/>
      <c r="P761" s="242"/>
      <c r="Q761" s="242"/>
      <c r="R761" s="242"/>
      <c r="S761" s="242"/>
      <c r="T761" s="243"/>
      <c r="U761" s="13"/>
      <c r="V761" s="13"/>
      <c r="W761" s="13"/>
      <c r="X761" s="13"/>
      <c r="Y761" s="13"/>
      <c r="Z761" s="13"/>
      <c r="AA761" s="13"/>
      <c r="AB761" s="13"/>
      <c r="AC761" s="13"/>
      <c r="AD761" s="13"/>
      <c r="AE761" s="13"/>
      <c r="AT761" s="244" t="s">
        <v>221</v>
      </c>
      <c r="AU761" s="244" t="s">
        <v>83</v>
      </c>
      <c r="AV761" s="13" t="s">
        <v>81</v>
      </c>
      <c r="AW761" s="13" t="s">
        <v>34</v>
      </c>
      <c r="AX761" s="13" t="s">
        <v>74</v>
      </c>
      <c r="AY761" s="244" t="s">
        <v>210</v>
      </c>
    </row>
    <row r="762" s="14" customFormat="1">
      <c r="A762" s="14"/>
      <c r="B762" s="245"/>
      <c r="C762" s="246"/>
      <c r="D762" s="236" t="s">
        <v>221</v>
      </c>
      <c r="E762" s="247" t="s">
        <v>19</v>
      </c>
      <c r="F762" s="248" t="s">
        <v>971</v>
      </c>
      <c r="G762" s="246"/>
      <c r="H762" s="249">
        <v>0.20999999999999999</v>
      </c>
      <c r="I762" s="250"/>
      <c r="J762" s="246"/>
      <c r="K762" s="246"/>
      <c r="L762" s="251"/>
      <c r="M762" s="252"/>
      <c r="N762" s="253"/>
      <c r="O762" s="253"/>
      <c r="P762" s="253"/>
      <c r="Q762" s="253"/>
      <c r="R762" s="253"/>
      <c r="S762" s="253"/>
      <c r="T762" s="254"/>
      <c r="U762" s="14"/>
      <c r="V762" s="14"/>
      <c r="W762" s="14"/>
      <c r="X762" s="14"/>
      <c r="Y762" s="14"/>
      <c r="Z762" s="14"/>
      <c r="AA762" s="14"/>
      <c r="AB762" s="14"/>
      <c r="AC762" s="14"/>
      <c r="AD762" s="14"/>
      <c r="AE762" s="14"/>
      <c r="AT762" s="255" t="s">
        <v>221</v>
      </c>
      <c r="AU762" s="255" t="s">
        <v>83</v>
      </c>
      <c r="AV762" s="14" t="s">
        <v>83</v>
      </c>
      <c r="AW762" s="14" t="s">
        <v>34</v>
      </c>
      <c r="AX762" s="14" t="s">
        <v>74</v>
      </c>
      <c r="AY762" s="255" t="s">
        <v>210</v>
      </c>
    </row>
    <row r="763" s="13" customFormat="1">
      <c r="A763" s="13"/>
      <c r="B763" s="234"/>
      <c r="C763" s="235"/>
      <c r="D763" s="236" t="s">
        <v>221</v>
      </c>
      <c r="E763" s="237" t="s">
        <v>19</v>
      </c>
      <c r="F763" s="238" t="s">
        <v>972</v>
      </c>
      <c r="G763" s="235"/>
      <c r="H763" s="237" t="s">
        <v>19</v>
      </c>
      <c r="I763" s="239"/>
      <c r="J763" s="235"/>
      <c r="K763" s="235"/>
      <c r="L763" s="240"/>
      <c r="M763" s="241"/>
      <c r="N763" s="242"/>
      <c r="O763" s="242"/>
      <c r="P763" s="242"/>
      <c r="Q763" s="242"/>
      <c r="R763" s="242"/>
      <c r="S763" s="242"/>
      <c r="T763" s="243"/>
      <c r="U763" s="13"/>
      <c r="V763" s="13"/>
      <c r="W763" s="13"/>
      <c r="X763" s="13"/>
      <c r="Y763" s="13"/>
      <c r="Z763" s="13"/>
      <c r="AA763" s="13"/>
      <c r="AB763" s="13"/>
      <c r="AC763" s="13"/>
      <c r="AD763" s="13"/>
      <c r="AE763" s="13"/>
      <c r="AT763" s="244" t="s">
        <v>221</v>
      </c>
      <c r="AU763" s="244" t="s">
        <v>83</v>
      </c>
      <c r="AV763" s="13" t="s">
        <v>81</v>
      </c>
      <c r="AW763" s="13" t="s">
        <v>34</v>
      </c>
      <c r="AX763" s="13" t="s">
        <v>74</v>
      </c>
      <c r="AY763" s="244" t="s">
        <v>210</v>
      </c>
    </row>
    <row r="764" s="14" customFormat="1">
      <c r="A764" s="14"/>
      <c r="B764" s="245"/>
      <c r="C764" s="246"/>
      <c r="D764" s="236" t="s">
        <v>221</v>
      </c>
      <c r="E764" s="247" t="s">
        <v>19</v>
      </c>
      <c r="F764" s="248" t="s">
        <v>973</v>
      </c>
      <c r="G764" s="246"/>
      <c r="H764" s="249">
        <v>0.099000000000000005</v>
      </c>
      <c r="I764" s="250"/>
      <c r="J764" s="246"/>
      <c r="K764" s="246"/>
      <c r="L764" s="251"/>
      <c r="M764" s="252"/>
      <c r="N764" s="253"/>
      <c r="O764" s="253"/>
      <c r="P764" s="253"/>
      <c r="Q764" s="253"/>
      <c r="R764" s="253"/>
      <c r="S764" s="253"/>
      <c r="T764" s="254"/>
      <c r="U764" s="14"/>
      <c r="V764" s="14"/>
      <c r="W764" s="14"/>
      <c r="X764" s="14"/>
      <c r="Y764" s="14"/>
      <c r="Z764" s="14"/>
      <c r="AA764" s="14"/>
      <c r="AB764" s="14"/>
      <c r="AC764" s="14"/>
      <c r="AD764" s="14"/>
      <c r="AE764" s="14"/>
      <c r="AT764" s="255" t="s">
        <v>221</v>
      </c>
      <c r="AU764" s="255" t="s">
        <v>83</v>
      </c>
      <c r="AV764" s="14" t="s">
        <v>83</v>
      </c>
      <c r="AW764" s="14" t="s">
        <v>34</v>
      </c>
      <c r="AX764" s="14" t="s">
        <v>74</v>
      </c>
      <c r="AY764" s="255" t="s">
        <v>210</v>
      </c>
    </row>
    <row r="765" s="13" customFormat="1">
      <c r="A765" s="13"/>
      <c r="B765" s="234"/>
      <c r="C765" s="235"/>
      <c r="D765" s="236" t="s">
        <v>221</v>
      </c>
      <c r="E765" s="237" t="s">
        <v>19</v>
      </c>
      <c r="F765" s="238" t="s">
        <v>974</v>
      </c>
      <c r="G765" s="235"/>
      <c r="H765" s="237" t="s">
        <v>19</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221</v>
      </c>
      <c r="AU765" s="244" t="s">
        <v>83</v>
      </c>
      <c r="AV765" s="13" t="s">
        <v>81</v>
      </c>
      <c r="AW765" s="13" t="s">
        <v>34</v>
      </c>
      <c r="AX765" s="13" t="s">
        <v>74</v>
      </c>
      <c r="AY765" s="244" t="s">
        <v>210</v>
      </c>
    </row>
    <row r="766" s="14" customFormat="1">
      <c r="A766" s="14"/>
      <c r="B766" s="245"/>
      <c r="C766" s="246"/>
      <c r="D766" s="236" t="s">
        <v>221</v>
      </c>
      <c r="E766" s="247" t="s">
        <v>19</v>
      </c>
      <c r="F766" s="248" t="s">
        <v>975</v>
      </c>
      <c r="G766" s="246"/>
      <c r="H766" s="249">
        <v>0.60499999999999998</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221</v>
      </c>
      <c r="AU766" s="255" t="s">
        <v>83</v>
      </c>
      <c r="AV766" s="14" t="s">
        <v>83</v>
      </c>
      <c r="AW766" s="14" t="s">
        <v>34</v>
      </c>
      <c r="AX766" s="14" t="s">
        <v>74</v>
      </c>
      <c r="AY766" s="255" t="s">
        <v>210</v>
      </c>
    </row>
    <row r="767" s="13" customFormat="1">
      <c r="A767" s="13"/>
      <c r="B767" s="234"/>
      <c r="C767" s="235"/>
      <c r="D767" s="236" t="s">
        <v>221</v>
      </c>
      <c r="E767" s="237" t="s">
        <v>19</v>
      </c>
      <c r="F767" s="238" t="s">
        <v>976</v>
      </c>
      <c r="G767" s="235"/>
      <c r="H767" s="237" t="s">
        <v>19</v>
      </c>
      <c r="I767" s="239"/>
      <c r="J767" s="235"/>
      <c r="K767" s="235"/>
      <c r="L767" s="240"/>
      <c r="M767" s="241"/>
      <c r="N767" s="242"/>
      <c r="O767" s="242"/>
      <c r="P767" s="242"/>
      <c r="Q767" s="242"/>
      <c r="R767" s="242"/>
      <c r="S767" s="242"/>
      <c r="T767" s="243"/>
      <c r="U767" s="13"/>
      <c r="V767" s="13"/>
      <c r="W767" s="13"/>
      <c r="X767" s="13"/>
      <c r="Y767" s="13"/>
      <c r="Z767" s="13"/>
      <c r="AA767" s="13"/>
      <c r="AB767" s="13"/>
      <c r="AC767" s="13"/>
      <c r="AD767" s="13"/>
      <c r="AE767" s="13"/>
      <c r="AT767" s="244" t="s">
        <v>221</v>
      </c>
      <c r="AU767" s="244" t="s">
        <v>83</v>
      </c>
      <c r="AV767" s="13" t="s">
        <v>81</v>
      </c>
      <c r="AW767" s="13" t="s">
        <v>34</v>
      </c>
      <c r="AX767" s="13" t="s">
        <v>74</v>
      </c>
      <c r="AY767" s="244" t="s">
        <v>210</v>
      </c>
    </row>
    <row r="768" s="14" customFormat="1">
      <c r="A768" s="14"/>
      <c r="B768" s="245"/>
      <c r="C768" s="246"/>
      <c r="D768" s="236" t="s">
        <v>221</v>
      </c>
      <c r="E768" s="247" t="s">
        <v>19</v>
      </c>
      <c r="F768" s="248" t="s">
        <v>977</v>
      </c>
      <c r="G768" s="246"/>
      <c r="H768" s="249">
        <v>3.593</v>
      </c>
      <c r="I768" s="250"/>
      <c r="J768" s="246"/>
      <c r="K768" s="246"/>
      <c r="L768" s="251"/>
      <c r="M768" s="252"/>
      <c r="N768" s="253"/>
      <c r="O768" s="253"/>
      <c r="P768" s="253"/>
      <c r="Q768" s="253"/>
      <c r="R768" s="253"/>
      <c r="S768" s="253"/>
      <c r="T768" s="254"/>
      <c r="U768" s="14"/>
      <c r="V768" s="14"/>
      <c r="W768" s="14"/>
      <c r="X768" s="14"/>
      <c r="Y768" s="14"/>
      <c r="Z768" s="14"/>
      <c r="AA768" s="14"/>
      <c r="AB768" s="14"/>
      <c r="AC768" s="14"/>
      <c r="AD768" s="14"/>
      <c r="AE768" s="14"/>
      <c r="AT768" s="255" t="s">
        <v>221</v>
      </c>
      <c r="AU768" s="255" t="s">
        <v>83</v>
      </c>
      <c r="AV768" s="14" t="s">
        <v>83</v>
      </c>
      <c r="AW768" s="14" t="s">
        <v>34</v>
      </c>
      <c r="AX768" s="14" t="s">
        <v>74</v>
      </c>
      <c r="AY768" s="255" t="s">
        <v>210</v>
      </c>
    </row>
    <row r="769" s="13" customFormat="1">
      <c r="A769" s="13"/>
      <c r="B769" s="234"/>
      <c r="C769" s="235"/>
      <c r="D769" s="236" t="s">
        <v>221</v>
      </c>
      <c r="E769" s="237" t="s">
        <v>19</v>
      </c>
      <c r="F769" s="238" t="s">
        <v>978</v>
      </c>
      <c r="G769" s="235"/>
      <c r="H769" s="237" t="s">
        <v>19</v>
      </c>
      <c r="I769" s="239"/>
      <c r="J769" s="235"/>
      <c r="K769" s="235"/>
      <c r="L769" s="240"/>
      <c r="M769" s="241"/>
      <c r="N769" s="242"/>
      <c r="O769" s="242"/>
      <c r="P769" s="242"/>
      <c r="Q769" s="242"/>
      <c r="R769" s="242"/>
      <c r="S769" s="242"/>
      <c r="T769" s="243"/>
      <c r="U769" s="13"/>
      <c r="V769" s="13"/>
      <c r="W769" s="13"/>
      <c r="X769" s="13"/>
      <c r="Y769" s="13"/>
      <c r="Z769" s="13"/>
      <c r="AA769" s="13"/>
      <c r="AB769" s="13"/>
      <c r="AC769" s="13"/>
      <c r="AD769" s="13"/>
      <c r="AE769" s="13"/>
      <c r="AT769" s="244" t="s">
        <v>221</v>
      </c>
      <c r="AU769" s="244" t="s">
        <v>83</v>
      </c>
      <c r="AV769" s="13" t="s">
        <v>81</v>
      </c>
      <c r="AW769" s="13" t="s">
        <v>34</v>
      </c>
      <c r="AX769" s="13" t="s">
        <v>74</v>
      </c>
      <c r="AY769" s="244" t="s">
        <v>210</v>
      </c>
    </row>
    <row r="770" s="14" customFormat="1">
      <c r="A770" s="14"/>
      <c r="B770" s="245"/>
      <c r="C770" s="246"/>
      <c r="D770" s="236" t="s">
        <v>221</v>
      </c>
      <c r="E770" s="247" t="s">
        <v>19</v>
      </c>
      <c r="F770" s="248" t="s">
        <v>979</v>
      </c>
      <c r="G770" s="246"/>
      <c r="H770" s="249">
        <v>0.65200000000000002</v>
      </c>
      <c r="I770" s="250"/>
      <c r="J770" s="246"/>
      <c r="K770" s="246"/>
      <c r="L770" s="251"/>
      <c r="M770" s="252"/>
      <c r="N770" s="253"/>
      <c r="O770" s="253"/>
      <c r="P770" s="253"/>
      <c r="Q770" s="253"/>
      <c r="R770" s="253"/>
      <c r="S770" s="253"/>
      <c r="T770" s="254"/>
      <c r="U770" s="14"/>
      <c r="V770" s="14"/>
      <c r="W770" s="14"/>
      <c r="X770" s="14"/>
      <c r="Y770" s="14"/>
      <c r="Z770" s="14"/>
      <c r="AA770" s="14"/>
      <c r="AB770" s="14"/>
      <c r="AC770" s="14"/>
      <c r="AD770" s="14"/>
      <c r="AE770" s="14"/>
      <c r="AT770" s="255" t="s">
        <v>221</v>
      </c>
      <c r="AU770" s="255" t="s">
        <v>83</v>
      </c>
      <c r="AV770" s="14" t="s">
        <v>83</v>
      </c>
      <c r="AW770" s="14" t="s">
        <v>34</v>
      </c>
      <c r="AX770" s="14" t="s">
        <v>74</v>
      </c>
      <c r="AY770" s="255" t="s">
        <v>210</v>
      </c>
    </row>
    <row r="771" s="13" customFormat="1">
      <c r="A771" s="13"/>
      <c r="B771" s="234"/>
      <c r="C771" s="235"/>
      <c r="D771" s="236" t="s">
        <v>221</v>
      </c>
      <c r="E771" s="237" t="s">
        <v>19</v>
      </c>
      <c r="F771" s="238" t="s">
        <v>980</v>
      </c>
      <c r="G771" s="235"/>
      <c r="H771" s="237" t="s">
        <v>19</v>
      </c>
      <c r="I771" s="239"/>
      <c r="J771" s="235"/>
      <c r="K771" s="235"/>
      <c r="L771" s="240"/>
      <c r="M771" s="241"/>
      <c r="N771" s="242"/>
      <c r="O771" s="242"/>
      <c r="P771" s="242"/>
      <c r="Q771" s="242"/>
      <c r="R771" s="242"/>
      <c r="S771" s="242"/>
      <c r="T771" s="243"/>
      <c r="U771" s="13"/>
      <c r="V771" s="13"/>
      <c r="W771" s="13"/>
      <c r="X771" s="13"/>
      <c r="Y771" s="13"/>
      <c r="Z771" s="13"/>
      <c r="AA771" s="13"/>
      <c r="AB771" s="13"/>
      <c r="AC771" s="13"/>
      <c r="AD771" s="13"/>
      <c r="AE771" s="13"/>
      <c r="AT771" s="244" t="s">
        <v>221</v>
      </c>
      <c r="AU771" s="244" t="s">
        <v>83</v>
      </c>
      <c r="AV771" s="13" t="s">
        <v>81</v>
      </c>
      <c r="AW771" s="13" t="s">
        <v>34</v>
      </c>
      <c r="AX771" s="13" t="s">
        <v>74</v>
      </c>
      <c r="AY771" s="244" t="s">
        <v>210</v>
      </c>
    </row>
    <row r="772" s="14" customFormat="1">
      <c r="A772" s="14"/>
      <c r="B772" s="245"/>
      <c r="C772" s="246"/>
      <c r="D772" s="236" t="s">
        <v>221</v>
      </c>
      <c r="E772" s="247" t="s">
        <v>19</v>
      </c>
      <c r="F772" s="248" t="s">
        <v>981</v>
      </c>
      <c r="G772" s="246"/>
      <c r="H772" s="249">
        <v>0.34000000000000002</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221</v>
      </c>
      <c r="AU772" s="255" t="s">
        <v>83</v>
      </c>
      <c r="AV772" s="14" t="s">
        <v>83</v>
      </c>
      <c r="AW772" s="14" t="s">
        <v>34</v>
      </c>
      <c r="AX772" s="14" t="s">
        <v>74</v>
      </c>
      <c r="AY772" s="255" t="s">
        <v>210</v>
      </c>
    </row>
    <row r="773" s="13" customFormat="1">
      <c r="A773" s="13"/>
      <c r="B773" s="234"/>
      <c r="C773" s="235"/>
      <c r="D773" s="236" t="s">
        <v>221</v>
      </c>
      <c r="E773" s="237" t="s">
        <v>19</v>
      </c>
      <c r="F773" s="238" t="s">
        <v>982</v>
      </c>
      <c r="G773" s="235"/>
      <c r="H773" s="237" t="s">
        <v>19</v>
      </c>
      <c r="I773" s="239"/>
      <c r="J773" s="235"/>
      <c r="K773" s="235"/>
      <c r="L773" s="240"/>
      <c r="M773" s="241"/>
      <c r="N773" s="242"/>
      <c r="O773" s="242"/>
      <c r="P773" s="242"/>
      <c r="Q773" s="242"/>
      <c r="R773" s="242"/>
      <c r="S773" s="242"/>
      <c r="T773" s="243"/>
      <c r="U773" s="13"/>
      <c r="V773" s="13"/>
      <c r="W773" s="13"/>
      <c r="X773" s="13"/>
      <c r="Y773" s="13"/>
      <c r="Z773" s="13"/>
      <c r="AA773" s="13"/>
      <c r="AB773" s="13"/>
      <c r="AC773" s="13"/>
      <c r="AD773" s="13"/>
      <c r="AE773" s="13"/>
      <c r="AT773" s="244" t="s">
        <v>221</v>
      </c>
      <c r="AU773" s="244" t="s">
        <v>83</v>
      </c>
      <c r="AV773" s="13" t="s">
        <v>81</v>
      </c>
      <c r="AW773" s="13" t="s">
        <v>34</v>
      </c>
      <c r="AX773" s="13" t="s">
        <v>74</v>
      </c>
      <c r="AY773" s="244" t="s">
        <v>210</v>
      </c>
    </row>
    <row r="774" s="14" customFormat="1">
      <c r="A774" s="14"/>
      <c r="B774" s="245"/>
      <c r="C774" s="246"/>
      <c r="D774" s="236" t="s">
        <v>221</v>
      </c>
      <c r="E774" s="247" t="s">
        <v>19</v>
      </c>
      <c r="F774" s="248" t="s">
        <v>983</v>
      </c>
      <c r="G774" s="246"/>
      <c r="H774" s="249">
        <v>1.3520000000000001</v>
      </c>
      <c r="I774" s="250"/>
      <c r="J774" s="246"/>
      <c r="K774" s="246"/>
      <c r="L774" s="251"/>
      <c r="M774" s="252"/>
      <c r="N774" s="253"/>
      <c r="O774" s="253"/>
      <c r="P774" s="253"/>
      <c r="Q774" s="253"/>
      <c r="R774" s="253"/>
      <c r="S774" s="253"/>
      <c r="T774" s="254"/>
      <c r="U774" s="14"/>
      <c r="V774" s="14"/>
      <c r="W774" s="14"/>
      <c r="X774" s="14"/>
      <c r="Y774" s="14"/>
      <c r="Z774" s="14"/>
      <c r="AA774" s="14"/>
      <c r="AB774" s="14"/>
      <c r="AC774" s="14"/>
      <c r="AD774" s="14"/>
      <c r="AE774" s="14"/>
      <c r="AT774" s="255" t="s">
        <v>221</v>
      </c>
      <c r="AU774" s="255" t="s">
        <v>83</v>
      </c>
      <c r="AV774" s="14" t="s">
        <v>83</v>
      </c>
      <c r="AW774" s="14" t="s">
        <v>34</v>
      </c>
      <c r="AX774" s="14" t="s">
        <v>74</v>
      </c>
      <c r="AY774" s="255" t="s">
        <v>210</v>
      </c>
    </row>
    <row r="775" s="13" customFormat="1">
      <c r="A775" s="13"/>
      <c r="B775" s="234"/>
      <c r="C775" s="235"/>
      <c r="D775" s="236" t="s">
        <v>221</v>
      </c>
      <c r="E775" s="237" t="s">
        <v>19</v>
      </c>
      <c r="F775" s="238" t="s">
        <v>984</v>
      </c>
      <c r="G775" s="235"/>
      <c r="H775" s="237" t="s">
        <v>19</v>
      </c>
      <c r="I775" s="239"/>
      <c r="J775" s="235"/>
      <c r="K775" s="235"/>
      <c r="L775" s="240"/>
      <c r="M775" s="241"/>
      <c r="N775" s="242"/>
      <c r="O775" s="242"/>
      <c r="P775" s="242"/>
      <c r="Q775" s="242"/>
      <c r="R775" s="242"/>
      <c r="S775" s="242"/>
      <c r="T775" s="243"/>
      <c r="U775" s="13"/>
      <c r="V775" s="13"/>
      <c r="W775" s="13"/>
      <c r="X775" s="13"/>
      <c r="Y775" s="13"/>
      <c r="Z775" s="13"/>
      <c r="AA775" s="13"/>
      <c r="AB775" s="13"/>
      <c r="AC775" s="13"/>
      <c r="AD775" s="13"/>
      <c r="AE775" s="13"/>
      <c r="AT775" s="244" t="s">
        <v>221</v>
      </c>
      <c r="AU775" s="244" t="s">
        <v>83</v>
      </c>
      <c r="AV775" s="13" t="s">
        <v>81</v>
      </c>
      <c r="AW775" s="13" t="s">
        <v>34</v>
      </c>
      <c r="AX775" s="13" t="s">
        <v>74</v>
      </c>
      <c r="AY775" s="244" t="s">
        <v>210</v>
      </c>
    </row>
    <row r="776" s="14" customFormat="1">
      <c r="A776" s="14"/>
      <c r="B776" s="245"/>
      <c r="C776" s="246"/>
      <c r="D776" s="236" t="s">
        <v>221</v>
      </c>
      <c r="E776" s="247" t="s">
        <v>19</v>
      </c>
      <c r="F776" s="248" t="s">
        <v>985</v>
      </c>
      <c r="G776" s="246"/>
      <c r="H776" s="249">
        <v>14.616</v>
      </c>
      <c r="I776" s="250"/>
      <c r="J776" s="246"/>
      <c r="K776" s="246"/>
      <c r="L776" s="251"/>
      <c r="M776" s="252"/>
      <c r="N776" s="253"/>
      <c r="O776" s="253"/>
      <c r="P776" s="253"/>
      <c r="Q776" s="253"/>
      <c r="R776" s="253"/>
      <c r="S776" s="253"/>
      <c r="T776" s="254"/>
      <c r="U776" s="14"/>
      <c r="V776" s="14"/>
      <c r="W776" s="14"/>
      <c r="X776" s="14"/>
      <c r="Y776" s="14"/>
      <c r="Z776" s="14"/>
      <c r="AA776" s="14"/>
      <c r="AB776" s="14"/>
      <c r="AC776" s="14"/>
      <c r="AD776" s="14"/>
      <c r="AE776" s="14"/>
      <c r="AT776" s="255" t="s">
        <v>221</v>
      </c>
      <c r="AU776" s="255" t="s">
        <v>83</v>
      </c>
      <c r="AV776" s="14" t="s">
        <v>83</v>
      </c>
      <c r="AW776" s="14" t="s">
        <v>34</v>
      </c>
      <c r="AX776" s="14" t="s">
        <v>74</v>
      </c>
      <c r="AY776" s="255" t="s">
        <v>210</v>
      </c>
    </row>
    <row r="777" s="13" customFormat="1">
      <c r="A777" s="13"/>
      <c r="B777" s="234"/>
      <c r="C777" s="235"/>
      <c r="D777" s="236" t="s">
        <v>221</v>
      </c>
      <c r="E777" s="237" t="s">
        <v>19</v>
      </c>
      <c r="F777" s="238" t="s">
        <v>986</v>
      </c>
      <c r="G777" s="235"/>
      <c r="H777" s="237" t="s">
        <v>19</v>
      </c>
      <c r="I777" s="239"/>
      <c r="J777" s="235"/>
      <c r="K777" s="235"/>
      <c r="L777" s="240"/>
      <c r="M777" s="241"/>
      <c r="N777" s="242"/>
      <c r="O777" s="242"/>
      <c r="P777" s="242"/>
      <c r="Q777" s="242"/>
      <c r="R777" s="242"/>
      <c r="S777" s="242"/>
      <c r="T777" s="243"/>
      <c r="U777" s="13"/>
      <c r="V777" s="13"/>
      <c r="W777" s="13"/>
      <c r="X777" s="13"/>
      <c r="Y777" s="13"/>
      <c r="Z777" s="13"/>
      <c r="AA777" s="13"/>
      <c r="AB777" s="13"/>
      <c r="AC777" s="13"/>
      <c r="AD777" s="13"/>
      <c r="AE777" s="13"/>
      <c r="AT777" s="244" t="s">
        <v>221</v>
      </c>
      <c r="AU777" s="244" t="s">
        <v>83</v>
      </c>
      <c r="AV777" s="13" t="s">
        <v>81</v>
      </c>
      <c r="AW777" s="13" t="s">
        <v>34</v>
      </c>
      <c r="AX777" s="13" t="s">
        <v>74</v>
      </c>
      <c r="AY777" s="244" t="s">
        <v>210</v>
      </c>
    </row>
    <row r="778" s="14" customFormat="1">
      <c r="A778" s="14"/>
      <c r="B778" s="245"/>
      <c r="C778" s="246"/>
      <c r="D778" s="236" t="s">
        <v>221</v>
      </c>
      <c r="E778" s="247" t="s">
        <v>19</v>
      </c>
      <c r="F778" s="248" t="s">
        <v>987</v>
      </c>
      <c r="G778" s="246"/>
      <c r="H778" s="249">
        <v>1.26</v>
      </c>
      <c r="I778" s="250"/>
      <c r="J778" s="246"/>
      <c r="K778" s="246"/>
      <c r="L778" s="251"/>
      <c r="M778" s="252"/>
      <c r="N778" s="253"/>
      <c r="O778" s="253"/>
      <c r="P778" s="253"/>
      <c r="Q778" s="253"/>
      <c r="R778" s="253"/>
      <c r="S778" s="253"/>
      <c r="T778" s="254"/>
      <c r="U778" s="14"/>
      <c r="V778" s="14"/>
      <c r="W778" s="14"/>
      <c r="X778" s="14"/>
      <c r="Y778" s="14"/>
      <c r="Z778" s="14"/>
      <c r="AA778" s="14"/>
      <c r="AB778" s="14"/>
      <c r="AC778" s="14"/>
      <c r="AD778" s="14"/>
      <c r="AE778" s="14"/>
      <c r="AT778" s="255" t="s">
        <v>221</v>
      </c>
      <c r="AU778" s="255" t="s">
        <v>83</v>
      </c>
      <c r="AV778" s="14" t="s">
        <v>83</v>
      </c>
      <c r="AW778" s="14" t="s">
        <v>34</v>
      </c>
      <c r="AX778" s="14" t="s">
        <v>74</v>
      </c>
      <c r="AY778" s="255" t="s">
        <v>210</v>
      </c>
    </row>
    <row r="779" s="13" customFormat="1">
      <c r="A779" s="13"/>
      <c r="B779" s="234"/>
      <c r="C779" s="235"/>
      <c r="D779" s="236" t="s">
        <v>221</v>
      </c>
      <c r="E779" s="237" t="s">
        <v>19</v>
      </c>
      <c r="F779" s="238" t="s">
        <v>988</v>
      </c>
      <c r="G779" s="235"/>
      <c r="H779" s="237" t="s">
        <v>19</v>
      </c>
      <c r="I779" s="239"/>
      <c r="J779" s="235"/>
      <c r="K779" s="235"/>
      <c r="L779" s="240"/>
      <c r="M779" s="241"/>
      <c r="N779" s="242"/>
      <c r="O779" s="242"/>
      <c r="P779" s="242"/>
      <c r="Q779" s="242"/>
      <c r="R779" s="242"/>
      <c r="S779" s="242"/>
      <c r="T779" s="243"/>
      <c r="U779" s="13"/>
      <c r="V779" s="13"/>
      <c r="W779" s="13"/>
      <c r="X779" s="13"/>
      <c r="Y779" s="13"/>
      <c r="Z779" s="13"/>
      <c r="AA779" s="13"/>
      <c r="AB779" s="13"/>
      <c r="AC779" s="13"/>
      <c r="AD779" s="13"/>
      <c r="AE779" s="13"/>
      <c r="AT779" s="244" t="s">
        <v>221</v>
      </c>
      <c r="AU779" s="244" t="s">
        <v>83</v>
      </c>
      <c r="AV779" s="13" t="s">
        <v>81</v>
      </c>
      <c r="AW779" s="13" t="s">
        <v>34</v>
      </c>
      <c r="AX779" s="13" t="s">
        <v>74</v>
      </c>
      <c r="AY779" s="244" t="s">
        <v>210</v>
      </c>
    </row>
    <row r="780" s="14" customFormat="1">
      <c r="A780" s="14"/>
      <c r="B780" s="245"/>
      <c r="C780" s="246"/>
      <c r="D780" s="236" t="s">
        <v>221</v>
      </c>
      <c r="E780" s="247" t="s">
        <v>19</v>
      </c>
      <c r="F780" s="248" t="s">
        <v>989</v>
      </c>
      <c r="G780" s="246"/>
      <c r="H780" s="249">
        <v>3.8849999999999998</v>
      </c>
      <c r="I780" s="250"/>
      <c r="J780" s="246"/>
      <c r="K780" s="246"/>
      <c r="L780" s="251"/>
      <c r="M780" s="252"/>
      <c r="N780" s="253"/>
      <c r="O780" s="253"/>
      <c r="P780" s="253"/>
      <c r="Q780" s="253"/>
      <c r="R780" s="253"/>
      <c r="S780" s="253"/>
      <c r="T780" s="254"/>
      <c r="U780" s="14"/>
      <c r="V780" s="14"/>
      <c r="W780" s="14"/>
      <c r="X780" s="14"/>
      <c r="Y780" s="14"/>
      <c r="Z780" s="14"/>
      <c r="AA780" s="14"/>
      <c r="AB780" s="14"/>
      <c r="AC780" s="14"/>
      <c r="AD780" s="14"/>
      <c r="AE780" s="14"/>
      <c r="AT780" s="255" t="s">
        <v>221</v>
      </c>
      <c r="AU780" s="255" t="s">
        <v>83</v>
      </c>
      <c r="AV780" s="14" t="s">
        <v>83</v>
      </c>
      <c r="AW780" s="14" t="s">
        <v>34</v>
      </c>
      <c r="AX780" s="14" t="s">
        <v>74</v>
      </c>
      <c r="AY780" s="255" t="s">
        <v>210</v>
      </c>
    </row>
    <row r="781" s="13" customFormat="1">
      <c r="A781" s="13"/>
      <c r="B781" s="234"/>
      <c r="C781" s="235"/>
      <c r="D781" s="236" t="s">
        <v>221</v>
      </c>
      <c r="E781" s="237" t="s">
        <v>19</v>
      </c>
      <c r="F781" s="238" t="s">
        <v>972</v>
      </c>
      <c r="G781" s="235"/>
      <c r="H781" s="237" t="s">
        <v>19</v>
      </c>
      <c r="I781" s="239"/>
      <c r="J781" s="235"/>
      <c r="K781" s="235"/>
      <c r="L781" s="240"/>
      <c r="M781" s="241"/>
      <c r="N781" s="242"/>
      <c r="O781" s="242"/>
      <c r="P781" s="242"/>
      <c r="Q781" s="242"/>
      <c r="R781" s="242"/>
      <c r="S781" s="242"/>
      <c r="T781" s="243"/>
      <c r="U781" s="13"/>
      <c r="V781" s="13"/>
      <c r="W781" s="13"/>
      <c r="X781" s="13"/>
      <c r="Y781" s="13"/>
      <c r="Z781" s="13"/>
      <c r="AA781" s="13"/>
      <c r="AB781" s="13"/>
      <c r="AC781" s="13"/>
      <c r="AD781" s="13"/>
      <c r="AE781" s="13"/>
      <c r="AT781" s="244" t="s">
        <v>221</v>
      </c>
      <c r="AU781" s="244" t="s">
        <v>83</v>
      </c>
      <c r="AV781" s="13" t="s">
        <v>81</v>
      </c>
      <c r="AW781" s="13" t="s">
        <v>34</v>
      </c>
      <c r="AX781" s="13" t="s">
        <v>74</v>
      </c>
      <c r="AY781" s="244" t="s">
        <v>210</v>
      </c>
    </row>
    <row r="782" s="14" customFormat="1">
      <c r="A782" s="14"/>
      <c r="B782" s="245"/>
      <c r="C782" s="246"/>
      <c r="D782" s="236" t="s">
        <v>221</v>
      </c>
      <c r="E782" s="247" t="s">
        <v>19</v>
      </c>
      <c r="F782" s="248" t="s">
        <v>990</v>
      </c>
      <c r="G782" s="246"/>
      <c r="H782" s="249">
        <v>7.7960000000000003</v>
      </c>
      <c r="I782" s="250"/>
      <c r="J782" s="246"/>
      <c r="K782" s="246"/>
      <c r="L782" s="251"/>
      <c r="M782" s="252"/>
      <c r="N782" s="253"/>
      <c r="O782" s="253"/>
      <c r="P782" s="253"/>
      <c r="Q782" s="253"/>
      <c r="R782" s="253"/>
      <c r="S782" s="253"/>
      <c r="T782" s="254"/>
      <c r="U782" s="14"/>
      <c r="V782" s="14"/>
      <c r="W782" s="14"/>
      <c r="X782" s="14"/>
      <c r="Y782" s="14"/>
      <c r="Z782" s="14"/>
      <c r="AA782" s="14"/>
      <c r="AB782" s="14"/>
      <c r="AC782" s="14"/>
      <c r="AD782" s="14"/>
      <c r="AE782" s="14"/>
      <c r="AT782" s="255" t="s">
        <v>221</v>
      </c>
      <c r="AU782" s="255" t="s">
        <v>83</v>
      </c>
      <c r="AV782" s="14" t="s">
        <v>83</v>
      </c>
      <c r="AW782" s="14" t="s">
        <v>34</v>
      </c>
      <c r="AX782" s="14" t="s">
        <v>74</v>
      </c>
      <c r="AY782" s="255" t="s">
        <v>210</v>
      </c>
    </row>
    <row r="783" s="16" customFormat="1">
      <c r="A783" s="16"/>
      <c r="B783" s="267"/>
      <c r="C783" s="268"/>
      <c r="D783" s="236" t="s">
        <v>221</v>
      </c>
      <c r="E783" s="269" t="s">
        <v>19</v>
      </c>
      <c r="F783" s="270" t="s">
        <v>236</v>
      </c>
      <c r="G783" s="268"/>
      <c r="H783" s="271">
        <v>37.420000000000002</v>
      </c>
      <c r="I783" s="272"/>
      <c r="J783" s="268"/>
      <c r="K783" s="268"/>
      <c r="L783" s="273"/>
      <c r="M783" s="274"/>
      <c r="N783" s="275"/>
      <c r="O783" s="275"/>
      <c r="P783" s="275"/>
      <c r="Q783" s="275"/>
      <c r="R783" s="275"/>
      <c r="S783" s="275"/>
      <c r="T783" s="276"/>
      <c r="U783" s="16"/>
      <c r="V783" s="16"/>
      <c r="W783" s="16"/>
      <c r="X783" s="16"/>
      <c r="Y783" s="16"/>
      <c r="Z783" s="16"/>
      <c r="AA783" s="16"/>
      <c r="AB783" s="16"/>
      <c r="AC783" s="16"/>
      <c r="AD783" s="16"/>
      <c r="AE783" s="16"/>
      <c r="AT783" s="277" t="s">
        <v>221</v>
      </c>
      <c r="AU783" s="277" t="s">
        <v>83</v>
      </c>
      <c r="AV783" s="16" t="s">
        <v>217</v>
      </c>
      <c r="AW783" s="16" t="s">
        <v>34</v>
      </c>
      <c r="AX783" s="16" t="s">
        <v>81</v>
      </c>
      <c r="AY783" s="277" t="s">
        <v>210</v>
      </c>
    </row>
    <row r="784" s="2" customFormat="1" ht="24.15" customHeight="1">
      <c r="A784" s="40"/>
      <c r="B784" s="41"/>
      <c r="C784" s="216" t="s">
        <v>991</v>
      </c>
      <c r="D784" s="216" t="s">
        <v>212</v>
      </c>
      <c r="E784" s="217" t="s">
        <v>992</v>
      </c>
      <c r="F784" s="218" t="s">
        <v>993</v>
      </c>
      <c r="G784" s="219" t="s">
        <v>215</v>
      </c>
      <c r="H784" s="220">
        <v>7.6079999999999997</v>
      </c>
      <c r="I784" s="221"/>
      <c r="J784" s="222">
        <f>ROUND(I784*H784,2)</f>
        <v>0</v>
      </c>
      <c r="K784" s="218" t="s">
        <v>216</v>
      </c>
      <c r="L784" s="46"/>
      <c r="M784" s="223" t="s">
        <v>19</v>
      </c>
      <c r="N784" s="224" t="s">
        <v>45</v>
      </c>
      <c r="O784" s="86"/>
      <c r="P784" s="225">
        <f>O784*H784</f>
        <v>0</v>
      </c>
      <c r="Q784" s="225">
        <v>0.00108</v>
      </c>
      <c r="R784" s="225">
        <f>Q784*H784</f>
        <v>0.008216639999999999</v>
      </c>
      <c r="S784" s="225">
        <v>0</v>
      </c>
      <c r="T784" s="226">
        <f>S784*H784</f>
        <v>0</v>
      </c>
      <c r="U784" s="40"/>
      <c r="V784" s="40"/>
      <c r="W784" s="40"/>
      <c r="X784" s="40"/>
      <c r="Y784" s="40"/>
      <c r="Z784" s="40"/>
      <c r="AA784" s="40"/>
      <c r="AB784" s="40"/>
      <c r="AC784" s="40"/>
      <c r="AD784" s="40"/>
      <c r="AE784" s="40"/>
      <c r="AR784" s="227" t="s">
        <v>368</v>
      </c>
      <c r="AT784" s="227" t="s">
        <v>212</v>
      </c>
      <c r="AU784" s="227" t="s">
        <v>83</v>
      </c>
      <c r="AY784" s="19" t="s">
        <v>210</v>
      </c>
      <c r="BE784" s="228">
        <f>IF(N784="základní",J784,0)</f>
        <v>0</v>
      </c>
      <c r="BF784" s="228">
        <f>IF(N784="snížená",J784,0)</f>
        <v>0</v>
      </c>
      <c r="BG784" s="228">
        <f>IF(N784="zákl. přenesená",J784,0)</f>
        <v>0</v>
      </c>
      <c r="BH784" s="228">
        <f>IF(N784="sníž. přenesená",J784,0)</f>
        <v>0</v>
      </c>
      <c r="BI784" s="228">
        <f>IF(N784="nulová",J784,0)</f>
        <v>0</v>
      </c>
      <c r="BJ784" s="19" t="s">
        <v>81</v>
      </c>
      <c r="BK784" s="228">
        <f>ROUND(I784*H784,2)</f>
        <v>0</v>
      </c>
      <c r="BL784" s="19" t="s">
        <v>368</v>
      </c>
      <c r="BM784" s="227" t="s">
        <v>994</v>
      </c>
    </row>
    <row r="785" s="2" customFormat="1">
      <c r="A785" s="40"/>
      <c r="B785" s="41"/>
      <c r="C785" s="42"/>
      <c r="D785" s="229" t="s">
        <v>219</v>
      </c>
      <c r="E785" s="42"/>
      <c r="F785" s="230" t="s">
        <v>995</v>
      </c>
      <c r="G785" s="42"/>
      <c r="H785" s="42"/>
      <c r="I785" s="231"/>
      <c r="J785" s="42"/>
      <c r="K785" s="42"/>
      <c r="L785" s="46"/>
      <c r="M785" s="232"/>
      <c r="N785" s="233"/>
      <c r="O785" s="86"/>
      <c r="P785" s="86"/>
      <c r="Q785" s="86"/>
      <c r="R785" s="86"/>
      <c r="S785" s="86"/>
      <c r="T785" s="87"/>
      <c r="U785" s="40"/>
      <c r="V785" s="40"/>
      <c r="W785" s="40"/>
      <c r="X785" s="40"/>
      <c r="Y785" s="40"/>
      <c r="Z785" s="40"/>
      <c r="AA785" s="40"/>
      <c r="AB785" s="40"/>
      <c r="AC785" s="40"/>
      <c r="AD785" s="40"/>
      <c r="AE785" s="40"/>
      <c r="AT785" s="19" t="s">
        <v>219</v>
      </c>
      <c r="AU785" s="19" t="s">
        <v>83</v>
      </c>
    </row>
    <row r="786" s="13" customFormat="1">
      <c r="A786" s="13"/>
      <c r="B786" s="234"/>
      <c r="C786" s="235"/>
      <c r="D786" s="236" t="s">
        <v>221</v>
      </c>
      <c r="E786" s="237" t="s">
        <v>19</v>
      </c>
      <c r="F786" s="238" t="s">
        <v>968</v>
      </c>
      <c r="G786" s="235"/>
      <c r="H786" s="237" t="s">
        <v>19</v>
      </c>
      <c r="I786" s="239"/>
      <c r="J786" s="235"/>
      <c r="K786" s="235"/>
      <c r="L786" s="240"/>
      <c r="M786" s="241"/>
      <c r="N786" s="242"/>
      <c r="O786" s="242"/>
      <c r="P786" s="242"/>
      <c r="Q786" s="242"/>
      <c r="R786" s="242"/>
      <c r="S786" s="242"/>
      <c r="T786" s="243"/>
      <c r="U786" s="13"/>
      <c r="V786" s="13"/>
      <c r="W786" s="13"/>
      <c r="X786" s="13"/>
      <c r="Y786" s="13"/>
      <c r="Z786" s="13"/>
      <c r="AA786" s="13"/>
      <c r="AB786" s="13"/>
      <c r="AC786" s="13"/>
      <c r="AD786" s="13"/>
      <c r="AE786" s="13"/>
      <c r="AT786" s="244" t="s">
        <v>221</v>
      </c>
      <c r="AU786" s="244" t="s">
        <v>83</v>
      </c>
      <c r="AV786" s="13" t="s">
        <v>81</v>
      </c>
      <c r="AW786" s="13" t="s">
        <v>34</v>
      </c>
      <c r="AX786" s="13" t="s">
        <v>74</v>
      </c>
      <c r="AY786" s="244" t="s">
        <v>210</v>
      </c>
    </row>
    <row r="787" s="14" customFormat="1">
      <c r="A787" s="14"/>
      <c r="B787" s="245"/>
      <c r="C787" s="246"/>
      <c r="D787" s="236" t="s">
        <v>221</v>
      </c>
      <c r="E787" s="247" t="s">
        <v>19</v>
      </c>
      <c r="F787" s="248" t="s">
        <v>969</v>
      </c>
      <c r="G787" s="246"/>
      <c r="H787" s="249">
        <v>3.012</v>
      </c>
      <c r="I787" s="250"/>
      <c r="J787" s="246"/>
      <c r="K787" s="246"/>
      <c r="L787" s="251"/>
      <c r="M787" s="252"/>
      <c r="N787" s="253"/>
      <c r="O787" s="253"/>
      <c r="P787" s="253"/>
      <c r="Q787" s="253"/>
      <c r="R787" s="253"/>
      <c r="S787" s="253"/>
      <c r="T787" s="254"/>
      <c r="U787" s="14"/>
      <c r="V787" s="14"/>
      <c r="W787" s="14"/>
      <c r="X787" s="14"/>
      <c r="Y787" s="14"/>
      <c r="Z787" s="14"/>
      <c r="AA787" s="14"/>
      <c r="AB787" s="14"/>
      <c r="AC787" s="14"/>
      <c r="AD787" s="14"/>
      <c r="AE787" s="14"/>
      <c r="AT787" s="255" t="s">
        <v>221</v>
      </c>
      <c r="AU787" s="255" t="s">
        <v>83</v>
      </c>
      <c r="AV787" s="14" t="s">
        <v>83</v>
      </c>
      <c r="AW787" s="14" t="s">
        <v>34</v>
      </c>
      <c r="AX787" s="14" t="s">
        <v>74</v>
      </c>
      <c r="AY787" s="255" t="s">
        <v>210</v>
      </c>
    </row>
    <row r="788" s="13" customFormat="1">
      <c r="A788" s="13"/>
      <c r="B788" s="234"/>
      <c r="C788" s="235"/>
      <c r="D788" s="236" t="s">
        <v>221</v>
      </c>
      <c r="E788" s="237" t="s">
        <v>19</v>
      </c>
      <c r="F788" s="238" t="s">
        <v>996</v>
      </c>
      <c r="G788" s="235"/>
      <c r="H788" s="237" t="s">
        <v>19</v>
      </c>
      <c r="I788" s="239"/>
      <c r="J788" s="235"/>
      <c r="K788" s="235"/>
      <c r="L788" s="240"/>
      <c r="M788" s="241"/>
      <c r="N788" s="242"/>
      <c r="O788" s="242"/>
      <c r="P788" s="242"/>
      <c r="Q788" s="242"/>
      <c r="R788" s="242"/>
      <c r="S788" s="242"/>
      <c r="T788" s="243"/>
      <c r="U788" s="13"/>
      <c r="V788" s="13"/>
      <c r="W788" s="13"/>
      <c r="X788" s="13"/>
      <c r="Y788" s="13"/>
      <c r="Z788" s="13"/>
      <c r="AA788" s="13"/>
      <c r="AB788" s="13"/>
      <c r="AC788" s="13"/>
      <c r="AD788" s="13"/>
      <c r="AE788" s="13"/>
      <c r="AT788" s="244" t="s">
        <v>221</v>
      </c>
      <c r="AU788" s="244" t="s">
        <v>83</v>
      </c>
      <c r="AV788" s="13" t="s">
        <v>81</v>
      </c>
      <c r="AW788" s="13" t="s">
        <v>34</v>
      </c>
      <c r="AX788" s="13" t="s">
        <v>74</v>
      </c>
      <c r="AY788" s="244" t="s">
        <v>210</v>
      </c>
    </row>
    <row r="789" s="14" customFormat="1">
      <c r="A789" s="14"/>
      <c r="B789" s="245"/>
      <c r="C789" s="246"/>
      <c r="D789" s="236" t="s">
        <v>221</v>
      </c>
      <c r="E789" s="247" t="s">
        <v>19</v>
      </c>
      <c r="F789" s="248" t="s">
        <v>997</v>
      </c>
      <c r="G789" s="246"/>
      <c r="H789" s="249">
        <v>4.5960000000000001</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221</v>
      </c>
      <c r="AU789" s="255" t="s">
        <v>83</v>
      </c>
      <c r="AV789" s="14" t="s">
        <v>83</v>
      </c>
      <c r="AW789" s="14" t="s">
        <v>34</v>
      </c>
      <c r="AX789" s="14" t="s">
        <v>74</v>
      </c>
      <c r="AY789" s="255" t="s">
        <v>210</v>
      </c>
    </row>
    <row r="790" s="16" customFormat="1">
      <c r="A790" s="16"/>
      <c r="B790" s="267"/>
      <c r="C790" s="268"/>
      <c r="D790" s="236" t="s">
        <v>221</v>
      </c>
      <c r="E790" s="269" t="s">
        <v>19</v>
      </c>
      <c r="F790" s="270" t="s">
        <v>236</v>
      </c>
      <c r="G790" s="268"/>
      <c r="H790" s="271">
        <v>7.6079999999999997</v>
      </c>
      <c r="I790" s="272"/>
      <c r="J790" s="268"/>
      <c r="K790" s="268"/>
      <c r="L790" s="273"/>
      <c r="M790" s="274"/>
      <c r="N790" s="275"/>
      <c r="O790" s="275"/>
      <c r="P790" s="275"/>
      <c r="Q790" s="275"/>
      <c r="R790" s="275"/>
      <c r="S790" s="275"/>
      <c r="T790" s="276"/>
      <c r="U790" s="16"/>
      <c r="V790" s="16"/>
      <c r="W790" s="16"/>
      <c r="X790" s="16"/>
      <c r="Y790" s="16"/>
      <c r="Z790" s="16"/>
      <c r="AA790" s="16"/>
      <c r="AB790" s="16"/>
      <c r="AC790" s="16"/>
      <c r="AD790" s="16"/>
      <c r="AE790" s="16"/>
      <c r="AT790" s="277" t="s">
        <v>221</v>
      </c>
      <c r="AU790" s="277" t="s">
        <v>83</v>
      </c>
      <c r="AV790" s="16" t="s">
        <v>217</v>
      </c>
      <c r="AW790" s="16" t="s">
        <v>34</v>
      </c>
      <c r="AX790" s="16" t="s">
        <v>81</v>
      </c>
      <c r="AY790" s="277" t="s">
        <v>210</v>
      </c>
    </row>
    <row r="791" s="2" customFormat="1" ht="24.15" customHeight="1">
      <c r="A791" s="40"/>
      <c r="B791" s="41"/>
      <c r="C791" s="216" t="s">
        <v>998</v>
      </c>
      <c r="D791" s="216" t="s">
        <v>212</v>
      </c>
      <c r="E791" s="217" t="s">
        <v>999</v>
      </c>
      <c r="F791" s="218" t="s">
        <v>1000</v>
      </c>
      <c r="G791" s="219" t="s">
        <v>215</v>
      </c>
      <c r="H791" s="220">
        <v>42.948</v>
      </c>
      <c r="I791" s="221"/>
      <c r="J791" s="222">
        <f>ROUND(I791*H791,2)</f>
        <v>0</v>
      </c>
      <c r="K791" s="218" t="s">
        <v>216</v>
      </c>
      <c r="L791" s="46"/>
      <c r="M791" s="223" t="s">
        <v>19</v>
      </c>
      <c r="N791" s="224" t="s">
        <v>45</v>
      </c>
      <c r="O791" s="86"/>
      <c r="P791" s="225">
        <f>O791*H791</f>
        <v>0</v>
      </c>
      <c r="Q791" s="225">
        <v>0.00189</v>
      </c>
      <c r="R791" s="225">
        <f>Q791*H791</f>
        <v>0.081171720000000003</v>
      </c>
      <c r="S791" s="225">
        <v>0</v>
      </c>
      <c r="T791" s="226">
        <f>S791*H791</f>
        <v>0</v>
      </c>
      <c r="U791" s="40"/>
      <c r="V791" s="40"/>
      <c r="W791" s="40"/>
      <c r="X791" s="40"/>
      <c r="Y791" s="40"/>
      <c r="Z791" s="40"/>
      <c r="AA791" s="40"/>
      <c r="AB791" s="40"/>
      <c r="AC791" s="40"/>
      <c r="AD791" s="40"/>
      <c r="AE791" s="40"/>
      <c r="AR791" s="227" t="s">
        <v>368</v>
      </c>
      <c r="AT791" s="227" t="s">
        <v>212</v>
      </c>
      <c r="AU791" s="227" t="s">
        <v>83</v>
      </c>
      <c r="AY791" s="19" t="s">
        <v>210</v>
      </c>
      <c r="BE791" s="228">
        <f>IF(N791="základní",J791,0)</f>
        <v>0</v>
      </c>
      <c r="BF791" s="228">
        <f>IF(N791="snížená",J791,0)</f>
        <v>0</v>
      </c>
      <c r="BG791" s="228">
        <f>IF(N791="zákl. přenesená",J791,0)</f>
        <v>0</v>
      </c>
      <c r="BH791" s="228">
        <f>IF(N791="sníž. přenesená",J791,0)</f>
        <v>0</v>
      </c>
      <c r="BI791" s="228">
        <f>IF(N791="nulová",J791,0)</f>
        <v>0</v>
      </c>
      <c r="BJ791" s="19" t="s">
        <v>81</v>
      </c>
      <c r="BK791" s="228">
        <f>ROUND(I791*H791,2)</f>
        <v>0</v>
      </c>
      <c r="BL791" s="19" t="s">
        <v>368</v>
      </c>
      <c r="BM791" s="227" t="s">
        <v>1001</v>
      </c>
    </row>
    <row r="792" s="2" customFormat="1">
      <c r="A792" s="40"/>
      <c r="B792" s="41"/>
      <c r="C792" s="42"/>
      <c r="D792" s="229" t="s">
        <v>219</v>
      </c>
      <c r="E792" s="42"/>
      <c r="F792" s="230" t="s">
        <v>1002</v>
      </c>
      <c r="G792" s="42"/>
      <c r="H792" s="42"/>
      <c r="I792" s="231"/>
      <c r="J792" s="42"/>
      <c r="K792" s="42"/>
      <c r="L792" s="46"/>
      <c r="M792" s="232"/>
      <c r="N792" s="233"/>
      <c r="O792" s="86"/>
      <c r="P792" s="86"/>
      <c r="Q792" s="86"/>
      <c r="R792" s="86"/>
      <c r="S792" s="86"/>
      <c r="T792" s="87"/>
      <c r="U792" s="40"/>
      <c r="V792" s="40"/>
      <c r="W792" s="40"/>
      <c r="X792" s="40"/>
      <c r="Y792" s="40"/>
      <c r="Z792" s="40"/>
      <c r="AA792" s="40"/>
      <c r="AB792" s="40"/>
      <c r="AC792" s="40"/>
      <c r="AD792" s="40"/>
      <c r="AE792" s="40"/>
      <c r="AT792" s="19" t="s">
        <v>219</v>
      </c>
      <c r="AU792" s="19" t="s">
        <v>83</v>
      </c>
    </row>
    <row r="793" s="13" customFormat="1">
      <c r="A793" s="13"/>
      <c r="B793" s="234"/>
      <c r="C793" s="235"/>
      <c r="D793" s="236" t="s">
        <v>221</v>
      </c>
      <c r="E793" s="237" t="s">
        <v>19</v>
      </c>
      <c r="F793" s="238" t="s">
        <v>970</v>
      </c>
      <c r="G793" s="235"/>
      <c r="H793" s="237" t="s">
        <v>19</v>
      </c>
      <c r="I793" s="239"/>
      <c r="J793" s="235"/>
      <c r="K793" s="235"/>
      <c r="L793" s="240"/>
      <c r="M793" s="241"/>
      <c r="N793" s="242"/>
      <c r="O793" s="242"/>
      <c r="P793" s="242"/>
      <c r="Q793" s="242"/>
      <c r="R793" s="242"/>
      <c r="S793" s="242"/>
      <c r="T793" s="243"/>
      <c r="U793" s="13"/>
      <c r="V793" s="13"/>
      <c r="W793" s="13"/>
      <c r="X793" s="13"/>
      <c r="Y793" s="13"/>
      <c r="Z793" s="13"/>
      <c r="AA793" s="13"/>
      <c r="AB793" s="13"/>
      <c r="AC793" s="13"/>
      <c r="AD793" s="13"/>
      <c r="AE793" s="13"/>
      <c r="AT793" s="244" t="s">
        <v>221</v>
      </c>
      <c r="AU793" s="244" t="s">
        <v>83</v>
      </c>
      <c r="AV793" s="13" t="s">
        <v>81</v>
      </c>
      <c r="AW793" s="13" t="s">
        <v>34</v>
      </c>
      <c r="AX793" s="13" t="s">
        <v>74</v>
      </c>
      <c r="AY793" s="244" t="s">
        <v>210</v>
      </c>
    </row>
    <row r="794" s="14" customFormat="1">
      <c r="A794" s="14"/>
      <c r="B794" s="245"/>
      <c r="C794" s="246"/>
      <c r="D794" s="236" t="s">
        <v>221</v>
      </c>
      <c r="E794" s="247" t="s">
        <v>19</v>
      </c>
      <c r="F794" s="248" t="s">
        <v>971</v>
      </c>
      <c r="G794" s="246"/>
      <c r="H794" s="249">
        <v>0.20999999999999999</v>
      </c>
      <c r="I794" s="250"/>
      <c r="J794" s="246"/>
      <c r="K794" s="246"/>
      <c r="L794" s="251"/>
      <c r="M794" s="252"/>
      <c r="N794" s="253"/>
      <c r="O794" s="253"/>
      <c r="P794" s="253"/>
      <c r="Q794" s="253"/>
      <c r="R794" s="253"/>
      <c r="S794" s="253"/>
      <c r="T794" s="254"/>
      <c r="U794" s="14"/>
      <c r="V794" s="14"/>
      <c r="W794" s="14"/>
      <c r="X794" s="14"/>
      <c r="Y794" s="14"/>
      <c r="Z794" s="14"/>
      <c r="AA794" s="14"/>
      <c r="AB794" s="14"/>
      <c r="AC794" s="14"/>
      <c r="AD794" s="14"/>
      <c r="AE794" s="14"/>
      <c r="AT794" s="255" t="s">
        <v>221</v>
      </c>
      <c r="AU794" s="255" t="s">
        <v>83</v>
      </c>
      <c r="AV794" s="14" t="s">
        <v>83</v>
      </c>
      <c r="AW794" s="14" t="s">
        <v>34</v>
      </c>
      <c r="AX794" s="14" t="s">
        <v>74</v>
      </c>
      <c r="AY794" s="255" t="s">
        <v>210</v>
      </c>
    </row>
    <row r="795" s="13" customFormat="1">
      <c r="A795" s="13"/>
      <c r="B795" s="234"/>
      <c r="C795" s="235"/>
      <c r="D795" s="236" t="s">
        <v>221</v>
      </c>
      <c r="E795" s="237" t="s">
        <v>19</v>
      </c>
      <c r="F795" s="238" t="s">
        <v>972</v>
      </c>
      <c r="G795" s="235"/>
      <c r="H795" s="237" t="s">
        <v>19</v>
      </c>
      <c r="I795" s="239"/>
      <c r="J795" s="235"/>
      <c r="K795" s="235"/>
      <c r="L795" s="240"/>
      <c r="M795" s="241"/>
      <c r="N795" s="242"/>
      <c r="O795" s="242"/>
      <c r="P795" s="242"/>
      <c r="Q795" s="242"/>
      <c r="R795" s="242"/>
      <c r="S795" s="242"/>
      <c r="T795" s="243"/>
      <c r="U795" s="13"/>
      <c r="V795" s="13"/>
      <c r="W795" s="13"/>
      <c r="X795" s="13"/>
      <c r="Y795" s="13"/>
      <c r="Z795" s="13"/>
      <c r="AA795" s="13"/>
      <c r="AB795" s="13"/>
      <c r="AC795" s="13"/>
      <c r="AD795" s="13"/>
      <c r="AE795" s="13"/>
      <c r="AT795" s="244" t="s">
        <v>221</v>
      </c>
      <c r="AU795" s="244" t="s">
        <v>83</v>
      </c>
      <c r="AV795" s="13" t="s">
        <v>81</v>
      </c>
      <c r="AW795" s="13" t="s">
        <v>34</v>
      </c>
      <c r="AX795" s="13" t="s">
        <v>74</v>
      </c>
      <c r="AY795" s="244" t="s">
        <v>210</v>
      </c>
    </row>
    <row r="796" s="14" customFormat="1">
      <c r="A796" s="14"/>
      <c r="B796" s="245"/>
      <c r="C796" s="246"/>
      <c r="D796" s="236" t="s">
        <v>221</v>
      </c>
      <c r="E796" s="247" t="s">
        <v>19</v>
      </c>
      <c r="F796" s="248" t="s">
        <v>1003</v>
      </c>
      <c r="G796" s="246"/>
      <c r="H796" s="249">
        <v>0.095000000000000001</v>
      </c>
      <c r="I796" s="250"/>
      <c r="J796" s="246"/>
      <c r="K796" s="246"/>
      <c r="L796" s="251"/>
      <c r="M796" s="252"/>
      <c r="N796" s="253"/>
      <c r="O796" s="253"/>
      <c r="P796" s="253"/>
      <c r="Q796" s="253"/>
      <c r="R796" s="253"/>
      <c r="S796" s="253"/>
      <c r="T796" s="254"/>
      <c r="U796" s="14"/>
      <c r="V796" s="14"/>
      <c r="W796" s="14"/>
      <c r="X796" s="14"/>
      <c r="Y796" s="14"/>
      <c r="Z796" s="14"/>
      <c r="AA796" s="14"/>
      <c r="AB796" s="14"/>
      <c r="AC796" s="14"/>
      <c r="AD796" s="14"/>
      <c r="AE796" s="14"/>
      <c r="AT796" s="255" t="s">
        <v>221</v>
      </c>
      <c r="AU796" s="255" t="s">
        <v>83</v>
      </c>
      <c r="AV796" s="14" t="s">
        <v>83</v>
      </c>
      <c r="AW796" s="14" t="s">
        <v>34</v>
      </c>
      <c r="AX796" s="14" t="s">
        <v>74</v>
      </c>
      <c r="AY796" s="255" t="s">
        <v>210</v>
      </c>
    </row>
    <row r="797" s="13" customFormat="1">
      <c r="A797" s="13"/>
      <c r="B797" s="234"/>
      <c r="C797" s="235"/>
      <c r="D797" s="236" t="s">
        <v>221</v>
      </c>
      <c r="E797" s="237" t="s">
        <v>19</v>
      </c>
      <c r="F797" s="238" t="s">
        <v>974</v>
      </c>
      <c r="G797" s="235"/>
      <c r="H797" s="237" t="s">
        <v>19</v>
      </c>
      <c r="I797" s="239"/>
      <c r="J797" s="235"/>
      <c r="K797" s="235"/>
      <c r="L797" s="240"/>
      <c r="M797" s="241"/>
      <c r="N797" s="242"/>
      <c r="O797" s="242"/>
      <c r="P797" s="242"/>
      <c r="Q797" s="242"/>
      <c r="R797" s="242"/>
      <c r="S797" s="242"/>
      <c r="T797" s="243"/>
      <c r="U797" s="13"/>
      <c r="V797" s="13"/>
      <c r="W797" s="13"/>
      <c r="X797" s="13"/>
      <c r="Y797" s="13"/>
      <c r="Z797" s="13"/>
      <c r="AA797" s="13"/>
      <c r="AB797" s="13"/>
      <c r="AC797" s="13"/>
      <c r="AD797" s="13"/>
      <c r="AE797" s="13"/>
      <c r="AT797" s="244" t="s">
        <v>221</v>
      </c>
      <c r="AU797" s="244" t="s">
        <v>83</v>
      </c>
      <c r="AV797" s="13" t="s">
        <v>81</v>
      </c>
      <c r="AW797" s="13" t="s">
        <v>34</v>
      </c>
      <c r="AX797" s="13" t="s">
        <v>74</v>
      </c>
      <c r="AY797" s="244" t="s">
        <v>210</v>
      </c>
    </row>
    <row r="798" s="14" customFormat="1">
      <c r="A798" s="14"/>
      <c r="B798" s="245"/>
      <c r="C798" s="246"/>
      <c r="D798" s="236" t="s">
        <v>221</v>
      </c>
      <c r="E798" s="247" t="s">
        <v>19</v>
      </c>
      <c r="F798" s="248" t="s">
        <v>1004</v>
      </c>
      <c r="G798" s="246"/>
      <c r="H798" s="249">
        <v>0.80600000000000005</v>
      </c>
      <c r="I798" s="250"/>
      <c r="J798" s="246"/>
      <c r="K798" s="246"/>
      <c r="L798" s="251"/>
      <c r="M798" s="252"/>
      <c r="N798" s="253"/>
      <c r="O798" s="253"/>
      <c r="P798" s="253"/>
      <c r="Q798" s="253"/>
      <c r="R798" s="253"/>
      <c r="S798" s="253"/>
      <c r="T798" s="254"/>
      <c r="U798" s="14"/>
      <c r="V798" s="14"/>
      <c r="W798" s="14"/>
      <c r="X798" s="14"/>
      <c r="Y798" s="14"/>
      <c r="Z798" s="14"/>
      <c r="AA798" s="14"/>
      <c r="AB798" s="14"/>
      <c r="AC798" s="14"/>
      <c r="AD798" s="14"/>
      <c r="AE798" s="14"/>
      <c r="AT798" s="255" t="s">
        <v>221</v>
      </c>
      <c r="AU798" s="255" t="s">
        <v>83</v>
      </c>
      <c r="AV798" s="14" t="s">
        <v>83</v>
      </c>
      <c r="AW798" s="14" t="s">
        <v>34</v>
      </c>
      <c r="AX798" s="14" t="s">
        <v>74</v>
      </c>
      <c r="AY798" s="255" t="s">
        <v>210</v>
      </c>
    </row>
    <row r="799" s="13" customFormat="1">
      <c r="A799" s="13"/>
      <c r="B799" s="234"/>
      <c r="C799" s="235"/>
      <c r="D799" s="236" t="s">
        <v>221</v>
      </c>
      <c r="E799" s="237" t="s">
        <v>19</v>
      </c>
      <c r="F799" s="238" t="s">
        <v>976</v>
      </c>
      <c r="G799" s="235"/>
      <c r="H799" s="237" t="s">
        <v>19</v>
      </c>
      <c r="I799" s="239"/>
      <c r="J799" s="235"/>
      <c r="K799" s="235"/>
      <c r="L799" s="240"/>
      <c r="M799" s="241"/>
      <c r="N799" s="242"/>
      <c r="O799" s="242"/>
      <c r="P799" s="242"/>
      <c r="Q799" s="242"/>
      <c r="R799" s="242"/>
      <c r="S799" s="242"/>
      <c r="T799" s="243"/>
      <c r="U799" s="13"/>
      <c r="V799" s="13"/>
      <c r="W799" s="13"/>
      <c r="X799" s="13"/>
      <c r="Y799" s="13"/>
      <c r="Z799" s="13"/>
      <c r="AA799" s="13"/>
      <c r="AB799" s="13"/>
      <c r="AC799" s="13"/>
      <c r="AD799" s="13"/>
      <c r="AE799" s="13"/>
      <c r="AT799" s="244" t="s">
        <v>221</v>
      </c>
      <c r="AU799" s="244" t="s">
        <v>83</v>
      </c>
      <c r="AV799" s="13" t="s">
        <v>81</v>
      </c>
      <c r="AW799" s="13" t="s">
        <v>34</v>
      </c>
      <c r="AX799" s="13" t="s">
        <v>74</v>
      </c>
      <c r="AY799" s="244" t="s">
        <v>210</v>
      </c>
    </row>
    <row r="800" s="14" customFormat="1">
      <c r="A800" s="14"/>
      <c r="B800" s="245"/>
      <c r="C800" s="246"/>
      <c r="D800" s="236" t="s">
        <v>221</v>
      </c>
      <c r="E800" s="247" t="s">
        <v>19</v>
      </c>
      <c r="F800" s="248" t="s">
        <v>1005</v>
      </c>
      <c r="G800" s="246"/>
      <c r="H800" s="249">
        <v>3.6539999999999999</v>
      </c>
      <c r="I800" s="250"/>
      <c r="J800" s="246"/>
      <c r="K800" s="246"/>
      <c r="L800" s="251"/>
      <c r="M800" s="252"/>
      <c r="N800" s="253"/>
      <c r="O800" s="253"/>
      <c r="P800" s="253"/>
      <c r="Q800" s="253"/>
      <c r="R800" s="253"/>
      <c r="S800" s="253"/>
      <c r="T800" s="254"/>
      <c r="U800" s="14"/>
      <c r="V800" s="14"/>
      <c r="W800" s="14"/>
      <c r="X800" s="14"/>
      <c r="Y800" s="14"/>
      <c r="Z800" s="14"/>
      <c r="AA800" s="14"/>
      <c r="AB800" s="14"/>
      <c r="AC800" s="14"/>
      <c r="AD800" s="14"/>
      <c r="AE800" s="14"/>
      <c r="AT800" s="255" t="s">
        <v>221</v>
      </c>
      <c r="AU800" s="255" t="s">
        <v>83</v>
      </c>
      <c r="AV800" s="14" t="s">
        <v>83</v>
      </c>
      <c r="AW800" s="14" t="s">
        <v>34</v>
      </c>
      <c r="AX800" s="14" t="s">
        <v>74</v>
      </c>
      <c r="AY800" s="255" t="s">
        <v>210</v>
      </c>
    </row>
    <row r="801" s="13" customFormat="1">
      <c r="A801" s="13"/>
      <c r="B801" s="234"/>
      <c r="C801" s="235"/>
      <c r="D801" s="236" t="s">
        <v>221</v>
      </c>
      <c r="E801" s="237" t="s">
        <v>19</v>
      </c>
      <c r="F801" s="238" t="s">
        <v>978</v>
      </c>
      <c r="G801" s="235"/>
      <c r="H801" s="237" t="s">
        <v>19</v>
      </c>
      <c r="I801" s="239"/>
      <c r="J801" s="235"/>
      <c r="K801" s="235"/>
      <c r="L801" s="240"/>
      <c r="M801" s="241"/>
      <c r="N801" s="242"/>
      <c r="O801" s="242"/>
      <c r="P801" s="242"/>
      <c r="Q801" s="242"/>
      <c r="R801" s="242"/>
      <c r="S801" s="242"/>
      <c r="T801" s="243"/>
      <c r="U801" s="13"/>
      <c r="V801" s="13"/>
      <c r="W801" s="13"/>
      <c r="X801" s="13"/>
      <c r="Y801" s="13"/>
      <c r="Z801" s="13"/>
      <c r="AA801" s="13"/>
      <c r="AB801" s="13"/>
      <c r="AC801" s="13"/>
      <c r="AD801" s="13"/>
      <c r="AE801" s="13"/>
      <c r="AT801" s="244" t="s">
        <v>221</v>
      </c>
      <c r="AU801" s="244" t="s">
        <v>83</v>
      </c>
      <c r="AV801" s="13" t="s">
        <v>81</v>
      </c>
      <c r="AW801" s="13" t="s">
        <v>34</v>
      </c>
      <c r="AX801" s="13" t="s">
        <v>74</v>
      </c>
      <c r="AY801" s="244" t="s">
        <v>210</v>
      </c>
    </row>
    <row r="802" s="14" customFormat="1">
      <c r="A802" s="14"/>
      <c r="B802" s="245"/>
      <c r="C802" s="246"/>
      <c r="D802" s="236" t="s">
        <v>221</v>
      </c>
      <c r="E802" s="247" t="s">
        <v>19</v>
      </c>
      <c r="F802" s="248" t="s">
        <v>1006</v>
      </c>
      <c r="G802" s="246"/>
      <c r="H802" s="249">
        <v>0.752</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221</v>
      </c>
      <c r="AU802" s="255" t="s">
        <v>83</v>
      </c>
      <c r="AV802" s="14" t="s">
        <v>83</v>
      </c>
      <c r="AW802" s="14" t="s">
        <v>34</v>
      </c>
      <c r="AX802" s="14" t="s">
        <v>74</v>
      </c>
      <c r="AY802" s="255" t="s">
        <v>210</v>
      </c>
    </row>
    <row r="803" s="13" customFormat="1">
      <c r="A803" s="13"/>
      <c r="B803" s="234"/>
      <c r="C803" s="235"/>
      <c r="D803" s="236" t="s">
        <v>221</v>
      </c>
      <c r="E803" s="237" t="s">
        <v>19</v>
      </c>
      <c r="F803" s="238" t="s">
        <v>980</v>
      </c>
      <c r="G803" s="235"/>
      <c r="H803" s="237" t="s">
        <v>19</v>
      </c>
      <c r="I803" s="239"/>
      <c r="J803" s="235"/>
      <c r="K803" s="235"/>
      <c r="L803" s="240"/>
      <c r="M803" s="241"/>
      <c r="N803" s="242"/>
      <c r="O803" s="242"/>
      <c r="P803" s="242"/>
      <c r="Q803" s="242"/>
      <c r="R803" s="242"/>
      <c r="S803" s="242"/>
      <c r="T803" s="243"/>
      <c r="U803" s="13"/>
      <c r="V803" s="13"/>
      <c r="W803" s="13"/>
      <c r="X803" s="13"/>
      <c r="Y803" s="13"/>
      <c r="Z803" s="13"/>
      <c r="AA803" s="13"/>
      <c r="AB803" s="13"/>
      <c r="AC803" s="13"/>
      <c r="AD803" s="13"/>
      <c r="AE803" s="13"/>
      <c r="AT803" s="244" t="s">
        <v>221</v>
      </c>
      <c r="AU803" s="244" t="s">
        <v>83</v>
      </c>
      <c r="AV803" s="13" t="s">
        <v>81</v>
      </c>
      <c r="AW803" s="13" t="s">
        <v>34</v>
      </c>
      <c r="AX803" s="13" t="s">
        <v>74</v>
      </c>
      <c r="AY803" s="244" t="s">
        <v>210</v>
      </c>
    </row>
    <row r="804" s="14" customFormat="1">
      <c r="A804" s="14"/>
      <c r="B804" s="245"/>
      <c r="C804" s="246"/>
      <c r="D804" s="236" t="s">
        <v>221</v>
      </c>
      <c r="E804" s="247" t="s">
        <v>19</v>
      </c>
      <c r="F804" s="248" t="s">
        <v>981</v>
      </c>
      <c r="G804" s="246"/>
      <c r="H804" s="249">
        <v>0.34000000000000002</v>
      </c>
      <c r="I804" s="250"/>
      <c r="J804" s="246"/>
      <c r="K804" s="246"/>
      <c r="L804" s="251"/>
      <c r="M804" s="252"/>
      <c r="N804" s="253"/>
      <c r="O804" s="253"/>
      <c r="P804" s="253"/>
      <c r="Q804" s="253"/>
      <c r="R804" s="253"/>
      <c r="S804" s="253"/>
      <c r="T804" s="254"/>
      <c r="U804" s="14"/>
      <c r="V804" s="14"/>
      <c r="W804" s="14"/>
      <c r="X804" s="14"/>
      <c r="Y804" s="14"/>
      <c r="Z804" s="14"/>
      <c r="AA804" s="14"/>
      <c r="AB804" s="14"/>
      <c r="AC804" s="14"/>
      <c r="AD804" s="14"/>
      <c r="AE804" s="14"/>
      <c r="AT804" s="255" t="s">
        <v>221</v>
      </c>
      <c r="AU804" s="255" t="s">
        <v>83</v>
      </c>
      <c r="AV804" s="14" t="s">
        <v>83</v>
      </c>
      <c r="AW804" s="14" t="s">
        <v>34</v>
      </c>
      <c r="AX804" s="14" t="s">
        <v>74</v>
      </c>
      <c r="AY804" s="255" t="s">
        <v>210</v>
      </c>
    </row>
    <row r="805" s="13" customFormat="1">
      <c r="A805" s="13"/>
      <c r="B805" s="234"/>
      <c r="C805" s="235"/>
      <c r="D805" s="236" t="s">
        <v>221</v>
      </c>
      <c r="E805" s="237" t="s">
        <v>19</v>
      </c>
      <c r="F805" s="238" t="s">
        <v>982</v>
      </c>
      <c r="G805" s="235"/>
      <c r="H805" s="237" t="s">
        <v>19</v>
      </c>
      <c r="I805" s="239"/>
      <c r="J805" s="235"/>
      <c r="K805" s="235"/>
      <c r="L805" s="240"/>
      <c r="M805" s="241"/>
      <c r="N805" s="242"/>
      <c r="O805" s="242"/>
      <c r="P805" s="242"/>
      <c r="Q805" s="242"/>
      <c r="R805" s="242"/>
      <c r="S805" s="242"/>
      <c r="T805" s="243"/>
      <c r="U805" s="13"/>
      <c r="V805" s="13"/>
      <c r="W805" s="13"/>
      <c r="X805" s="13"/>
      <c r="Y805" s="13"/>
      <c r="Z805" s="13"/>
      <c r="AA805" s="13"/>
      <c r="AB805" s="13"/>
      <c r="AC805" s="13"/>
      <c r="AD805" s="13"/>
      <c r="AE805" s="13"/>
      <c r="AT805" s="244" t="s">
        <v>221</v>
      </c>
      <c r="AU805" s="244" t="s">
        <v>83</v>
      </c>
      <c r="AV805" s="13" t="s">
        <v>81</v>
      </c>
      <c r="AW805" s="13" t="s">
        <v>34</v>
      </c>
      <c r="AX805" s="13" t="s">
        <v>74</v>
      </c>
      <c r="AY805" s="244" t="s">
        <v>210</v>
      </c>
    </row>
    <row r="806" s="14" customFormat="1">
      <c r="A806" s="14"/>
      <c r="B806" s="245"/>
      <c r="C806" s="246"/>
      <c r="D806" s="236" t="s">
        <v>221</v>
      </c>
      <c r="E806" s="247" t="s">
        <v>19</v>
      </c>
      <c r="F806" s="248" t="s">
        <v>1007</v>
      </c>
      <c r="G806" s="246"/>
      <c r="H806" s="249">
        <v>1.546</v>
      </c>
      <c r="I806" s="250"/>
      <c r="J806" s="246"/>
      <c r="K806" s="246"/>
      <c r="L806" s="251"/>
      <c r="M806" s="252"/>
      <c r="N806" s="253"/>
      <c r="O806" s="253"/>
      <c r="P806" s="253"/>
      <c r="Q806" s="253"/>
      <c r="R806" s="253"/>
      <c r="S806" s="253"/>
      <c r="T806" s="254"/>
      <c r="U806" s="14"/>
      <c r="V806" s="14"/>
      <c r="W806" s="14"/>
      <c r="X806" s="14"/>
      <c r="Y806" s="14"/>
      <c r="Z806" s="14"/>
      <c r="AA806" s="14"/>
      <c r="AB806" s="14"/>
      <c r="AC806" s="14"/>
      <c r="AD806" s="14"/>
      <c r="AE806" s="14"/>
      <c r="AT806" s="255" t="s">
        <v>221</v>
      </c>
      <c r="AU806" s="255" t="s">
        <v>83</v>
      </c>
      <c r="AV806" s="14" t="s">
        <v>83</v>
      </c>
      <c r="AW806" s="14" t="s">
        <v>34</v>
      </c>
      <c r="AX806" s="14" t="s">
        <v>74</v>
      </c>
      <c r="AY806" s="255" t="s">
        <v>210</v>
      </c>
    </row>
    <row r="807" s="13" customFormat="1">
      <c r="A807" s="13"/>
      <c r="B807" s="234"/>
      <c r="C807" s="235"/>
      <c r="D807" s="236" t="s">
        <v>221</v>
      </c>
      <c r="E807" s="237" t="s">
        <v>19</v>
      </c>
      <c r="F807" s="238" t="s">
        <v>984</v>
      </c>
      <c r="G807" s="235"/>
      <c r="H807" s="237" t="s">
        <v>19</v>
      </c>
      <c r="I807" s="239"/>
      <c r="J807" s="235"/>
      <c r="K807" s="235"/>
      <c r="L807" s="240"/>
      <c r="M807" s="241"/>
      <c r="N807" s="242"/>
      <c r="O807" s="242"/>
      <c r="P807" s="242"/>
      <c r="Q807" s="242"/>
      <c r="R807" s="242"/>
      <c r="S807" s="242"/>
      <c r="T807" s="243"/>
      <c r="U807" s="13"/>
      <c r="V807" s="13"/>
      <c r="W807" s="13"/>
      <c r="X807" s="13"/>
      <c r="Y807" s="13"/>
      <c r="Z807" s="13"/>
      <c r="AA807" s="13"/>
      <c r="AB807" s="13"/>
      <c r="AC807" s="13"/>
      <c r="AD807" s="13"/>
      <c r="AE807" s="13"/>
      <c r="AT807" s="244" t="s">
        <v>221</v>
      </c>
      <c r="AU807" s="244" t="s">
        <v>83</v>
      </c>
      <c r="AV807" s="13" t="s">
        <v>81</v>
      </c>
      <c r="AW807" s="13" t="s">
        <v>34</v>
      </c>
      <c r="AX807" s="13" t="s">
        <v>74</v>
      </c>
      <c r="AY807" s="244" t="s">
        <v>210</v>
      </c>
    </row>
    <row r="808" s="14" customFormat="1">
      <c r="A808" s="14"/>
      <c r="B808" s="245"/>
      <c r="C808" s="246"/>
      <c r="D808" s="236" t="s">
        <v>221</v>
      </c>
      <c r="E808" s="247" t="s">
        <v>19</v>
      </c>
      <c r="F808" s="248" t="s">
        <v>1008</v>
      </c>
      <c r="G808" s="246"/>
      <c r="H808" s="249">
        <v>13.685000000000001</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221</v>
      </c>
      <c r="AU808" s="255" t="s">
        <v>83</v>
      </c>
      <c r="AV808" s="14" t="s">
        <v>83</v>
      </c>
      <c r="AW808" s="14" t="s">
        <v>34</v>
      </c>
      <c r="AX808" s="14" t="s">
        <v>74</v>
      </c>
      <c r="AY808" s="255" t="s">
        <v>210</v>
      </c>
    </row>
    <row r="809" s="13" customFormat="1">
      <c r="A809" s="13"/>
      <c r="B809" s="234"/>
      <c r="C809" s="235"/>
      <c r="D809" s="236" t="s">
        <v>221</v>
      </c>
      <c r="E809" s="237" t="s">
        <v>19</v>
      </c>
      <c r="F809" s="238" t="s">
        <v>986</v>
      </c>
      <c r="G809" s="235"/>
      <c r="H809" s="237" t="s">
        <v>19</v>
      </c>
      <c r="I809" s="239"/>
      <c r="J809" s="235"/>
      <c r="K809" s="235"/>
      <c r="L809" s="240"/>
      <c r="M809" s="241"/>
      <c r="N809" s="242"/>
      <c r="O809" s="242"/>
      <c r="P809" s="242"/>
      <c r="Q809" s="242"/>
      <c r="R809" s="242"/>
      <c r="S809" s="242"/>
      <c r="T809" s="243"/>
      <c r="U809" s="13"/>
      <c r="V809" s="13"/>
      <c r="W809" s="13"/>
      <c r="X809" s="13"/>
      <c r="Y809" s="13"/>
      <c r="Z809" s="13"/>
      <c r="AA809" s="13"/>
      <c r="AB809" s="13"/>
      <c r="AC809" s="13"/>
      <c r="AD809" s="13"/>
      <c r="AE809" s="13"/>
      <c r="AT809" s="244" t="s">
        <v>221</v>
      </c>
      <c r="AU809" s="244" t="s">
        <v>83</v>
      </c>
      <c r="AV809" s="13" t="s">
        <v>81</v>
      </c>
      <c r="AW809" s="13" t="s">
        <v>34</v>
      </c>
      <c r="AX809" s="13" t="s">
        <v>74</v>
      </c>
      <c r="AY809" s="244" t="s">
        <v>210</v>
      </c>
    </row>
    <row r="810" s="14" customFormat="1">
      <c r="A810" s="14"/>
      <c r="B810" s="245"/>
      <c r="C810" s="246"/>
      <c r="D810" s="236" t="s">
        <v>221</v>
      </c>
      <c r="E810" s="247" t="s">
        <v>19</v>
      </c>
      <c r="F810" s="248" t="s">
        <v>987</v>
      </c>
      <c r="G810" s="246"/>
      <c r="H810" s="249">
        <v>1.26</v>
      </c>
      <c r="I810" s="250"/>
      <c r="J810" s="246"/>
      <c r="K810" s="246"/>
      <c r="L810" s="251"/>
      <c r="M810" s="252"/>
      <c r="N810" s="253"/>
      <c r="O810" s="253"/>
      <c r="P810" s="253"/>
      <c r="Q810" s="253"/>
      <c r="R810" s="253"/>
      <c r="S810" s="253"/>
      <c r="T810" s="254"/>
      <c r="U810" s="14"/>
      <c r="V810" s="14"/>
      <c r="W810" s="14"/>
      <c r="X810" s="14"/>
      <c r="Y810" s="14"/>
      <c r="Z810" s="14"/>
      <c r="AA810" s="14"/>
      <c r="AB810" s="14"/>
      <c r="AC810" s="14"/>
      <c r="AD810" s="14"/>
      <c r="AE810" s="14"/>
      <c r="AT810" s="255" t="s">
        <v>221</v>
      </c>
      <c r="AU810" s="255" t="s">
        <v>83</v>
      </c>
      <c r="AV810" s="14" t="s">
        <v>83</v>
      </c>
      <c r="AW810" s="14" t="s">
        <v>34</v>
      </c>
      <c r="AX810" s="14" t="s">
        <v>74</v>
      </c>
      <c r="AY810" s="255" t="s">
        <v>210</v>
      </c>
    </row>
    <row r="811" s="13" customFormat="1">
      <c r="A811" s="13"/>
      <c r="B811" s="234"/>
      <c r="C811" s="235"/>
      <c r="D811" s="236" t="s">
        <v>221</v>
      </c>
      <c r="E811" s="237" t="s">
        <v>19</v>
      </c>
      <c r="F811" s="238" t="s">
        <v>1009</v>
      </c>
      <c r="G811" s="235"/>
      <c r="H811" s="237" t="s">
        <v>19</v>
      </c>
      <c r="I811" s="239"/>
      <c r="J811" s="235"/>
      <c r="K811" s="235"/>
      <c r="L811" s="240"/>
      <c r="M811" s="241"/>
      <c r="N811" s="242"/>
      <c r="O811" s="242"/>
      <c r="P811" s="242"/>
      <c r="Q811" s="242"/>
      <c r="R811" s="242"/>
      <c r="S811" s="242"/>
      <c r="T811" s="243"/>
      <c r="U811" s="13"/>
      <c r="V811" s="13"/>
      <c r="W811" s="13"/>
      <c r="X811" s="13"/>
      <c r="Y811" s="13"/>
      <c r="Z811" s="13"/>
      <c r="AA811" s="13"/>
      <c r="AB811" s="13"/>
      <c r="AC811" s="13"/>
      <c r="AD811" s="13"/>
      <c r="AE811" s="13"/>
      <c r="AT811" s="244" t="s">
        <v>221</v>
      </c>
      <c r="AU811" s="244" t="s">
        <v>83</v>
      </c>
      <c r="AV811" s="13" t="s">
        <v>81</v>
      </c>
      <c r="AW811" s="13" t="s">
        <v>34</v>
      </c>
      <c r="AX811" s="13" t="s">
        <v>74</v>
      </c>
      <c r="AY811" s="244" t="s">
        <v>210</v>
      </c>
    </row>
    <row r="812" s="14" customFormat="1">
      <c r="A812" s="14"/>
      <c r="B812" s="245"/>
      <c r="C812" s="246"/>
      <c r="D812" s="236" t="s">
        <v>221</v>
      </c>
      <c r="E812" s="247" t="s">
        <v>19</v>
      </c>
      <c r="F812" s="248" t="s">
        <v>1010</v>
      </c>
      <c r="G812" s="246"/>
      <c r="H812" s="249">
        <v>8.1649999999999991</v>
      </c>
      <c r="I812" s="250"/>
      <c r="J812" s="246"/>
      <c r="K812" s="246"/>
      <c r="L812" s="251"/>
      <c r="M812" s="252"/>
      <c r="N812" s="253"/>
      <c r="O812" s="253"/>
      <c r="P812" s="253"/>
      <c r="Q812" s="253"/>
      <c r="R812" s="253"/>
      <c r="S812" s="253"/>
      <c r="T812" s="254"/>
      <c r="U812" s="14"/>
      <c r="V812" s="14"/>
      <c r="W812" s="14"/>
      <c r="X812" s="14"/>
      <c r="Y812" s="14"/>
      <c r="Z812" s="14"/>
      <c r="AA812" s="14"/>
      <c r="AB812" s="14"/>
      <c r="AC812" s="14"/>
      <c r="AD812" s="14"/>
      <c r="AE812" s="14"/>
      <c r="AT812" s="255" t="s">
        <v>221</v>
      </c>
      <c r="AU812" s="255" t="s">
        <v>83</v>
      </c>
      <c r="AV812" s="14" t="s">
        <v>83</v>
      </c>
      <c r="AW812" s="14" t="s">
        <v>34</v>
      </c>
      <c r="AX812" s="14" t="s">
        <v>74</v>
      </c>
      <c r="AY812" s="255" t="s">
        <v>210</v>
      </c>
    </row>
    <row r="813" s="13" customFormat="1">
      <c r="A813" s="13"/>
      <c r="B813" s="234"/>
      <c r="C813" s="235"/>
      <c r="D813" s="236" t="s">
        <v>221</v>
      </c>
      <c r="E813" s="237" t="s">
        <v>19</v>
      </c>
      <c r="F813" s="238" t="s">
        <v>988</v>
      </c>
      <c r="G813" s="235"/>
      <c r="H813" s="237" t="s">
        <v>19</v>
      </c>
      <c r="I813" s="239"/>
      <c r="J813" s="235"/>
      <c r="K813" s="235"/>
      <c r="L813" s="240"/>
      <c r="M813" s="241"/>
      <c r="N813" s="242"/>
      <c r="O813" s="242"/>
      <c r="P813" s="242"/>
      <c r="Q813" s="242"/>
      <c r="R813" s="242"/>
      <c r="S813" s="242"/>
      <c r="T813" s="243"/>
      <c r="U813" s="13"/>
      <c r="V813" s="13"/>
      <c r="W813" s="13"/>
      <c r="X813" s="13"/>
      <c r="Y813" s="13"/>
      <c r="Z813" s="13"/>
      <c r="AA813" s="13"/>
      <c r="AB813" s="13"/>
      <c r="AC813" s="13"/>
      <c r="AD813" s="13"/>
      <c r="AE813" s="13"/>
      <c r="AT813" s="244" t="s">
        <v>221</v>
      </c>
      <c r="AU813" s="244" t="s">
        <v>83</v>
      </c>
      <c r="AV813" s="13" t="s">
        <v>81</v>
      </c>
      <c r="AW813" s="13" t="s">
        <v>34</v>
      </c>
      <c r="AX813" s="13" t="s">
        <v>74</v>
      </c>
      <c r="AY813" s="244" t="s">
        <v>210</v>
      </c>
    </row>
    <row r="814" s="14" customFormat="1">
      <c r="A814" s="14"/>
      <c r="B814" s="245"/>
      <c r="C814" s="246"/>
      <c r="D814" s="236" t="s">
        <v>221</v>
      </c>
      <c r="E814" s="247" t="s">
        <v>19</v>
      </c>
      <c r="F814" s="248" t="s">
        <v>989</v>
      </c>
      <c r="G814" s="246"/>
      <c r="H814" s="249">
        <v>3.8849999999999998</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221</v>
      </c>
      <c r="AU814" s="255" t="s">
        <v>83</v>
      </c>
      <c r="AV814" s="14" t="s">
        <v>83</v>
      </c>
      <c r="AW814" s="14" t="s">
        <v>34</v>
      </c>
      <c r="AX814" s="14" t="s">
        <v>74</v>
      </c>
      <c r="AY814" s="255" t="s">
        <v>210</v>
      </c>
    </row>
    <row r="815" s="13" customFormat="1">
      <c r="A815" s="13"/>
      <c r="B815" s="234"/>
      <c r="C815" s="235"/>
      <c r="D815" s="236" t="s">
        <v>221</v>
      </c>
      <c r="E815" s="237" t="s">
        <v>19</v>
      </c>
      <c r="F815" s="238" t="s">
        <v>972</v>
      </c>
      <c r="G815" s="235"/>
      <c r="H815" s="237" t="s">
        <v>19</v>
      </c>
      <c r="I815" s="239"/>
      <c r="J815" s="235"/>
      <c r="K815" s="235"/>
      <c r="L815" s="240"/>
      <c r="M815" s="241"/>
      <c r="N815" s="242"/>
      <c r="O815" s="242"/>
      <c r="P815" s="242"/>
      <c r="Q815" s="242"/>
      <c r="R815" s="242"/>
      <c r="S815" s="242"/>
      <c r="T815" s="243"/>
      <c r="U815" s="13"/>
      <c r="V815" s="13"/>
      <c r="W815" s="13"/>
      <c r="X815" s="13"/>
      <c r="Y815" s="13"/>
      <c r="Z815" s="13"/>
      <c r="AA815" s="13"/>
      <c r="AB815" s="13"/>
      <c r="AC815" s="13"/>
      <c r="AD815" s="13"/>
      <c r="AE815" s="13"/>
      <c r="AT815" s="244" t="s">
        <v>221</v>
      </c>
      <c r="AU815" s="244" t="s">
        <v>83</v>
      </c>
      <c r="AV815" s="13" t="s">
        <v>81</v>
      </c>
      <c r="AW815" s="13" t="s">
        <v>34</v>
      </c>
      <c r="AX815" s="13" t="s">
        <v>74</v>
      </c>
      <c r="AY815" s="244" t="s">
        <v>210</v>
      </c>
    </row>
    <row r="816" s="14" customFormat="1">
      <c r="A816" s="14"/>
      <c r="B816" s="245"/>
      <c r="C816" s="246"/>
      <c r="D816" s="236" t="s">
        <v>221</v>
      </c>
      <c r="E816" s="247" t="s">
        <v>19</v>
      </c>
      <c r="F816" s="248" t="s">
        <v>990</v>
      </c>
      <c r="G816" s="246"/>
      <c r="H816" s="249">
        <v>7.7960000000000003</v>
      </c>
      <c r="I816" s="250"/>
      <c r="J816" s="246"/>
      <c r="K816" s="246"/>
      <c r="L816" s="251"/>
      <c r="M816" s="252"/>
      <c r="N816" s="253"/>
      <c r="O816" s="253"/>
      <c r="P816" s="253"/>
      <c r="Q816" s="253"/>
      <c r="R816" s="253"/>
      <c r="S816" s="253"/>
      <c r="T816" s="254"/>
      <c r="U816" s="14"/>
      <c r="V816" s="14"/>
      <c r="W816" s="14"/>
      <c r="X816" s="14"/>
      <c r="Y816" s="14"/>
      <c r="Z816" s="14"/>
      <c r="AA816" s="14"/>
      <c r="AB816" s="14"/>
      <c r="AC816" s="14"/>
      <c r="AD816" s="14"/>
      <c r="AE816" s="14"/>
      <c r="AT816" s="255" t="s">
        <v>221</v>
      </c>
      <c r="AU816" s="255" t="s">
        <v>83</v>
      </c>
      <c r="AV816" s="14" t="s">
        <v>83</v>
      </c>
      <c r="AW816" s="14" t="s">
        <v>34</v>
      </c>
      <c r="AX816" s="14" t="s">
        <v>74</v>
      </c>
      <c r="AY816" s="255" t="s">
        <v>210</v>
      </c>
    </row>
    <row r="817" s="13" customFormat="1">
      <c r="A817" s="13"/>
      <c r="B817" s="234"/>
      <c r="C817" s="235"/>
      <c r="D817" s="236" t="s">
        <v>221</v>
      </c>
      <c r="E817" s="237" t="s">
        <v>19</v>
      </c>
      <c r="F817" s="238" t="s">
        <v>1011</v>
      </c>
      <c r="G817" s="235"/>
      <c r="H817" s="237" t="s">
        <v>19</v>
      </c>
      <c r="I817" s="239"/>
      <c r="J817" s="235"/>
      <c r="K817" s="235"/>
      <c r="L817" s="240"/>
      <c r="M817" s="241"/>
      <c r="N817" s="242"/>
      <c r="O817" s="242"/>
      <c r="P817" s="242"/>
      <c r="Q817" s="242"/>
      <c r="R817" s="242"/>
      <c r="S817" s="242"/>
      <c r="T817" s="243"/>
      <c r="U817" s="13"/>
      <c r="V817" s="13"/>
      <c r="W817" s="13"/>
      <c r="X817" s="13"/>
      <c r="Y817" s="13"/>
      <c r="Z817" s="13"/>
      <c r="AA817" s="13"/>
      <c r="AB817" s="13"/>
      <c r="AC817" s="13"/>
      <c r="AD817" s="13"/>
      <c r="AE817" s="13"/>
      <c r="AT817" s="244" t="s">
        <v>221</v>
      </c>
      <c r="AU817" s="244" t="s">
        <v>83</v>
      </c>
      <c r="AV817" s="13" t="s">
        <v>81</v>
      </c>
      <c r="AW817" s="13" t="s">
        <v>34</v>
      </c>
      <c r="AX817" s="13" t="s">
        <v>74</v>
      </c>
      <c r="AY817" s="244" t="s">
        <v>210</v>
      </c>
    </row>
    <row r="818" s="14" customFormat="1">
      <c r="A818" s="14"/>
      <c r="B818" s="245"/>
      <c r="C818" s="246"/>
      <c r="D818" s="236" t="s">
        <v>221</v>
      </c>
      <c r="E818" s="247" t="s">
        <v>19</v>
      </c>
      <c r="F818" s="248" t="s">
        <v>1012</v>
      </c>
      <c r="G818" s="246"/>
      <c r="H818" s="249">
        <v>0.754</v>
      </c>
      <c r="I818" s="250"/>
      <c r="J818" s="246"/>
      <c r="K818" s="246"/>
      <c r="L818" s="251"/>
      <c r="M818" s="252"/>
      <c r="N818" s="253"/>
      <c r="O818" s="253"/>
      <c r="P818" s="253"/>
      <c r="Q818" s="253"/>
      <c r="R818" s="253"/>
      <c r="S818" s="253"/>
      <c r="T818" s="254"/>
      <c r="U818" s="14"/>
      <c r="V818" s="14"/>
      <c r="W818" s="14"/>
      <c r="X818" s="14"/>
      <c r="Y818" s="14"/>
      <c r="Z818" s="14"/>
      <c r="AA818" s="14"/>
      <c r="AB818" s="14"/>
      <c r="AC818" s="14"/>
      <c r="AD818" s="14"/>
      <c r="AE818" s="14"/>
      <c r="AT818" s="255" t="s">
        <v>221</v>
      </c>
      <c r="AU818" s="255" t="s">
        <v>83</v>
      </c>
      <c r="AV818" s="14" t="s">
        <v>83</v>
      </c>
      <c r="AW818" s="14" t="s">
        <v>34</v>
      </c>
      <c r="AX818" s="14" t="s">
        <v>74</v>
      </c>
      <c r="AY818" s="255" t="s">
        <v>210</v>
      </c>
    </row>
    <row r="819" s="16" customFormat="1">
      <c r="A819" s="16"/>
      <c r="B819" s="267"/>
      <c r="C819" s="268"/>
      <c r="D819" s="236" t="s">
        <v>221</v>
      </c>
      <c r="E819" s="269" t="s">
        <v>19</v>
      </c>
      <c r="F819" s="270" t="s">
        <v>236</v>
      </c>
      <c r="G819" s="268"/>
      <c r="H819" s="271">
        <v>42.948</v>
      </c>
      <c r="I819" s="272"/>
      <c r="J819" s="268"/>
      <c r="K819" s="268"/>
      <c r="L819" s="273"/>
      <c r="M819" s="274"/>
      <c r="N819" s="275"/>
      <c r="O819" s="275"/>
      <c r="P819" s="275"/>
      <c r="Q819" s="275"/>
      <c r="R819" s="275"/>
      <c r="S819" s="275"/>
      <c r="T819" s="276"/>
      <c r="U819" s="16"/>
      <c r="V819" s="16"/>
      <c r="W819" s="16"/>
      <c r="X819" s="16"/>
      <c r="Y819" s="16"/>
      <c r="Z819" s="16"/>
      <c r="AA819" s="16"/>
      <c r="AB819" s="16"/>
      <c r="AC819" s="16"/>
      <c r="AD819" s="16"/>
      <c r="AE819" s="16"/>
      <c r="AT819" s="277" t="s">
        <v>221</v>
      </c>
      <c r="AU819" s="277" t="s">
        <v>83</v>
      </c>
      <c r="AV819" s="16" t="s">
        <v>217</v>
      </c>
      <c r="AW819" s="16" t="s">
        <v>34</v>
      </c>
      <c r="AX819" s="16" t="s">
        <v>81</v>
      </c>
      <c r="AY819" s="277" t="s">
        <v>210</v>
      </c>
    </row>
    <row r="820" s="2" customFormat="1" ht="16.5" customHeight="1">
      <c r="A820" s="40"/>
      <c r="B820" s="41"/>
      <c r="C820" s="216" t="s">
        <v>1013</v>
      </c>
      <c r="D820" s="216" t="s">
        <v>212</v>
      </c>
      <c r="E820" s="217" t="s">
        <v>1014</v>
      </c>
      <c r="F820" s="218" t="s">
        <v>1015</v>
      </c>
      <c r="G820" s="219" t="s">
        <v>295</v>
      </c>
      <c r="H820" s="220">
        <v>0.88900000000000001</v>
      </c>
      <c r="I820" s="221"/>
      <c r="J820" s="222">
        <f>ROUND(I820*H820,2)</f>
        <v>0</v>
      </c>
      <c r="K820" s="218" t="s">
        <v>296</v>
      </c>
      <c r="L820" s="46"/>
      <c r="M820" s="223" t="s">
        <v>19</v>
      </c>
      <c r="N820" s="224" t="s">
        <v>45</v>
      </c>
      <c r="O820" s="86"/>
      <c r="P820" s="225">
        <f>O820*H820</f>
        <v>0</v>
      </c>
      <c r="Q820" s="225">
        <v>0.0026700000000000001</v>
      </c>
      <c r="R820" s="225">
        <f>Q820*H820</f>
        <v>0.0023736300000000003</v>
      </c>
      <c r="S820" s="225">
        <v>0</v>
      </c>
      <c r="T820" s="226">
        <f>S820*H820</f>
        <v>0</v>
      </c>
      <c r="U820" s="40"/>
      <c r="V820" s="40"/>
      <c r="W820" s="40"/>
      <c r="X820" s="40"/>
      <c r="Y820" s="40"/>
      <c r="Z820" s="40"/>
      <c r="AA820" s="40"/>
      <c r="AB820" s="40"/>
      <c r="AC820" s="40"/>
      <c r="AD820" s="40"/>
      <c r="AE820" s="40"/>
      <c r="AR820" s="227" t="s">
        <v>368</v>
      </c>
      <c r="AT820" s="227" t="s">
        <v>212</v>
      </c>
      <c r="AU820" s="227" t="s">
        <v>83</v>
      </c>
      <c r="AY820" s="19" t="s">
        <v>210</v>
      </c>
      <c r="BE820" s="228">
        <f>IF(N820="základní",J820,0)</f>
        <v>0</v>
      </c>
      <c r="BF820" s="228">
        <f>IF(N820="snížená",J820,0)</f>
        <v>0</v>
      </c>
      <c r="BG820" s="228">
        <f>IF(N820="zákl. přenesená",J820,0)</f>
        <v>0</v>
      </c>
      <c r="BH820" s="228">
        <f>IF(N820="sníž. přenesená",J820,0)</f>
        <v>0</v>
      </c>
      <c r="BI820" s="228">
        <f>IF(N820="nulová",J820,0)</f>
        <v>0</v>
      </c>
      <c r="BJ820" s="19" t="s">
        <v>81</v>
      </c>
      <c r="BK820" s="228">
        <f>ROUND(I820*H820,2)</f>
        <v>0</v>
      </c>
      <c r="BL820" s="19" t="s">
        <v>368</v>
      </c>
      <c r="BM820" s="227" t="s">
        <v>1016</v>
      </c>
    </row>
    <row r="821" s="13" customFormat="1">
      <c r="A821" s="13"/>
      <c r="B821" s="234"/>
      <c r="C821" s="235"/>
      <c r="D821" s="236" t="s">
        <v>221</v>
      </c>
      <c r="E821" s="237" t="s">
        <v>19</v>
      </c>
      <c r="F821" s="238" t="s">
        <v>1017</v>
      </c>
      <c r="G821" s="235"/>
      <c r="H821" s="237" t="s">
        <v>19</v>
      </c>
      <c r="I821" s="239"/>
      <c r="J821" s="235"/>
      <c r="K821" s="235"/>
      <c r="L821" s="240"/>
      <c r="M821" s="241"/>
      <c r="N821" s="242"/>
      <c r="O821" s="242"/>
      <c r="P821" s="242"/>
      <c r="Q821" s="242"/>
      <c r="R821" s="242"/>
      <c r="S821" s="242"/>
      <c r="T821" s="243"/>
      <c r="U821" s="13"/>
      <c r="V821" s="13"/>
      <c r="W821" s="13"/>
      <c r="X821" s="13"/>
      <c r="Y821" s="13"/>
      <c r="Z821" s="13"/>
      <c r="AA821" s="13"/>
      <c r="AB821" s="13"/>
      <c r="AC821" s="13"/>
      <c r="AD821" s="13"/>
      <c r="AE821" s="13"/>
      <c r="AT821" s="244" t="s">
        <v>221</v>
      </c>
      <c r="AU821" s="244" t="s">
        <v>83</v>
      </c>
      <c r="AV821" s="13" t="s">
        <v>81</v>
      </c>
      <c r="AW821" s="13" t="s">
        <v>34</v>
      </c>
      <c r="AX821" s="13" t="s">
        <v>74</v>
      </c>
      <c r="AY821" s="244" t="s">
        <v>210</v>
      </c>
    </row>
    <row r="822" s="13" customFormat="1">
      <c r="A822" s="13"/>
      <c r="B822" s="234"/>
      <c r="C822" s="235"/>
      <c r="D822" s="236" t="s">
        <v>221</v>
      </c>
      <c r="E822" s="237" t="s">
        <v>19</v>
      </c>
      <c r="F822" s="238" t="s">
        <v>1018</v>
      </c>
      <c r="G822" s="235"/>
      <c r="H822" s="237" t="s">
        <v>19</v>
      </c>
      <c r="I822" s="239"/>
      <c r="J822" s="235"/>
      <c r="K822" s="235"/>
      <c r="L822" s="240"/>
      <c r="M822" s="241"/>
      <c r="N822" s="242"/>
      <c r="O822" s="242"/>
      <c r="P822" s="242"/>
      <c r="Q822" s="242"/>
      <c r="R822" s="242"/>
      <c r="S822" s="242"/>
      <c r="T822" s="243"/>
      <c r="U822" s="13"/>
      <c r="V822" s="13"/>
      <c r="W822" s="13"/>
      <c r="X822" s="13"/>
      <c r="Y822" s="13"/>
      <c r="Z822" s="13"/>
      <c r="AA822" s="13"/>
      <c r="AB822" s="13"/>
      <c r="AC822" s="13"/>
      <c r="AD822" s="13"/>
      <c r="AE822" s="13"/>
      <c r="AT822" s="244" t="s">
        <v>221</v>
      </c>
      <c r="AU822" s="244" t="s">
        <v>83</v>
      </c>
      <c r="AV822" s="13" t="s">
        <v>81</v>
      </c>
      <c r="AW822" s="13" t="s">
        <v>34</v>
      </c>
      <c r="AX822" s="13" t="s">
        <v>74</v>
      </c>
      <c r="AY822" s="244" t="s">
        <v>210</v>
      </c>
    </row>
    <row r="823" s="14" customFormat="1">
      <c r="A823" s="14"/>
      <c r="B823" s="245"/>
      <c r="C823" s="246"/>
      <c r="D823" s="236" t="s">
        <v>221</v>
      </c>
      <c r="E823" s="247" t="s">
        <v>19</v>
      </c>
      <c r="F823" s="248" t="s">
        <v>1019</v>
      </c>
      <c r="G823" s="246"/>
      <c r="H823" s="249">
        <v>0.88900000000000001</v>
      </c>
      <c r="I823" s="250"/>
      <c r="J823" s="246"/>
      <c r="K823" s="246"/>
      <c r="L823" s="251"/>
      <c r="M823" s="252"/>
      <c r="N823" s="253"/>
      <c r="O823" s="253"/>
      <c r="P823" s="253"/>
      <c r="Q823" s="253"/>
      <c r="R823" s="253"/>
      <c r="S823" s="253"/>
      <c r="T823" s="254"/>
      <c r="U823" s="14"/>
      <c r="V823" s="14"/>
      <c r="W823" s="14"/>
      <c r="X823" s="14"/>
      <c r="Y823" s="14"/>
      <c r="Z823" s="14"/>
      <c r="AA823" s="14"/>
      <c r="AB823" s="14"/>
      <c r="AC823" s="14"/>
      <c r="AD823" s="14"/>
      <c r="AE823" s="14"/>
      <c r="AT823" s="255" t="s">
        <v>221</v>
      </c>
      <c r="AU823" s="255" t="s">
        <v>83</v>
      </c>
      <c r="AV823" s="14" t="s">
        <v>83</v>
      </c>
      <c r="AW823" s="14" t="s">
        <v>34</v>
      </c>
      <c r="AX823" s="14" t="s">
        <v>81</v>
      </c>
      <c r="AY823" s="255" t="s">
        <v>210</v>
      </c>
    </row>
    <row r="824" s="2" customFormat="1" ht="16.5" customHeight="1">
      <c r="A824" s="40"/>
      <c r="B824" s="41"/>
      <c r="C824" s="278" t="s">
        <v>1020</v>
      </c>
      <c r="D824" s="278" t="s">
        <v>424</v>
      </c>
      <c r="E824" s="279" t="s">
        <v>1021</v>
      </c>
      <c r="F824" s="280" t="s">
        <v>970</v>
      </c>
      <c r="G824" s="281" t="s">
        <v>215</v>
      </c>
      <c r="H824" s="282">
        <v>0.20999999999999999</v>
      </c>
      <c r="I824" s="283"/>
      <c r="J824" s="284">
        <f>ROUND(I824*H824,2)</f>
        <v>0</v>
      </c>
      <c r="K824" s="280" t="s">
        <v>216</v>
      </c>
      <c r="L824" s="285"/>
      <c r="M824" s="286" t="s">
        <v>19</v>
      </c>
      <c r="N824" s="287" t="s">
        <v>45</v>
      </c>
      <c r="O824" s="86"/>
      <c r="P824" s="225">
        <f>O824*H824</f>
        <v>0</v>
      </c>
      <c r="Q824" s="225">
        <v>0.75</v>
      </c>
      <c r="R824" s="225">
        <f>Q824*H824</f>
        <v>0.1575</v>
      </c>
      <c r="S824" s="225">
        <v>0</v>
      </c>
      <c r="T824" s="226">
        <f>S824*H824</f>
        <v>0</v>
      </c>
      <c r="U824" s="40"/>
      <c r="V824" s="40"/>
      <c r="W824" s="40"/>
      <c r="X824" s="40"/>
      <c r="Y824" s="40"/>
      <c r="Z824" s="40"/>
      <c r="AA824" s="40"/>
      <c r="AB824" s="40"/>
      <c r="AC824" s="40"/>
      <c r="AD824" s="40"/>
      <c r="AE824" s="40"/>
      <c r="AR824" s="227" t="s">
        <v>498</v>
      </c>
      <c r="AT824" s="227" t="s">
        <v>424</v>
      </c>
      <c r="AU824" s="227" t="s">
        <v>83</v>
      </c>
      <c r="AY824" s="19" t="s">
        <v>210</v>
      </c>
      <c r="BE824" s="228">
        <f>IF(N824="základní",J824,0)</f>
        <v>0</v>
      </c>
      <c r="BF824" s="228">
        <f>IF(N824="snížená",J824,0)</f>
        <v>0</v>
      </c>
      <c r="BG824" s="228">
        <f>IF(N824="zákl. přenesená",J824,0)</f>
        <v>0</v>
      </c>
      <c r="BH824" s="228">
        <f>IF(N824="sníž. přenesená",J824,0)</f>
        <v>0</v>
      </c>
      <c r="BI824" s="228">
        <f>IF(N824="nulová",J824,0)</f>
        <v>0</v>
      </c>
      <c r="BJ824" s="19" t="s">
        <v>81</v>
      </c>
      <c r="BK824" s="228">
        <f>ROUND(I824*H824,2)</f>
        <v>0</v>
      </c>
      <c r="BL824" s="19" t="s">
        <v>368</v>
      </c>
      <c r="BM824" s="227" t="s">
        <v>1022</v>
      </c>
    </row>
    <row r="825" s="13" customFormat="1">
      <c r="A825" s="13"/>
      <c r="B825" s="234"/>
      <c r="C825" s="235"/>
      <c r="D825" s="236" t="s">
        <v>221</v>
      </c>
      <c r="E825" s="237" t="s">
        <v>19</v>
      </c>
      <c r="F825" s="238" t="s">
        <v>852</v>
      </c>
      <c r="G825" s="235"/>
      <c r="H825" s="237" t="s">
        <v>19</v>
      </c>
      <c r="I825" s="239"/>
      <c r="J825" s="235"/>
      <c r="K825" s="235"/>
      <c r="L825" s="240"/>
      <c r="M825" s="241"/>
      <c r="N825" s="242"/>
      <c r="O825" s="242"/>
      <c r="P825" s="242"/>
      <c r="Q825" s="242"/>
      <c r="R825" s="242"/>
      <c r="S825" s="242"/>
      <c r="T825" s="243"/>
      <c r="U825" s="13"/>
      <c r="V825" s="13"/>
      <c r="W825" s="13"/>
      <c r="X825" s="13"/>
      <c r="Y825" s="13"/>
      <c r="Z825" s="13"/>
      <c r="AA825" s="13"/>
      <c r="AB825" s="13"/>
      <c r="AC825" s="13"/>
      <c r="AD825" s="13"/>
      <c r="AE825" s="13"/>
      <c r="AT825" s="244" t="s">
        <v>221</v>
      </c>
      <c r="AU825" s="244" t="s">
        <v>83</v>
      </c>
      <c r="AV825" s="13" t="s">
        <v>81</v>
      </c>
      <c r="AW825" s="13" t="s">
        <v>34</v>
      </c>
      <c r="AX825" s="13" t="s">
        <v>74</v>
      </c>
      <c r="AY825" s="244" t="s">
        <v>210</v>
      </c>
    </row>
    <row r="826" s="13" customFormat="1">
      <c r="A826" s="13"/>
      <c r="B826" s="234"/>
      <c r="C826" s="235"/>
      <c r="D826" s="236" t="s">
        <v>221</v>
      </c>
      <c r="E826" s="237" t="s">
        <v>19</v>
      </c>
      <c r="F826" s="238" t="s">
        <v>853</v>
      </c>
      <c r="G826" s="235"/>
      <c r="H826" s="237" t="s">
        <v>19</v>
      </c>
      <c r="I826" s="239"/>
      <c r="J826" s="235"/>
      <c r="K826" s="235"/>
      <c r="L826" s="240"/>
      <c r="M826" s="241"/>
      <c r="N826" s="242"/>
      <c r="O826" s="242"/>
      <c r="P826" s="242"/>
      <c r="Q826" s="242"/>
      <c r="R826" s="242"/>
      <c r="S826" s="242"/>
      <c r="T826" s="243"/>
      <c r="U826" s="13"/>
      <c r="V826" s="13"/>
      <c r="W826" s="13"/>
      <c r="X826" s="13"/>
      <c r="Y826" s="13"/>
      <c r="Z826" s="13"/>
      <c r="AA826" s="13"/>
      <c r="AB826" s="13"/>
      <c r="AC826" s="13"/>
      <c r="AD826" s="13"/>
      <c r="AE826" s="13"/>
      <c r="AT826" s="244" t="s">
        <v>221</v>
      </c>
      <c r="AU826" s="244" t="s">
        <v>83</v>
      </c>
      <c r="AV826" s="13" t="s">
        <v>81</v>
      </c>
      <c r="AW826" s="13" t="s">
        <v>34</v>
      </c>
      <c r="AX826" s="13" t="s">
        <v>74</v>
      </c>
      <c r="AY826" s="244" t="s">
        <v>210</v>
      </c>
    </row>
    <row r="827" s="14" customFormat="1">
      <c r="A827" s="14"/>
      <c r="B827" s="245"/>
      <c r="C827" s="246"/>
      <c r="D827" s="236" t="s">
        <v>221</v>
      </c>
      <c r="E827" s="247" t="s">
        <v>19</v>
      </c>
      <c r="F827" s="248" t="s">
        <v>1023</v>
      </c>
      <c r="G827" s="246"/>
      <c r="H827" s="249">
        <v>0.20000000000000001</v>
      </c>
      <c r="I827" s="250"/>
      <c r="J827" s="246"/>
      <c r="K827" s="246"/>
      <c r="L827" s="251"/>
      <c r="M827" s="252"/>
      <c r="N827" s="253"/>
      <c r="O827" s="253"/>
      <c r="P827" s="253"/>
      <c r="Q827" s="253"/>
      <c r="R827" s="253"/>
      <c r="S827" s="253"/>
      <c r="T827" s="254"/>
      <c r="U827" s="14"/>
      <c r="V827" s="14"/>
      <c r="W827" s="14"/>
      <c r="X827" s="14"/>
      <c r="Y827" s="14"/>
      <c r="Z827" s="14"/>
      <c r="AA827" s="14"/>
      <c r="AB827" s="14"/>
      <c r="AC827" s="14"/>
      <c r="AD827" s="14"/>
      <c r="AE827" s="14"/>
      <c r="AT827" s="255" t="s">
        <v>221</v>
      </c>
      <c r="AU827" s="255" t="s">
        <v>83</v>
      </c>
      <c r="AV827" s="14" t="s">
        <v>83</v>
      </c>
      <c r="AW827" s="14" t="s">
        <v>34</v>
      </c>
      <c r="AX827" s="14" t="s">
        <v>74</v>
      </c>
      <c r="AY827" s="255" t="s">
        <v>210</v>
      </c>
    </row>
    <row r="828" s="16" customFormat="1">
      <c r="A828" s="16"/>
      <c r="B828" s="267"/>
      <c r="C828" s="268"/>
      <c r="D828" s="236" t="s">
        <v>221</v>
      </c>
      <c r="E828" s="269" t="s">
        <v>19</v>
      </c>
      <c r="F828" s="270" t="s">
        <v>236</v>
      </c>
      <c r="G828" s="268"/>
      <c r="H828" s="271">
        <v>0.20000000000000001</v>
      </c>
      <c r="I828" s="272"/>
      <c r="J828" s="268"/>
      <c r="K828" s="268"/>
      <c r="L828" s="273"/>
      <c r="M828" s="274"/>
      <c r="N828" s="275"/>
      <c r="O828" s="275"/>
      <c r="P828" s="275"/>
      <c r="Q828" s="275"/>
      <c r="R828" s="275"/>
      <c r="S828" s="275"/>
      <c r="T828" s="276"/>
      <c r="U828" s="16"/>
      <c r="V828" s="16"/>
      <c r="W828" s="16"/>
      <c r="X828" s="16"/>
      <c r="Y828" s="16"/>
      <c r="Z828" s="16"/>
      <c r="AA828" s="16"/>
      <c r="AB828" s="16"/>
      <c r="AC828" s="16"/>
      <c r="AD828" s="16"/>
      <c r="AE828" s="16"/>
      <c r="AT828" s="277" t="s">
        <v>221</v>
      </c>
      <c r="AU828" s="277" t="s">
        <v>83</v>
      </c>
      <c r="AV828" s="16" t="s">
        <v>217</v>
      </c>
      <c r="AW828" s="16" t="s">
        <v>34</v>
      </c>
      <c r="AX828" s="16" t="s">
        <v>81</v>
      </c>
      <c r="AY828" s="277" t="s">
        <v>210</v>
      </c>
    </row>
    <row r="829" s="14" customFormat="1">
      <c r="A829" s="14"/>
      <c r="B829" s="245"/>
      <c r="C829" s="246"/>
      <c r="D829" s="236" t="s">
        <v>221</v>
      </c>
      <c r="E829" s="246"/>
      <c r="F829" s="248" t="s">
        <v>1024</v>
      </c>
      <c r="G829" s="246"/>
      <c r="H829" s="249">
        <v>0.20999999999999999</v>
      </c>
      <c r="I829" s="250"/>
      <c r="J829" s="246"/>
      <c r="K829" s="246"/>
      <c r="L829" s="251"/>
      <c r="M829" s="252"/>
      <c r="N829" s="253"/>
      <c r="O829" s="253"/>
      <c r="P829" s="253"/>
      <c r="Q829" s="253"/>
      <c r="R829" s="253"/>
      <c r="S829" s="253"/>
      <c r="T829" s="254"/>
      <c r="U829" s="14"/>
      <c r="V829" s="14"/>
      <c r="W829" s="14"/>
      <c r="X829" s="14"/>
      <c r="Y829" s="14"/>
      <c r="Z829" s="14"/>
      <c r="AA829" s="14"/>
      <c r="AB829" s="14"/>
      <c r="AC829" s="14"/>
      <c r="AD829" s="14"/>
      <c r="AE829" s="14"/>
      <c r="AT829" s="255" t="s">
        <v>221</v>
      </c>
      <c r="AU829" s="255" t="s">
        <v>83</v>
      </c>
      <c r="AV829" s="14" t="s">
        <v>83</v>
      </c>
      <c r="AW829" s="14" t="s">
        <v>4</v>
      </c>
      <c r="AX829" s="14" t="s">
        <v>81</v>
      </c>
      <c r="AY829" s="255" t="s">
        <v>210</v>
      </c>
    </row>
    <row r="830" s="2" customFormat="1" ht="16.5" customHeight="1">
      <c r="A830" s="40"/>
      <c r="B830" s="41"/>
      <c r="C830" s="278" t="s">
        <v>1025</v>
      </c>
      <c r="D830" s="278" t="s">
        <v>424</v>
      </c>
      <c r="E830" s="279" t="s">
        <v>1026</v>
      </c>
      <c r="F830" s="280" t="s">
        <v>972</v>
      </c>
      <c r="G830" s="281" t="s">
        <v>215</v>
      </c>
      <c r="H830" s="282">
        <v>0.095000000000000001</v>
      </c>
      <c r="I830" s="283"/>
      <c r="J830" s="284">
        <f>ROUND(I830*H830,2)</f>
        <v>0</v>
      </c>
      <c r="K830" s="280" t="s">
        <v>216</v>
      </c>
      <c r="L830" s="285"/>
      <c r="M830" s="286" t="s">
        <v>19</v>
      </c>
      <c r="N830" s="287" t="s">
        <v>45</v>
      </c>
      <c r="O830" s="86"/>
      <c r="P830" s="225">
        <f>O830*H830</f>
        <v>0</v>
      </c>
      <c r="Q830" s="225">
        <v>0.75</v>
      </c>
      <c r="R830" s="225">
        <f>Q830*H830</f>
        <v>0.071250000000000008</v>
      </c>
      <c r="S830" s="225">
        <v>0</v>
      </c>
      <c r="T830" s="226">
        <f>S830*H830</f>
        <v>0</v>
      </c>
      <c r="U830" s="40"/>
      <c r="V830" s="40"/>
      <c r="W830" s="40"/>
      <c r="X830" s="40"/>
      <c r="Y830" s="40"/>
      <c r="Z830" s="40"/>
      <c r="AA830" s="40"/>
      <c r="AB830" s="40"/>
      <c r="AC830" s="40"/>
      <c r="AD830" s="40"/>
      <c r="AE830" s="40"/>
      <c r="AR830" s="227" t="s">
        <v>498</v>
      </c>
      <c r="AT830" s="227" t="s">
        <v>424</v>
      </c>
      <c r="AU830" s="227" t="s">
        <v>83</v>
      </c>
      <c r="AY830" s="19" t="s">
        <v>210</v>
      </c>
      <c r="BE830" s="228">
        <f>IF(N830="základní",J830,0)</f>
        <v>0</v>
      </c>
      <c r="BF830" s="228">
        <f>IF(N830="snížená",J830,0)</f>
        <v>0</v>
      </c>
      <c r="BG830" s="228">
        <f>IF(N830="zákl. přenesená",J830,0)</f>
        <v>0</v>
      </c>
      <c r="BH830" s="228">
        <f>IF(N830="sníž. přenesená",J830,0)</f>
        <v>0</v>
      </c>
      <c r="BI830" s="228">
        <f>IF(N830="nulová",J830,0)</f>
        <v>0</v>
      </c>
      <c r="BJ830" s="19" t="s">
        <v>81</v>
      </c>
      <c r="BK830" s="228">
        <f>ROUND(I830*H830,2)</f>
        <v>0</v>
      </c>
      <c r="BL830" s="19" t="s">
        <v>368</v>
      </c>
      <c r="BM830" s="227" t="s">
        <v>1027</v>
      </c>
    </row>
    <row r="831" s="13" customFormat="1">
      <c r="A831" s="13"/>
      <c r="B831" s="234"/>
      <c r="C831" s="235"/>
      <c r="D831" s="236" t="s">
        <v>221</v>
      </c>
      <c r="E831" s="237" t="s">
        <v>19</v>
      </c>
      <c r="F831" s="238" t="s">
        <v>852</v>
      </c>
      <c r="G831" s="235"/>
      <c r="H831" s="237" t="s">
        <v>19</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221</v>
      </c>
      <c r="AU831" s="244" t="s">
        <v>83</v>
      </c>
      <c r="AV831" s="13" t="s">
        <v>81</v>
      </c>
      <c r="AW831" s="13" t="s">
        <v>34</v>
      </c>
      <c r="AX831" s="13" t="s">
        <v>74</v>
      </c>
      <c r="AY831" s="244" t="s">
        <v>210</v>
      </c>
    </row>
    <row r="832" s="13" customFormat="1">
      <c r="A832" s="13"/>
      <c r="B832" s="234"/>
      <c r="C832" s="235"/>
      <c r="D832" s="236" t="s">
        <v>221</v>
      </c>
      <c r="E832" s="237" t="s">
        <v>19</v>
      </c>
      <c r="F832" s="238" t="s">
        <v>853</v>
      </c>
      <c r="G832" s="235"/>
      <c r="H832" s="237" t="s">
        <v>19</v>
      </c>
      <c r="I832" s="239"/>
      <c r="J832" s="235"/>
      <c r="K832" s="235"/>
      <c r="L832" s="240"/>
      <c r="M832" s="241"/>
      <c r="N832" s="242"/>
      <c r="O832" s="242"/>
      <c r="P832" s="242"/>
      <c r="Q832" s="242"/>
      <c r="R832" s="242"/>
      <c r="S832" s="242"/>
      <c r="T832" s="243"/>
      <c r="U832" s="13"/>
      <c r="V832" s="13"/>
      <c r="W832" s="13"/>
      <c r="X832" s="13"/>
      <c r="Y832" s="13"/>
      <c r="Z832" s="13"/>
      <c r="AA832" s="13"/>
      <c r="AB832" s="13"/>
      <c r="AC832" s="13"/>
      <c r="AD832" s="13"/>
      <c r="AE832" s="13"/>
      <c r="AT832" s="244" t="s">
        <v>221</v>
      </c>
      <c r="AU832" s="244" t="s">
        <v>83</v>
      </c>
      <c r="AV832" s="13" t="s">
        <v>81</v>
      </c>
      <c r="AW832" s="13" t="s">
        <v>34</v>
      </c>
      <c r="AX832" s="13" t="s">
        <v>74</v>
      </c>
      <c r="AY832" s="244" t="s">
        <v>210</v>
      </c>
    </row>
    <row r="833" s="14" customFormat="1">
      <c r="A833" s="14"/>
      <c r="B833" s="245"/>
      <c r="C833" s="246"/>
      <c r="D833" s="236" t="s">
        <v>221</v>
      </c>
      <c r="E833" s="247" t="s">
        <v>19</v>
      </c>
      <c r="F833" s="248" t="s">
        <v>1028</v>
      </c>
      <c r="G833" s="246"/>
      <c r="H833" s="249">
        <v>0.089999999999999997</v>
      </c>
      <c r="I833" s="250"/>
      <c r="J833" s="246"/>
      <c r="K833" s="246"/>
      <c r="L833" s="251"/>
      <c r="M833" s="252"/>
      <c r="N833" s="253"/>
      <c r="O833" s="253"/>
      <c r="P833" s="253"/>
      <c r="Q833" s="253"/>
      <c r="R833" s="253"/>
      <c r="S833" s="253"/>
      <c r="T833" s="254"/>
      <c r="U833" s="14"/>
      <c r="V833" s="14"/>
      <c r="W833" s="14"/>
      <c r="X833" s="14"/>
      <c r="Y833" s="14"/>
      <c r="Z833" s="14"/>
      <c r="AA833" s="14"/>
      <c r="AB833" s="14"/>
      <c r="AC833" s="14"/>
      <c r="AD833" s="14"/>
      <c r="AE833" s="14"/>
      <c r="AT833" s="255" t="s">
        <v>221</v>
      </c>
      <c r="AU833" s="255" t="s">
        <v>83</v>
      </c>
      <c r="AV833" s="14" t="s">
        <v>83</v>
      </c>
      <c r="AW833" s="14" t="s">
        <v>34</v>
      </c>
      <c r="AX833" s="14" t="s">
        <v>74</v>
      </c>
      <c r="AY833" s="255" t="s">
        <v>210</v>
      </c>
    </row>
    <row r="834" s="16" customFormat="1">
      <c r="A834" s="16"/>
      <c r="B834" s="267"/>
      <c r="C834" s="268"/>
      <c r="D834" s="236" t="s">
        <v>221</v>
      </c>
      <c r="E834" s="269" t="s">
        <v>19</v>
      </c>
      <c r="F834" s="270" t="s">
        <v>236</v>
      </c>
      <c r="G834" s="268"/>
      <c r="H834" s="271">
        <v>0.089999999999999997</v>
      </c>
      <c r="I834" s="272"/>
      <c r="J834" s="268"/>
      <c r="K834" s="268"/>
      <c r="L834" s="273"/>
      <c r="M834" s="274"/>
      <c r="N834" s="275"/>
      <c r="O834" s="275"/>
      <c r="P834" s="275"/>
      <c r="Q834" s="275"/>
      <c r="R834" s="275"/>
      <c r="S834" s="275"/>
      <c r="T834" s="276"/>
      <c r="U834" s="16"/>
      <c r="V834" s="16"/>
      <c r="W834" s="16"/>
      <c r="X834" s="16"/>
      <c r="Y834" s="16"/>
      <c r="Z834" s="16"/>
      <c r="AA834" s="16"/>
      <c r="AB834" s="16"/>
      <c r="AC834" s="16"/>
      <c r="AD834" s="16"/>
      <c r="AE834" s="16"/>
      <c r="AT834" s="277" t="s">
        <v>221</v>
      </c>
      <c r="AU834" s="277" t="s">
        <v>83</v>
      </c>
      <c r="AV834" s="16" t="s">
        <v>217</v>
      </c>
      <c r="AW834" s="16" t="s">
        <v>34</v>
      </c>
      <c r="AX834" s="16" t="s">
        <v>81</v>
      </c>
      <c r="AY834" s="277" t="s">
        <v>210</v>
      </c>
    </row>
    <row r="835" s="14" customFormat="1">
      <c r="A835" s="14"/>
      <c r="B835" s="245"/>
      <c r="C835" s="246"/>
      <c r="D835" s="236" t="s">
        <v>221</v>
      </c>
      <c r="E835" s="246"/>
      <c r="F835" s="248" t="s">
        <v>1029</v>
      </c>
      <c r="G835" s="246"/>
      <c r="H835" s="249">
        <v>0.095000000000000001</v>
      </c>
      <c r="I835" s="250"/>
      <c r="J835" s="246"/>
      <c r="K835" s="246"/>
      <c r="L835" s="251"/>
      <c r="M835" s="252"/>
      <c r="N835" s="253"/>
      <c r="O835" s="253"/>
      <c r="P835" s="253"/>
      <c r="Q835" s="253"/>
      <c r="R835" s="253"/>
      <c r="S835" s="253"/>
      <c r="T835" s="254"/>
      <c r="U835" s="14"/>
      <c r="V835" s="14"/>
      <c r="W835" s="14"/>
      <c r="X835" s="14"/>
      <c r="Y835" s="14"/>
      <c r="Z835" s="14"/>
      <c r="AA835" s="14"/>
      <c r="AB835" s="14"/>
      <c r="AC835" s="14"/>
      <c r="AD835" s="14"/>
      <c r="AE835" s="14"/>
      <c r="AT835" s="255" t="s">
        <v>221</v>
      </c>
      <c r="AU835" s="255" t="s">
        <v>83</v>
      </c>
      <c r="AV835" s="14" t="s">
        <v>83</v>
      </c>
      <c r="AW835" s="14" t="s">
        <v>4</v>
      </c>
      <c r="AX835" s="14" t="s">
        <v>81</v>
      </c>
      <c r="AY835" s="255" t="s">
        <v>210</v>
      </c>
    </row>
    <row r="836" s="2" customFormat="1" ht="21.75" customHeight="1">
      <c r="A836" s="40"/>
      <c r="B836" s="41"/>
      <c r="C836" s="216" t="s">
        <v>1030</v>
      </c>
      <c r="D836" s="216" t="s">
        <v>212</v>
      </c>
      <c r="E836" s="217" t="s">
        <v>1031</v>
      </c>
      <c r="F836" s="218" t="s">
        <v>1032</v>
      </c>
      <c r="G836" s="219" t="s">
        <v>215</v>
      </c>
      <c r="H836" s="220">
        <v>4.1689999999999996</v>
      </c>
      <c r="I836" s="221"/>
      <c r="J836" s="222">
        <f>ROUND(I836*H836,2)</f>
        <v>0</v>
      </c>
      <c r="K836" s="218" t="s">
        <v>296</v>
      </c>
      <c r="L836" s="46"/>
      <c r="M836" s="223" t="s">
        <v>19</v>
      </c>
      <c r="N836" s="224" t="s">
        <v>45</v>
      </c>
      <c r="O836" s="86"/>
      <c r="P836" s="225">
        <f>O836*H836</f>
        <v>0</v>
      </c>
      <c r="Q836" s="225">
        <v>0</v>
      </c>
      <c r="R836" s="225">
        <f>Q836*H836</f>
        <v>0</v>
      </c>
      <c r="S836" s="225">
        <v>0</v>
      </c>
      <c r="T836" s="226">
        <f>S836*H836</f>
        <v>0</v>
      </c>
      <c r="U836" s="40"/>
      <c r="V836" s="40"/>
      <c r="W836" s="40"/>
      <c r="X836" s="40"/>
      <c r="Y836" s="40"/>
      <c r="Z836" s="40"/>
      <c r="AA836" s="40"/>
      <c r="AB836" s="40"/>
      <c r="AC836" s="40"/>
      <c r="AD836" s="40"/>
      <c r="AE836" s="40"/>
      <c r="AR836" s="227" t="s">
        <v>368</v>
      </c>
      <c r="AT836" s="227" t="s">
        <v>212</v>
      </c>
      <c r="AU836" s="227" t="s">
        <v>83</v>
      </c>
      <c r="AY836" s="19" t="s">
        <v>210</v>
      </c>
      <c r="BE836" s="228">
        <f>IF(N836="základní",J836,0)</f>
        <v>0</v>
      </c>
      <c r="BF836" s="228">
        <f>IF(N836="snížená",J836,0)</f>
        <v>0</v>
      </c>
      <c r="BG836" s="228">
        <f>IF(N836="zákl. přenesená",J836,0)</f>
        <v>0</v>
      </c>
      <c r="BH836" s="228">
        <f>IF(N836="sníž. přenesená",J836,0)</f>
        <v>0</v>
      </c>
      <c r="BI836" s="228">
        <f>IF(N836="nulová",J836,0)</f>
        <v>0</v>
      </c>
      <c r="BJ836" s="19" t="s">
        <v>81</v>
      </c>
      <c r="BK836" s="228">
        <f>ROUND(I836*H836,2)</f>
        <v>0</v>
      </c>
      <c r="BL836" s="19" t="s">
        <v>368</v>
      </c>
      <c r="BM836" s="227" t="s">
        <v>1033</v>
      </c>
    </row>
    <row r="837" s="13" customFormat="1">
      <c r="A837" s="13"/>
      <c r="B837" s="234"/>
      <c r="C837" s="235"/>
      <c r="D837" s="236" t="s">
        <v>221</v>
      </c>
      <c r="E837" s="237" t="s">
        <v>19</v>
      </c>
      <c r="F837" s="238" t="s">
        <v>393</v>
      </c>
      <c r="G837" s="235"/>
      <c r="H837" s="237" t="s">
        <v>19</v>
      </c>
      <c r="I837" s="239"/>
      <c r="J837" s="235"/>
      <c r="K837" s="235"/>
      <c r="L837" s="240"/>
      <c r="M837" s="241"/>
      <c r="N837" s="242"/>
      <c r="O837" s="242"/>
      <c r="P837" s="242"/>
      <c r="Q837" s="242"/>
      <c r="R837" s="242"/>
      <c r="S837" s="242"/>
      <c r="T837" s="243"/>
      <c r="U837" s="13"/>
      <c r="V837" s="13"/>
      <c r="W837" s="13"/>
      <c r="X837" s="13"/>
      <c r="Y837" s="13"/>
      <c r="Z837" s="13"/>
      <c r="AA837" s="13"/>
      <c r="AB837" s="13"/>
      <c r="AC837" s="13"/>
      <c r="AD837" s="13"/>
      <c r="AE837" s="13"/>
      <c r="AT837" s="244" t="s">
        <v>221</v>
      </c>
      <c r="AU837" s="244" t="s">
        <v>83</v>
      </c>
      <c r="AV837" s="13" t="s">
        <v>81</v>
      </c>
      <c r="AW837" s="13" t="s">
        <v>34</v>
      </c>
      <c r="AX837" s="13" t="s">
        <v>74</v>
      </c>
      <c r="AY837" s="244" t="s">
        <v>210</v>
      </c>
    </row>
    <row r="838" s="14" customFormat="1">
      <c r="A838" s="14"/>
      <c r="B838" s="245"/>
      <c r="C838" s="246"/>
      <c r="D838" s="236" t="s">
        <v>221</v>
      </c>
      <c r="E838" s="247" t="s">
        <v>19</v>
      </c>
      <c r="F838" s="248" t="s">
        <v>1034</v>
      </c>
      <c r="G838" s="246"/>
      <c r="H838" s="249">
        <v>0.40500000000000003</v>
      </c>
      <c r="I838" s="250"/>
      <c r="J838" s="246"/>
      <c r="K838" s="246"/>
      <c r="L838" s="251"/>
      <c r="M838" s="252"/>
      <c r="N838" s="253"/>
      <c r="O838" s="253"/>
      <c r="P838" s="253"/>
      <c r="Q838" s="253"/>
      <c r="R838" s="253"/>
      <c r="S838" s="253"/>
      <c r="T838" s="254"/>
      <c r="U838" s="14"/>
      <c r="V838" s="14"/>
      <c r="W838" s="14"/>
      <c r="X838" s="14"/>
      <c r="Y838" s="14"/>
      <c r="Z838" s="14"/>
      <c r="AA838" s="14"/>
      <c r="AB838" s="14"/>
      <c r="AC838" s="14"/>
      <c r="AD838" s="14"/>
      <c r="AE838" s="14"/>
      <c r="AT838" s="255" t="s">
        <v>221</v>
      </c>
      <c r="AU838" s="255" t="s">
        <v>83</v>
      </c>
      <c r="AV838" s="14" t="s">
        <v>83</v>
      </c>
      <c r="AW838" s="14" t="s">
        <v>34</v>
      </c>
      <c r="AX838" s="14" t="s">
        <v>74</v>
      </c>
      <c r="AY838" s="255" t="s">
        <v>210</v>
      </c>
    </row>
    <row r="839" s="14" customFormat="1">
      <c r="A839" s="14"/>
      <c r="B839" s="245"/>
      <c r="C839" s="246"/>
      <c r="D839" s="236" t="s">
        <v>221</v>
      </c>
      <c r="E839" s="247" t="s">
        <v>19</v>
      </c>
      <c r="F839" s="248" t="s">
        <v>1035</v>
      </c>
      <c r="G839" s="246"/>
      <c r="H839" s="249">
        <v>0.71999999999999997</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221</v>
      </c>
      <c r="AU839" s="255" t="s">
        <v>83</v>
      </c>
      <c r="AV839" s="14" t="s">
        <v>83</v>
      </c>
      <c r="AW839" s="14" t="s">
        <v>34</v>
      </c>
      <c r="AX839" s="14" t="s">
        <v>74</v>
      </c>
      <c r="AY839" s="255" t="s">
        <v>210</v>
      </c>
    </row>
    <row r="840" s="14" customFormat="1">
      <c r="A840" s="14"/>
      <c r="B840" s="245"/>
      <c r="C840" s="246"/>
      <c r="D840" s="236" t="s">
        <v>221</v>
      </c>
      <c r="E840" s="247" t="s">
        <v>19</v>
      </c>
      <c r="F840" s="248" t="s">
        <v>1036</v>
      </c>
      <c r="G840" s="246"/>
      <c r="H840" s="249">
        <v>0.33600000000000002</v>
      </c>
      <c r="I840" s="250"/>
      <c r="J840" s="246"/>
      <c r="K840" s="246"/>
      <c r="L840" s="251"/>
      <c r="M840" s="252"/>
      <c r="N840" s="253"/>
      <c r="O840" s="253"/>
      <c r="P840" s="253"/>
      <c r="Q840" s="253"/>
      <c r="R840" s="253"/>
      <c r="S840" s="253"/>
      <c r="T840" s="254"/>
      <c r="U840" s="14"/>
      <c r="V840" s="14"/>
      <c r="W840" s="14"/>
      <c r="X840" s="14"/>
      <c r="Y840" s="14"/>
      <c r="Z840" s="14"/>
      <c r="AA840" s="14"/>
      <c r="AB840" s="14"/>
      <c r="AC840" s="14"/>
      <c r="AD840" s="14"/>
      <c r="AE840" s="14"/>
      <c r="AT840" s="255" t="s">
        <v>221</v>
      </c>
      <c r="AU840" s="255" t="s">
        <v>83</v>
      </c>
      <c r="AV840" s="14" t="s">
        <v>83</v>
      </c>
      <c r="AW840" s="14" t="s">
        <v>34</v>
      </c>
      <c r="AX840" s="14" t="s">
        <v>74</v>
      </c>
      <c r="AY840" s="255" t="s">
        <v>210</v>
      </c>
    </row>
    <row r="841" s="14" customFormat="1">
      <c r="A841" s="14"/>
      <c r="B841" s="245"/>
      <c r="C841" s="246"/>
      <c r="D841" s="236" t="s">
        <v>221</v>
      </c>
      <c r="E841" s="247" t="s">
        <v>19</v>
      </c>
      <c r="F841" s="248" t="s">
        <v>1037</v>
      </c>
      <c r="G841" s="246"/>
      <c r="H841" s="249">
        <v>0.34100000000000003</v>
      </c>
      <c r="I841" s="250"/>
      <c r="J841" s="246"/>
      <c r="K841" s="246"/>
      <c r="L841" s="251"/>
      <c r="M841" s="252"/>
      <c r="N841" s="253"/>
      <c r="O841" s="253"/>
      <c r="P841" s="253"/>
      <c r="Q841" s="253"/>
      <c r="R841" s="253"/>
      <c r="S841" s="253"/>
      <c r="T841" s="254"/>
      <c r="U841" s="14"/>
      <c r="V841" s="14"/>
      <c r="W841" s="14"/>
      <c r="X841" s="14"/>
      <c r="Y841" s="14"/>
      <c r="Z841" s="14"/>
      <c r="AA841" s="14"/>
      <c r="AB841" s="14"/>
      <c r="AC841" s="14"/>
      <c r="AD841" s="14"/>
      <c r="AE841" s="14"/>
      <c r="AT841" s="255" t="s">
        <v>221</v>
      </c>
      <c r="AU841" s="255" t="s">
        <v>83</v>
      </c>
      <c r="AV841" s="14" t="s">
        <v>83</v>
      </c>
      <c r="AW841" s="14" t="s">
        <v>34</v>
      </c>
      <c r="AX841" s="14" t="s">
        <v>74</v>
      </c>
      <c r="AY841" s="255" t="s">
        <v>210</v>
      </c>
    </row>
    <row r="842" s="14" customFormat="1">
      <c r="A842" s="14"/>
      <c r="B842" s="245"/>
      <c r="C842" s="246"/>
      <c r="D842" s="236" t="s">
        <v>221</v>
      </c>
      <c r="E842" s="247" t="s">
        <v>19</v>
      </c>
      <c r="F842" s="248" t="s">
        <v>1038</v>
      </c>
      <c r="G842" s="246"/>
      <c r="H842" s="249">
        <v>2.367</v>
      </c>
      <c r="I842" s="250"/>
      <c r="J842" s="246"/>
      <c r="K842" s="246"/>
      <c r="L842" s="251"/>
      <c r="M842" s="252"/>
      <c r="N842" s="253"/>
      <c r="O842" s="253"/>
      <c r="P842" s="253"/>
      <c r="Q842" s="253"/>
      <c r="R842" s="253"/>
      <c r="S842" s="253"/>
      <c r="T842" s="254"/>
      <c r="U842" s="14"/>
      <c r="V842" s="14"/>
      <c r="W842" s="14"/>
      <c r="X842" s="14"/>
      <c r="Y842" s="14"/>
      <c r="Z842" s="14"/>
      <c r="AA842" s="14"/>
      <c r="AB842" s="14"/>
      <c r="AC842" s="14"/>
      <c r="AD842" s="14"/>
      <c r="AE842" s="14"/>
      <c r="AT842" s="255" t="s">
        <v>221</v>
      </c>
      <c r="AU842" s="255" t="s">
        <v>83</v>
      </c>
      <c r="AV842" s="14" t="s">
        <v>83</v>
      </c>
      <c r="AW842" s="14" t="s">
        <v>34</v>
      </c>
      <c r="AX842" s="14" t="s">
        <v>74</v>
      </c>
      <c r="AY842" s="255" t="s">
        <v>210</v>
      </c>
    </row>
    <row r="843" s="16" customFormat="1">
      <c r="A843" s="16"/>
      <c r="B843" s="267"/>
      <c r="C843" s="268"/>
      <c r="D843" s="236" t="s">
        <v>221</v>
      </c>
      <c r="E843" s="269" t="s">
        <v>19</v>
      </c>
      <c r="F843" s="270" t="s">
        <v>236</v>
      </c>
      <c r="G843" s="268"/>
      <c r="H843" s="271">
        <v>4.1689999999999996</v>
      </c>
      <c r="I843" s="272"/>
      <c r="J843" s="268"/>
      <c r="K843" s="268"/>
      <c r="L843" s="273"/>
      <c r="M843" s="274"/>
      <c r="N843" s="275"/>
      <c r="O843" s="275"/>
      <c r="P843" s="275"/>
      <c r="Q843" s="275"/>
      <c r="R843" s="275"/>
      <c r="S843" s="275"/>
      <c r="T843" s="276"/>
      <c r="U843" s="16"/>
      <c r="V843" s="16"/>
      <c r="W843" s="16"/>
      <c r="X843" s="16"/>
      <c r="Y843" s="16"/>
      <c r="Z843" s="16"/>
      <c r="AA843" s="16"/>
      <c r="AB843" s="16"/>
      <c r="AC843" s="16"/>
      <c r="AD843" s="16"/>
      <c r="AE843" s="16"/>
      <c r="AT843" s="277" t="s">
        <v>221</v>
      </c>
      <c r="AU843" s="277" t="s">
        <v>83</v>
      </c>
      <c r="AV843" s="16" t="s">
        <v>217</v>
      </c>
      <c r="AW843" s="16" t="s">
        <v>34</v>
      </c>
      <c r="AX843" s="16" t="s">
        <v>81</v>
      </c>
      <c r="AY843" s="277" t="s">
        <v>210</v>
      </c>
    </row>
    <row r="844" s="2" customFormat="1" ht="16.5" customHeight="1">
      <c r="A844" s="40"/>
      <c r="B844" s="41"/>
      <c r="C844" s="278" t="s">
        <v>1039</v>
      </c>
      <c r="D844" s="278" t="s">
        <v>424</v>
      </c>
      <c r="E844" s="279" t="s">
        <v>1040</v>
      </c>
      <c r="F844" s="280" t="s">
        <v>976</v>
      </c>
      <c r="G844" s="281" t="s">
        <v>215</v>
      </c>
      <c r="H844" s="282">
        <v>4.5860000000000003</v>
      </c>
      <c r="I844" s="283"/>
      <c r="J844" s="284">
        <f>ROUND(I844*H844,2)</f>
        <v>0</v>
      </c>
      <c r="K844" s="280" t="s">
        <v>216</v>
      </c>
      <c r="L844" s="285"/>
      <c r="M844" s="286" t="s">
        <v>19</v>
      </c>
      <c r="N844" s="287" t="s">
        <v>45</v>
      </c>
      <c r="O844" s="86"/>
      <c r="P844" s="225">
        <f>O844*H844</f>
        <v>0</v>
      </c>
      <c r="Q844" s="225">
        <v>0.55000000000000004</v>
      </c>
      <c r="R844" s="225">
        <f>Q844*H844</f>
        <v>2.5223000000000004</v>
      </c>
      <c r="S844" s="225">
        <v>0</v>
      </c>
      <c r="T844" s="226">
        <f>S844*H844</f>
        <v>0</v>
      </c>
      <c r="U844" s="40"/>
      <c r="V844" s="40"/>
      <c r="W844" s="40"/>
      <c r="X844" s="40"/>
      <c r="Y844" s="40"/>
      <c r="Z844" s="40"/>
      <c r="AA844" s="40"/>
      <c r="AB844" s="40"/>
      <c r="AC844" s="40"/>
      <c r="AD844" s="40"/>
      <c r="AE844" s="40"/>
      <c r="AR844" s="227" t="s">
        <v>498</v>
      </c>
      <c r="AT844" s="227" t="s">
        <v>424</v>
      </c>
      <c r="AU844" s="227" t="s">
        <v>83</v>
      </c>
      <c r="AY844" s="19" t="s">
        <v>210</v>
      </c>
      <c r="BE844" s="228">
        <f>IF(N844="základní",J844,0)</f>
        <v>0</v>
      </c>
      <c r="BF844" s="228">
        <f>IF(N844="snížená",J844,0)</f>
        <v>0</v>
      </c>
      <c r="BG844" s="228">
        <f>IF(N844="zákl. přenesená",J844,0)</f>
        <v>0</v>
      </c>
      <c r="BH844" s="228">
        <f>IF(N844="sníž. přenesená",J844,0)</f>
        <v>0</v>
      </c>
      <c r="BI844" s="228">
        <f>IF(N844="nulová",J844,0)</f>
        <v>0</v>
      </c>
      <c r="BJ844" s="19" t="s">
        <v>81</v>
      </c>
      <c r="BK844" s="228">
        <f>ROUND(I844*H844,2)</f>
        <v>0</v>
      </c>
      <c r="BL844" s="19" t="s">
        <v>368</v>
      </c>
      <c r="BM844" s="227" t="s">
        <v>1041</v>
      </c>
    </row>
    <row r="845" s="13" customFormat="1">
      <c r="A845" s="13"/>
      <c r="B845" s="234"/>
      <c r="C845" s="235"/>
      <c r="D845" s="236" t="s">
        <v>221</v>
      </c>
      <c r="E845" s="237" t="s">
        <v>19</v>
      </c>
      <c r="F845" s="238" t="s">
        <v>393</v>
      </c>
      <c r="G845" s="235"/>
      <c r="H845" s="237" t="s">
        <v>19</v>
      </c>
      <c r="I845" s="239"/>
      <c r="J845" s="235"/>
      <c r="K845" s="235"/>
      <c r="L845" s="240"/>
      <c r="M845" s="241"/>
      <c r="N845" s="242"/>
      <c r="O845" s="242"/>
      <c r="P845" s="242"/>
      <c r="Q845" s="242"/>
      <c r="R845" s="242"/>
      <c r="S845" s="242"/>
      <c r="T845" s="243"/>
      <c r="U845" s="13"/>
      <c r="V845" s="13"/>
      <c r="W845" s="13"/>
      <c r="X845" s="13"/>
      <c r="Y845" s="13"/>
      <c r="Z845" s="13"/>
      <c r="AA845" s="13"/>
      <c r="AB845" s="13"/>
      <c r="AC845" s="13"/>
      <c r="AD845" s="13"/>
      <c r="AE845" s="13"/>
      <c r="AT845" s="244" t="s">
        <v>221</v>
      </c>
      <c r="AU845" s="244" t="s">
        <v>83</v>
      </c>
      <c r="AV845" s="13" t="s">
        <v>81</v>
      </c>
      <c r="AW845" s="13" t="s">
        <v>34</v>
      </c>
      <c r="AX845" s="13" t="s">
        <v>74</v>
      </c>
      <c r="AY845" s="244" t="s">
        <v>210</v>
      </c>
    </row>
    <row r="846" s="14" customFormat="1">
      <c r="A846" s="14"/>
      <c r="B846" s="245"/>
      <c r="C846" s="246"/>
      <c r="D846" s="236" t="s">
        <v>221</v>
      </c>
      <c r="E846" s="247" t="s">
        <v>19</v>
      </c>
      <c r="F846" s="248" t="s">
        <v>1034</v>
      </c>
      <c r="G846" s="246"/>
      <c r="H846" s="249">
        <v>0.40500000000000003</v>
      </c>
      <c r="I846" s="250"/>
      <c r="J846" s="246"/>
      <c r="K846" s="246"/>
      <c r="L846" s="251"/>
      <c r="M846" s="252"/>
      <c r="N846" s="253"/>
      <c r="O846" s="253"/>
      <c r="P846" s="253"/>
      <c r="Q846" s="253"/>
      <c r="R846" s="253"/>
      <c r="S846" s="253"/>
      <c r="T846" s="254"/>
      <c r="U846" s="14"/>
      <c r="V846" s="14"/>
      <c r="W846" s="14"/>
      <c r="X846" s="14"/>
      <c r="Y846" s="14"/>
      <c r="Z846" s="14"/>
      <c r="AA846" s="14"/>
      <c r="AB846" s="14"/>
      <c r="AC846" s="14"/>
      <c r="AD846" s="14"/>
      <c r="AE846" s="14"/>
      <c r="AT846" s="255" t="s">
        <v>221</v>
      </c>
      <c r="AU846" s="255" t="s">
        <v>83</v>
      </c>
      <c r="AV846" s="14" t="s">
        <v>83</v>
      </c>
      <c r="AW846" s="14" t="s">
        <v>34</v>
      </c>
      <c r="AX846" s="14" t="s">
        <v>74</v>
      </c>
      <c r="AY846" s="255" t="s">
        <v>210</v>
      </c>
    </row>
    <row r="847" s="14" customFormat="1">
      <c r="A847" s="14"/>
      <c r="B847" s="245"/>
      <c r="C847" s="246"/>
      <c r="D847" s="236" t="s">
        <v>221</v>
      </c>
      <c r="E847" s="247" t="s">
        <v>19</v>
      </c>
      <c r="F847" s="248" t="s">
        <v>1035</v>
      </c>
      <c r="G847" s="246"/>
      <c r="H847" s="249">
        <v>0.71999999999999997</v>
      </c>
      <c r="I847" s="250"/>
      <c r="J847" s="246"/>
      <c r="K847" s="246"/>
      <c r="L847" s="251"/>
      <c r="M847" s="252"/>
      <c r="N847" s="253"/>
      <c r="O847" s="253"/>
      <c r="P847" s="253"/>
      <c r="Q847" s="253"/>
      <c r="R847" s="253"/>
      <c r="S847" s="253"/>
      <c r="T847" s="254"/>
      <c r="U847" s="14"/>
      <c r="V847" s="14"/>
      <c r="W847" s="14"/>
      <c r="X847" s="14"/>
      <c r="Y847" s="14"/>
      <c r="Z847" s="14"/>
      <c r="AA847" s="14"/>
      <c r="AB847" s="14"/>
      <c r="AC847" s="14"/>
      <c r="AD847" s="14"/>
      <c r="AE847" s="14"/>
      <c r="AT847" s="255" t="s">
        <v>221</v>
      </c>
      <c r="AU847" s="255" t="s">
        <v>83</v>
      </c>
      <c r="AV847" s="14" t="s">
        <v>83</v>
      </c>
      <c r="AW847" s="14" t="s">
        <v>34</v>
      </c>
      <c r="AX847" s="14" t="s">
        <v>74</v>
      </c>
      <c r="AY847" s="255" t="s">
        <v>210</v>
      </c>
    </row>
    <row r="848" s="14" customFormat="1">
      <c r="A848" s="14"/>
      <c r="B848" s="245"/>
      <c r="C848" s="246"/>
      <c r="D848" s="236" t="s">
        <v>221</v>
      </c>
      <c r="E848" s="247" t="s">
        <v>19</v>
      </c>
      <c r="F848" s="248" t="s">
        <v>1036</v>
      </c>
      <c r="G848" s="246"/>
      <c r="H848" s="249">
        <v>0.33600000000000002</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221</v>
      </c>
      <c r="AU848" s="255" t="s">
        <v>83</v>
      </c>
      <c r="AV848" s="14" t="s">
        <v>83</v>
      </c>
      <c r="AW848" s="14" t="s">
        <v>34</v>
      </c>
      <c r="AX848" s="14" t="s">
        <v>74</v>
      </c>
      <c r="AY848" s="255" t="s">
        <v>210</v>
      </c>
    </row>
    <row r="849" s="14" customFormat="1">
      <c r="A849" s="14"/>
      <c r="B849" s="245"/>
      <c r="C849" s="246"/>
      <c r="D849" s="236" t="s">
        <v>221</v>
      </c>
      <c r="E849" s="247" t="s">
        <v>19</v>
      </c>
      <c r="F849" s="248" t="s">
        <v>1037</v>
      </c>
      <c r="G849" s="246"/>
      <c r="H849" s="249">
        <v>0.34100000000000003</v>
      </c>
      <c r="I849" s="250"/>
      <c r="J849" s="246"/>
      <c r="K849" s="246"/>
      <c r="L849" s="251"/>
      <c r="M849" s="252"/>
      <c r="N849" s="253"/>
      <c r="O849" s="253"/>
      <c r="P849" s="253"/>
      <c r="Q849" s="253"/>
      <c r="R849" s="253"/>
      <c r="S849" s="253"/>
      <c r="T849" s="254"/>
      <c r="U849" s="14"/>
      <c r="V849" s="14"/>
      <c r="W849" s="14"/>
      <c r="X849" s="14"/>
      <c r="Y849" s="14"/>
      <c r="Z849" s="14"/>
      <c r="AA849" s="14"/>
      <c r="AB849" s="14"/>
      <c r="AC849" s="14"/>
      <c r="AD849" s="14"/>
      <c r="AE849" s="14"/>
      <c r="AT849" s="255" t="s">
        <v>221</v>
      </c>
      <c r="AU849" s="255" t="s">
        <v>83</v>
      </c>
      <c r="AV849" s="14" t="s">
        <v>83</v>
      </c>
      <c r="AW849" s="14" t="s">
        <v>34</v>
      </c>
      <c r="AX849" s="14" t="s">
        <v>74</v>
      </c>
      <c r="AY849" s="255" t="s">
        <v>210</v>
      </c>
    </row>
    <row r="850" s="14" customFormat="1">
      <c r="A850" s="14"/>
      <c r="B850" s="245"/>
      <c r="C850" s="246"/>
      <c r="D850" s="236" t="s">
        <v>221</v>
      </c>
      <c r="E850" s="247" t="s">
        <v>19</v>
      </c>
      <c r="F850" s="248" t="s">
        <v>1038</v>
      </c>
      <c r="G850" s="246"/>
      <c r="H850" s="249">
        <v>2.367</v>
      </c>
      <c r="I850" s="250"/>
      <c r="J850" s="246"/>
      <c r="K850" s="246"/>
      <c r="L850" s="251"/>
      <c r="M850" s="252"/>
      <c r="N850" s="253"/>
      <c r="O850" s="253"/>
      <c r="P850" s="253"/>
      <c r="Q850" s="253"/>
      <c r="R850" s="253"/>
      <c r="S850" s="253"/>
      <c r="T850" s="254"/>
      <c r="U850" s="14"/>
      <c r="V850" s="14"/>
      <c r="W850" s="14"/>
      <c r="X850" s="14"/>
      <c r="Y850" s="14"/>
      <c r="Z850" s="14"/>
      <c r="AA850" s="14"/>
      <c r="AB850" s="14"/>
      <c r="AC850" s="14"/>
      <c r="AD850" s="14"/>
      <c r="AE850" s="14"/>
      <c r="AT850" s="255" t="s">
        <v>221</v>
      </c>
      <c r="AU850" s="255" t="s">
        <v>83</v>
      </c>
      <c r="AV850" s="14" t="s">
        <v>83</v>
      </c>
      <c r="AW850" s="14" t="s">
        <v>34</v>
      </c>
      <c r="AX850" s="14" t="s">
        <v>74</v>
      </c>
      <c r="AY850" s="255" t="s">
        <v>210</v>
      </c>
    </row>
    <row r="851" s="16" customFormat="1">
      <c r="A851" s="16"/>
      <c r="B851" s="267"/>
      <c r="C851" s="268"/>
      <c r="D851" s="236" t="s">
        <v>221</v>
      </c>
      <c r="E851" s="269" t="s">
        <v>19</v>
      </c>
      <c r="F851" s="270" t="s">
        <v>236</v>
      </c>
      <c r="G851" s="268"/>
      <c r="H851" s="271">
        <v>4.1689999999999996</v>
      </c>
      <c r="I851" s="272"/>
      <c r="J851" s="268"/>
      <c r="K851" s="268"/>
      <c r="L851" s="273"/>
      <c r="M851" s="274"/>
      <c r="N851" s="275"/>
      <c r="O851" s="275"/>
      <c r="P851" s="275"/>
      <c r="Q851" s="275"/>
      <c r="R851" s="275"/>
      <c r="S851" s="275"/>
      <c r="T851" s="276"/>
      <c r="U851" s="16"/>
      <c r="V851" s="16"/>
      <c r="W851" s="16"/>
      <c r="X851" s="16"/>
      <c r="Y851" s="16"/>
      <c r="Z851" s="16"/>
      <c r="AA851" s="16"/>
      <c r="AB851" s="16"/>
      <c r="AC851" s="16"/>
      <c r="AD851" s="16"/>
      <c r="AE851" s="16"/>
      <c r="AT851" s="277" t="s">
        <v>221</v>
      </c>
      <c r="AU851" s="277" t="s">
        <v>83</v>
      </c>
      <c r="AV851" s="16" t="s">
        <v>217</v>
      </c>
      <c r="AW851" s="16" t="s">
        <v>34</v>
      </c>
      <c r="AX851" s="16" t="s">
        <v>81</v>
      </c>
      <c r="AY851" s="277" t="s">
        <v>210</v>
      </c>
    </row>
    <row r="852" s="14" customFormat="1">
      <c r="A852" s="14"/>
      <c r="B852" s="245"/>
      <c r="C852" s="246"/>
      <c r="D852" s="236" t="s">
        <v>221</v>
      </c>
      <c r="E852" s="246"/>
      <c r="F852" s="248" t="s">
        <v>1042</v>
      </c>
      <c r="G852" s="246"/>
      <c r="H852" s="249">
        <v>4.5860000000000003</v>
      </c>
      <c r="I852" s="250"/>
      <c r="J852" s="246"/>
      <c r="K852" s="246"/>
      <c r="L852" s="251"/>
      <c r="M852" s="252"/>
      <c r="N852" s="253"/>
      <c r="O852" s="253"/>
      <c r="P852" s="253"/>
      <c r="Q852" s="253"/>
      <c r="R852" s="253"/>
      <c r="S852" s="253"/>
      <c r="T852" s="254"/>
      <c r="U852" s="14"/>
      <c r="V852" s="14"/>
      <c r="W852" s="14"/>
      <c r="X852" s="14"/>
      <c r="Y852" s="14"/>
      <c r="Z852" s="14"/>
      <c r="AA852" s="14"/>
      <c r="AB852" s="14"/>
      <c r="AC852" s="14"/>
      <c r="AD852" s="14"/>
      <c r="AE852" s="14"/>
      <c r="AT852" s="255" t="s">
        <v>221</v>
      </c>
      <c r="AU852" s="255" t="s">
        <v>83</v>
      </c>
      <c r="AV852" s="14" t="s">
        <v>83</v>
      </c>
      <c r="AW852" s="14" t="s">
        <v>4</v>
      </c>
      <c r="AX852" s="14" t="s">
        <v>81</v>
      </c>
      <c r="AY852" s="255" t="s">
        <v>210</v>
      </c>
    </row>
    <row r="853" s="2" customFormat="1" ht="24.15" customHeight="1">
      <c r="A853" s="40"/>
      <c r="B853" s="41"/>
      <c r="C853" s="216" t="s">
        <v>1043</v>
      </c>
      <c r="D853" s="216" t="s">
        <v>212</v>
      </c>
      <c r="E853" s="217" t="s">
        <v>1044</v>
      </c>
      <c r="F853" s="218" t="s">
        <v>1045</v>
      </c>
      <c r="G853" s="219" t="s">
        <v>417</v>
      </c>
      <c r="H853" s="220">
        <v>166</v>
      </c>
      <c r="I853" s="221"/>
      <c r="J853" s="222">
        <f>ROUND(I853*H853,2)</f>
        <v>0</v>
      </c>
      <c r="K853" s="218" t="s">
        <v>216</v>
      </c>
      <c r="L853" s="46"/>
      <c r="M853" s="223" t="s">
        <v>19</v>
      </c>
      <c r="N853" s="224" t="s">
        <v>45</v>
      </c>
      <c r="O853" s="86"/>
      <c r="P853" s="225">
        <f>O853*H853</f>
        <v>0</v>
      </c>
      <c r="Q853" s="225">
        <v>0</v>
      </c>
      <c r="R853" s="225">
        <f>Q853*H853</f>
        <v>0</v>
      </c>
      <c r="S853" s="225">
        <v>0.012319999999999999</v>
      </c>
      <c r="T853" s="226">
        <f>S853*H853</f>
        <v>2.0451199999999998</v>
      </c>
      <c r="U853" s="40"/>
      <c r="V853" s="40"/>
      <c r="W853" s="40"/>
      <c r="X853" s="40"/>
      <c r="Y853" s="40"/>
      <c r="Z853" s="40"/>
      <c r="AA853" s="40"/>
      <c r="AB853" s="40"/>
      <c r="AC853" s="40"/>
      <c r="AD853" s="40"/>
      <c r="AE853" s="40"/>
      <c r="AR853" s="227" t="s">
        <v>368</v>
      </c>
      <c r="AT853" s="227" t="s">
        <v>212</v>
      </c>
      <c r="AU853" s="227" t="s">
        <v>83</v>
      </c>
      <c r="AY853" s="19" t="s">
        <v>210</v>
      </c>
      <c r="BE853" s="228">
        <f>IF(N853="základní",J853,0)</f>
        <v>0</v>
      </c>
      <c r="BF853" s="228">
        <f>IF(N853="snížená",J853,0)</f>
        <v>0</v>
      </c>
      <c r="BG853" s="228">
        <f>IF(N853="zákl. přenesená",J853,0)</f>
        <v>0</v>
      </c>
      <c r="BH853" s="228">
        <f>IF(N853="sníž. přenesená",J853,0)</f>
        <v>0</v>
      </c>
      <c r="BI853" s="228">
        <f>IF(N853="nulová",J853,0)</f>
        <v>0</v>
      </c>
      <c r="BJ853" s="19" t="s">
        <v>81</v>
      </c>
      <c r="BK853" s="228">
        <f>ROUND(I853*H853,2)</f>
        <v>0</v>
      </c>
      <c r="BL853" s="19" t="s">
        <v>368</v>
      </c>
      <c r="BM853" s="227" t="s">
        <v>1046</v>
      </c>
    </row>
    <row r="854" s="2" customFormat="1">
      <c r="A854" s="40"/>
      <c r="B854" s="41"/>
      <c r="C854" s="42"/>
      <c r="D854" s="229" t="s">
        <v>219</v>
      </c>
      <c r="E854" s="42"/>
      <c r="F854" s="230" t="s">
        <v>1047</v>
      </c>
      <c r="G854" s="42"/>
      <c r="H854" s="42"/>
      <c r="I854" s="231"/>
      <c r="J854" s="42"/>
      <c r="K854" s="42"/>
      <c r="L854" s="46"/>
      <c r="M854" s="232"/>
      <c r="N854" s="233"/>
      <c r="O854" s="86"/>
      <c r="P854" s="86"/>
      <c r="Q854" s="86"/>
      <c r="R854" s="86"/>
      <c r="S854" s="86"/>
      <c r="T854" s="87"/>
      <c r="U854" s="40"/>
      <c r="V854" s="40"/>
      <c r="W854" s="40"/>
      <c r="X854" s="40"/>
      <c r="Y854" s="40"/>
      <c r="Z854" s="40"/>
      <c r="AA854" s="40"/>
      <c r="AB854" s="40"/>
      <c r="AC854" s="40"/>
      <c r="AD854" s="40"/>
      <c r="AE854" s="40"/>
      <c r="AT854" s="19" t="s">
        <v>219</v>
      </c>
      <c r="AU854" s="19" t="s">
        <v>83</v>
      </c>
    </row>
    <row r="855" s="13" customFormat="1">
      <c r="A855" s="13"/>
      <c r="B855" s="234"/>
      <c r="C855" s="235"/>
      <c r="D855" s="236" t="s">
        <v>221</v>
      </c>
      <c r="E855" s="237" t="s">
        <v>19</v>
      </c>
      <c r="F855" s="238" t="s">
        <v>852</v>
      </c>
      <c r="G855" s="235"/>
      <c r="H855" s="237" t="s">
        <v>19</v>
      </c>
      <c r="I855" s="239"/>
      <c r="J855" s="235"/>
      <c r="K855" s="235"/>
      <c r="L855" s="240"/>
      <c r="M855" s="241"/>
      <c r="N855" s="242"/>
      <c r="O855" s="242"/>
      <c r="P855" s="242"/>
      <c r="Q855" s="242"/>
      <c r="R855" s="242"/>
      <c r="S855" s="242"/>
      <c r="T855" s="243"/>
      <c r="U855" s="13"/>
      <c r="V855" s="13"/>
      <c r="W855" s="13"/>
      <c r="X855" s="13"/>
      <c r="Y855" s="13"/>
      <c r="Z855" s="13"/>
      <c r="AA855" s="13"/>
      <c r="AB855" s="13"/>
      <c r="AC855" s="13"/>
      <c r="AD855" s="13"/>
      <c r="AE855" s="13"/>
      <c r="AT855" s="244" t="s">
        <v>221</v>
      </c>
      <c r="AU855" s="244" t="s">
        <v>83</v>
      </c>
      <c r="AV855" s="13" t="s">
        <v>81</v>
      </c>
      <c r="AW855" s="13" t="s">
        <v>34</v>
      </c>
      <c r="AX855" s="13" t="s">
        <v>74</v>
      </c>
      <c r="AY855" s="244" t="s">
        <v>210</v>
      </c>
    </row>
    <row r="856" s="13" customFormat="1">
      <c r="A856" s="13"/>
      <c r="B856" s="234"/>
      <c r="C856" s="235"/>
      <c r="D856" s="236" t="s">
        <v>221</v>
      </c>
      <c r="E856" s="237" t="s">
        <v>19</v>
      </c>
      <c r="F856" s="238" t="s">
        <v>1048</v>
      </c>
      <c r="G856" s="235"/>
      <c r="H856" s="237" t="s">
        <v>19</v>
      </c>
      <c r="I856" s="239"/>
      <c r="J856" s="235"/>
      <c r="K856" s="235"/>
      <c r="L856" s="240"/>
      <c r="M856" s="241"/>
      <c r="N856" s="242"/>
      <c r="O856" s="242"/>
      <c r="P856" s="242"/>
      <c r="Q856" s="242"/>
      <c r="R856" s="242"/>
      <c r="S856" s="242"/>
      <c r="T856" s="243"/>
      <c r="U856" s="13"/>
      <c r="V856" s="13"/>
      <c r="W856" s="13"/>
      <c r="X856" s="13"/>
      <c r="Y856" s="13"/>
      <c r="Z856" s="13"/>
      <c r="AA856" s="13"/>
      <c r="AB856" s="13"/>
      <c r="AC856" s="13"/>
      <c r="AD856" s="13"/>
      <c r="AE856" s="13"/>
      <c r="AT856" s="244" t="s">
        <v>221</v>
      </c>
      <c r="AU856" s="244" t="s">
        <v>83</v>
      </c>
      <c r="AV856" s="13" t="s">
        <v>81</v>
      </c>
      <c r="AW856" s="13" t="s">
        <v>34</v>
      </c>
      <c r="AX856" s="13" t="s">
        <v>74</v>
      </c>
      <c r="AY856" s="244" t="s">
        <v>210</v>
      </c>
    </row>
    <row r="857" s="13" customFormat="1">
      <c r="A857" s="13"/>
      <c r="B857" s="234"/>
      <c r="C857" s="235"/>
      <c r="D857" s="236" t="s">
        <v>221</v>
      </c>
      <c r="E857" s="237" t="s">
        <v>19</v>
      </c>
      <c r="F857" s="238" t="s">
        <v>853</v>
      </c>
      <c r="G857" s="235"/>
      <c r="H857" s="237" t="s">
        <v>19</v>
      </c>
      <c r="I857" s="239"/>
      <c r="J857" s="235"/>
      <c r="K857" s="235"/>
      <c r="L857" s="240"/>
      <c r="M857" s="241"/>
      <c r="N857" s="242"/>
      <c r="O857" s="242"/>
      <c r="P857" s="242"/>
      <c r="Q857" s="242"/>
      <c r="R857" s="242"/>
      <c r="S857" s="242"/>
      <c r="T857" s="243"/>
      <c r="U857" s="13"/>
      <c r="V857" s="13"/>
      <c r="W857" s="13"/>
      <c r="X857" s="13"/>
      <c r="Y857" s="13"/>
      <c r="Z857" s="13"/>
      <c r="AA857" s="13"/>
      <c r="AB857" s="13"/>
      <c r="AC857" s="13"/>
      <c r="AD857" s="13"/>
      <c r="AE857" s="13"/>
      <c r="AT857" s="244" t="s">
        <v>221</v>
      </c>
      <c r="AU857" s="244" t="s">
        <v>83</v>
      </c>
      <c r="AV857" s="13" t="s">
        <v>81</v>
      </c>
      <c r="AW857" s="13" t="s">
        <v>34</v>
      </c>
      <c r="AX857" s="13" t="s">
        <v>74</v>
      </c>
      <c r="AY857" s="244" t="s">
        <v>210</v>
      </c>
    </row>
    <row r="858" s="14" customFormat="1">
      <c r="A858" s="14"/>
      <c r="B858" s="245"/>
      <c r="C858" s="246"/>
      <c r="D858" s="236" t="s">
        <v>221</v>
      </c>
      <c r="E858" s="247" t="s">
        <v>19</v>
      </c>
      <c r="F858" s="248" t="s">
        <v>1049</v>
      </c>
      <c r="G858" s="246"/>
      <c r="H858" s="249">
        <v>166</v>
      </c>
      <c r="I858" s="250"/>
      <c r="J858" s="246"/>
      <c r="K858" s="246"/>
      <c r="L858" s="251"/>
      <c r="M858" s="252"/>
      <c r="N858" s="253"/>
      <c r="O858" s="253"/>
      <c r="P858" s="253"/>
      <c r="Q858" s="253"/>
      <c r="R858" s="253"/>
      <c r="S858" s="253"/>
      <c r="T858" s="254"/>
      <c r="U858" s="14"/>
      <c r="V858" s="14"/>
      <c r="W858" s="14"/>
      <c r="X858" s="14"/>
      <c r="Y858" s="14"/>
      <c r="Z858" s="14"/>
      <c r="AA858" s="14"/>
      <c r="AB858" s="14"/>
      <c r="AC858" s="14"/>
      <c r="AD858" s="14"/>
      <c r="AE858" s="14"/>
      <c r="AT858" s="255" t="s">
        <v>221</v>
      </c>
      <c r="AU858" s="255" t="s">
        <v>83</v>
      </c>
      <c r="AV858" s="14" t="s">
        <v>83</v>
      </c>
      <c r="AW858" s="14" t="s">
        <v>34</v>
      </c>
      <c r="AX858" s="14" t="s">
        <v>74</v>
      </c>
      <c r="AY858" s="255" t="s">
        <v>210</v>
      </c>
    </row>
    <row r="859" s="16" customFormat="1">
      <c r="A859" s="16"/>
      <c r="B859" s="267"/>
      <c r="C859" s="268"/>
      <c r="D859" s="236" t="s">
        <v>221</v>
      </c>
      <c r="E859" s="269" t="s">
        <v>19</v>
      </c>
      <c r="F859" s="270" t="s">
        <v>236</v>
      </c>
      <c r="G859" s="268"/>
      <c r="H859" s="271">
        <v>166</v>
      </c>
      <c r="I859" s="272"/>
      <c r="J859" s="268"/>
      <c r="K859" s="268"/>
      <c r="L859" s="273"/>
      <c r="M859" s="274"/>
      <c r="N859" s="275"/>
      <c r="O859" s="275"/>
      <c r="P859" s="275"/>
      <c r="Q859" s="275"/>
      <c r="R859" s="275"/>
      <c r="S859" s="275"/>
      <c r="T859" s="276"/>
      <c r="U859" s="16"/>
      <c r="V859" s="16"/>
      <c r="W859" s="16"/>
      <c r="X859" s="16"/>
      <c r="Y859" s="16"/>
      <c r="Z859" s="16"/>
      <c r="AA859" s="16"/>
      <c r="AB859" s="16"/>
      <c r="AC859" s="16"/>
      <c r="AD859" s="16"/>
      <c r="AE859" s="16"/>
      <c r="AT859" s="277" t="s">
        <v>221</v>
      </c>
      <c r="AU859" s="277" t="s">
        <v>83</v>
      </c>
      <c r="AV859" s="16" t="s">
        <v>217</v>
      </c>
      <c r="AW859" s="16" t="s">
        <v>34</v>
      </c>
      <c r="AX859" s="16" t="s">
        <v>81</v>
      </c>
      <c r="AY859" s="277" t="s">
        <v>210</v>
      </c>
    </row>
    <row r="860" s="2" customFormat="1" ht="21.75" customHeight="1">
      <c r="A860" s="40"/>
      <c r="B860" s="41"/>
      <c r="C860" s="216" t="s">
        <v>1050</v>
      </c>
      <c r="D860" s="216" t="s">
        <v>212</v>
      </c>
      <c r="E860" s="217" t="s">
        <v>1051</v>
      </c>
      <c r="F860" s="218" t="s">
        <v>1052</v>
      </c>
      <c r="G860" s="219" t="s">
        <v>417</v>
      </c>
      <c r="H860" s="220">
        <v>64</v>
      </c>
      <c r="I860" s="221"/>
      <c r="J860" s="222">
        <f>ROUND(I860*H860,2)</f>
        <v>0</v>
      </c>
      <c r="K860" s="218" t="s">
        <v>216</v>
      </c>
      <c r="L860" s="46"/>
      <c r="M860" s="223" t="s">
        <v>19</v>
      </c>
      <c r="N860" s="224" t="s">
        <v>45</v>
      </c>
      <c r="O860" s="86"/>
      <c r="P860" s="225">
        <f>O860*H860</f>
        <v>0</v>
      </c>
      <c r="Q860" s="225">
        <v>6.0000000000000002E-05</v>
      </c>
      <c r="R860" s="225">
        <f>Q860*H860</f>
        <v>0.0038400000000000001</v>
      </c>
      <c r="S860" s="225">
        <v>0</v>
      </c>
      <c r="T860" s="226">
        <f>S860*H860</f>
        <v>0</v>
      </c>
      <c r="U860" s="40"/>
      <c r="V860" s="40"/>
      <c r="W860" s="40"/>
      <c r="X860" s="40"/>
      <c r="Y860" s="40"/>
      <c r="Z860" s="40"/>
      <c r="AA860" s="40"/>
      <c r="AB860" s="40"/>
      <c r="AC860" s="40"/>
      <c r="AD860" s="40"/>
      <c r="AE860" s="40"/>
      <c r="AR860" s="227" t="s">
        <v>368</v>
      </c>
      <c r="AT860" s="227" t="s">
        <v>212</v>
      </c>
      <c r="AU860" s="227" t="s">
        <v>83</v>
      </c>
      <c r="AY860" s="19" t="s">
        <v>210</v>
      </c>
      <c r="BE860" s="228">
        <f>IF(N860="základní",J860,0)</f>
        <v>0</v>
      </c>
      <c r="BF860" s="228">
        <f>IF(N860="snížená",J860,0)</f>
        <v>0</v>
      </c>
      <c r="BG860" s="228">
        <f>IF(N860="zákl. přenesená",J860,0)</f>
        <v>0</v>
      </c>
      <c r="BH860" s="228">
        <f>IF(N860="sníž. přenesená",J860,0)</f>
        <v>0</v>
      </c>
      <c r="BI860" s="228">
        <f>IF(N860="nulová",J860,0)</f>
        <v>0</v>
      </c>
      <c r="BJ860" s="19" t="s">
        <v>81</v>
      </c>
      <c r="BK860" s="228">
        <f>ROUND(I860*H860,2)</f>
        <v>0</v>
      </c>
      <c r="BL860" s="19" t="s">
        <v>368</v>
      </c>
      <c r="BM860" s="227" t="s">
        <v>1053</v>
      </c>
    </row>
    <row r="861" s="2" customFormat="1">
      <c r="A861" s="40"/>
      <c r="B861" s="41"/>
      <c r="C861" s="42"/>
      <c r="D861" s="229" t="s">
        <v>219</v>
      </c>
      <c r="E861" s="42"/>
      <c r="F861" s="230" t="s">
        <v>1054</v>
      </c>
      <c r="G861" s="42"/>
      <c r="H861" s="42"/>
      <c r="I861" s="231"/>
      <c r="J861" s="42"/>
      <c r="K861" s="42"/>
      <c r="L861" s="46"/>
      <c r="M861" s="232"/>
      <c r="N861" s="233"/>
      <c r="O861" s="86"/>
      <c r="P861" s="86"/>
      <c r="Q861" s="86"/>
      <c r="R861" s="86"/>
      <c r="S861" s="86"/>
      <c r="T861" s="87"/>
      <c r="U861" s="40"/>
      <c r="V861" s="40"/>
      <c r="W861" s="40"/>
      <c r="X861" s="40"/>
      <c r="Y861" s="40"/>
      <c r="Z861" s="40"/>
      <c r="AA861" s="40"/>
      <c r="AB861" s="40"/>
      <c r="AC861" s="40"/>
      <c r="AD861" s="40"/>
      <c r="AE861" s="40"/>
      <c r="AT861" s="19" t="s">
        <v>219</v>
      </c>
      <c r="AU861" s="19" t="s">
        <v>83</v>
      </c>
    </row>
    <row r="862" s="13" customFormat="1">
      <c r="A862" s="13"/>
      <c r="B862" s="234"/>
      <c r="C862" s="235"/>
      <c r="D862" s="236" t="s">
        <v>221</v>
      </c>
      <c r="E862" s="237" t="s">
        <v>19</v>
      </c>
      <c r="F862" s="238" t="s">
        <v>852</v>
      </c>
      <c r="G862" s="235"/>
      <c r="H862" s="237" t="s">
        <v>19</v>
      </c>
      <c r="I862" s="239"/>
      <c r="J862" s="235"/>
      <c r="K862" s="235"/>
      <c r="L862" s="240"/>
      <c r="M862" s="241"/>
      <c r="N862" s="242"/>
      <c r="O862" s="242"/>
      <c r="P862" s="242"/>
      <c r="Q862" s="242"/>
      <c r="R862" s="242"/>
      <c r="S862" s="242"/>
      <c r="T862" s="243"/>
      <c r="U862" s="13"/>
      <c r="V862" s="13"/>
      <c r="W862" s="13"/>
      <c r="X862" s="13"/>
      <c r="Y862" s="13"/>
      <c r="Z862" s="13"/>
      <c r="AA862" s="13"/>
      <c r="AB862" s="13"/>
      <c r="AC862" s="13"/>
      <c r="AD862" s="13"/>
      <c r="AE862" s="13"/>
      <c r="AT862" s="244" t="s">
        <v>221</v>
      </c>
      <c r="AU862" s="244" t="s">
        <v>83</v>
      </c>
      <c r="AV862" s="13" t="s">
        <v>81</v>
      </c>
      <c r="AW862" s="13" t="s">
        <v>34</v>
      </c>
      <c r="AX862" s="13" t="s">
        <v>74</v>
      </c>
      <c r="AY862" s="244" t="s">
        <v>210</v>
      </c>
    </row>
    <row r="863" s="13" customFormat="1">
      <c r="A863" s="13"/>
      <c r="B863" s="234"/>
      <c r="C863" s="235"/>
      <c r="D863" s="236" t="s">
        <v>221</v>
      </c>
      <c r="E863" s="237" t="s">
        <v>19</v>
      </c>
      <c r="F863" s="238" t="s">
        <v>853</v>
      </c>
      <c r="G863" s="235"/>
      <c r="H863" s="237" t="s">
        <v>19</v>
      </c>
      <c r="I863" s="239"/>
      <c r="J863" s="235"/>
      <c r="K863" s="235"/>
      <c r="L863" s="240"/>
      <c r="M863" s="241"/>
      <c r="N863" s="242"/>
      <c r="O863" s="242"/>
      <c r="P863" s="242"/>
      <c r="Q863" s="242"/>
      <c r="R863" s="242"/>
      <c r="S863" s="242"/>
      <c r="T863" s="243"/>
      <c r="U863" s="13"/>
      <c r="V863" s="13"/>
      <c r="W863" s="13"/>
      <c r="X863" s="13"/>
      <c r="Y863" s="13"/>
      <c r="Z863" s="13"/>
      <c r="AA863" s="13"/>
      <c r="AB863" s="13"/>
      <c r="AC863" s="13"/>
      <c r="AD863" s="13"/>
      <c r="AE863" s="13"/>
      <c r="AT863" s="244" t="s">
        <v>221</v>
      </c>
      <c r="AU863" s="244" t="s">
        <v>83</v>
      </c>
      <c r="AV863" s="13" t="s">
        <v>81</v>
      </c>
      <c r="AW863" s="13" t="s">
        <v>34</v>
      </c>
      <c r="AX863" s="13" t="s">
        <v>74</v>
      </c>
      <c r="AY863" s="244" t="s">
        <v>210</v>
      </c>
    </row>
    <row r="864" s="13" customFormat="1">
      <c r="A864" s="13"/>
      <c r="B864" s="234"/>
      <c r="C864" s="235"/>
      <c r="D864" s="236" t="s">
        <v>221</v>
      </c>
      <c r="E864" s="237" t="s">
        <v>19</v>
      </c>
      <c r="F864" s="238" t="s">
        <v>1055</v>
      </c>
      <c r="G864" s="235"/>
      <c r="H864" s="237" t="s">
        <v>19</v>
      </c>
      <c r="I864" s="239"/>
      <c r="J864" s="235"/>
      <c r="K864" s="235"/>
      <c r="L864" s="240"/>
      <c r="M864" s="241"/>
      <c r="N864" s="242"/>
      <c r="O864" s="242"/>
      <c r="P864" s="242"/>
      <c r="Q864" s="242"/>
      <c r="R864" s="242"/>
      <c r="S864" s="242"/>
      <c r="T864" s="243"/>
      <c r="U864" s="13"/>
      <c r="V864" s="13"/>
      <c r="W864" s="13"/>
      <c r="X864" s="13"/>
      <c r="Y864" s="13"/>
      <c r="Z864" s="13"/>
      <c r="AA864" s="13"/>
      <c r="AB864" s="13"/>
      <c r="AC864" s="13"/>
      <c r="AD864" s="13"/>
      <c r="AE864" s="13"/>
      <c r="AT864" s="244" t="s">
        <v>221</v>
      </c>
      <c r="AU864" s="244" t="s">
        <v>83</v>
      </c>
      <c r="AV864" s="13" t="s">
        <v>81</v>
      </c>
      <c r="AW864" s="13" t="s">
        <v>34</v>
      </c>
      <c r="AX864" s="13" t="s">
        <v>74</v>
      </c>
      <c r="AY864" s="244" t="s">
        <v>210</v>
      </c>
    </row>
    <row r="865" s="14" customFormat="1">
      <c r="A865" s="14"/>
      <c r="B865" s="245"/>
      <c r="C865" s="246"/>
      <c r="D865" s="236" t="s">
        <v>221</v>
      </c>
      <c r="E865" s="247" t="s">
        <v>19</v>
      </c>
      <c r="F865" s="248" t="s">
        <v>1056</v>
      </c>
      <c r="G865" s="246"/>
      <c r="H865" s="249">
        <v>64</v>
      </c>
      <c r="I865" s="250"/>
      <c r="J865" s="246"/>
      <c r="K865" s="246"/>
      <c r="L865" s="251"/>
      <c r="M865" s="252"/>
      <c r="N865" s="253"/>
      <c r="O865" s="253"/>
      <c r="P865" s="253"/>
      <c r="Q865" s="253"/>
      <c r="R865" s="253"/>
      <c r="S865" s="253"/>
      <c r="T865" s="254"/>
      <c r="U865" s="14"/>
      <c r="V865" s="14"/>
      <c r="W865" s="14"/>
      <c r="X865" s="14"/>
      <c r="Y865" s="14"/>
      <c r="Z865" s="14"/>
      <c r="AA865" s="14"/>
      <c r="AB865" s="14"/>
      <c r="AC865" s="14"/>
      <c r="AD865" s="14"/>
      <c r="AE865" s="14"/>
      <c r="AT865" s="255" t="s">
        <v>221</v>
      </c>
      <c r="AU865" s="255" t="s">
        <v>83</v>
      </c>
      <c r="AV865" s="14" t="s">
        <v>83</v>
      </c>
      <c r="AW865" s="14" t="s">
        <v>34</v>
      </c>
      <c r="AX865" s="14" t="s">
        <v>81</v>
      </c>
      <c r="AY865" s="255" t="s">
        <v>210</v>
      </c>
    </row>
    <row r="866" s="2" customFormat="1" ht="16.5" customHeight="1">
      <c r="A866" s="40"/>
      <c r="B866" s="41"/>
      <c r="C866" s="278" t="s">
        <v>1057</v>
      </c>
      <c r="D866" s="278" t="s">
        <v>424</v>
      </c>
      <c r="E866" s="279" t="s">
        <v>1058</v>
      </c>
      <c r="F866" s="280" t="s">
        <v>974</v>
      </c>
      <c r="G866" s="281" t="s">
        <v>215</v>
      </c>
      <c r="H866" s="282">
        <v>0.80600000000000005</v>
      </c>
      <c r="I866" s="283"/>
      <c r="J866" s="284">
        <f>ROUND(I866*H866,2)</f>
        <v>0</v>
      </c>
      <c r="K866" s="280" t="s">
        <v>216</v>
      </c>
      <c r="L866" s="285"/>
      <c r="M866" s="286" t="s">
        <v>19</v>
      </c>
      <c r="N866" s="287" t="s">
        <v>45</v>
      </c>
      <c r="O866" s="86"/>
      <c r="P866" s="225">
        <f>O866*H866</f>
        <v>0</v>
      </c>
      <c r="Q866" s="225">
        <v>0.55000000000000004</v>
      </c>
      <c r="R866" s="225">
        <f>Q866*H866</f>
        <v>0.44330000000000008</v>
      </c>
      <c r="S866" s="225">
        <v>0</v>
      </c>
      <c r="T866" s="226">
        <f>S866*H866</f>
        <v>0</v>
      </c>
      <c r="U866" s="40"/>
      <c r="V866" s="40"/>
      <c r="W866" s="40"/>
      <c r="X866" s="40"/>
      <c r="Y866" s="40"/>
      <c r="Z866" s="40"/>
      <c r="AA866" s="40"/>
      <c r="AB866" s="40"/>
      <c r="AC866" s="40"/>
      <c r="AD866" s="40"/>
      <c r="AE866" s="40"/>
      <c r="AR866" s="227" t="s">
        <v>498</v>
      </c>
      <c r="AT866" s="227" t="s">
        <v>424</v>
      </c>
      <c r="AU866" s="227" t="s">
        <v>83</v>
      </c>
      <c r="AY866" s="19" t="s">
        <v>210</v>
      </c>
      <c r="BE866" s="228">
        <f>IF(N866="základní",J866,0)</f>
        <v>0</v>
      </c>
      <c r="BF866" s="228">
        <f>IF(N866="snížená",J866,0)</f>
        <v>0</v>
      </c>
      <c r="BG866" s="228">
        <f>IF(N866="zákl. přenesená",J866,0)</f>
        <v>0</v>
      </c>
      <c r="BH866" s="228">
        <f>IF(N866="sníž. přenesená",J866,0)</f>
        <v>0</v>
      </c>
      <c r="BI866" s="228">
        <f>IF(N866="nulová",J866,0)</f>
        <v>0</v>
      </c>
      <c r="BJ866" s="19" t="s">
        <v>81</v>
      </c>
      <c r="BK866" s="228">
        <f>ROUND(I866*H866,2)</f>
        <v>0</v>
      </c>
      <c r="BL866" s="19" t="s">
        <v>368</v>
      </c>
      <c r="BM866" s="227" t="s">
        <v>1059</v>
      </c>
    </row>
    <row r="867" s="14" customFormat="1">
      <c r="A867" s="14"/>
      <c r="B867" s="245"/>
      <c r="C867" s="246"/>
      <c r="D867" s="236" t="s">
        <v>221</v>
      </c>
      <c r="E867" s="246"/>
      <c r="F867" s="248" t="s">
        <v>1060</v>
      </c>
      <c r="G867" s="246"/>
      <c r="H867" s="249">
        <v>0.80600000000000005</v>
      </c>
      <c r="I867" s="250"/>
      <c r="J867" s="246"/>
      <c r="K867" s="246"/>
      <c r="L867" s="251"/>
      <c r="M867" s="252"/>
      <c r="N867" s="253"/>
      <c r="O867" s="253"/>
      <c r="P867" s="253"/>
      <c r="Q867" s="253"/>
      <c r="R867" s="253"/>
      <c r="S867" s="253"/>
      <c r="T867" s="254"/>
      <c r="U867" s="14"/>
      <c r="V867" s="14"/>
      <c r="W867" s="14"/>
      <c r="X867" s="14"/>
      <c r="Y867" s="14"/>
      <c r="Z867" s="14"/>
      <c r="AA867" s="14"/>
      <c r="AB867" s="14"/>
      <c r="AC867" s="14"/>
      <c r="AD867" s="14"/>
      <c r="AE867" s="14"/>
      <c r="AT867" s="255" t="s">
        <v>221</v>
      </c>
      <c r="AU867" s="255" t="s">
        <v>83</v>
      </c>
      <c r="AV867" s="14" t="s">
        <v>83</v>
      </c>
      <c r="AW867" s="14" t="s">
        <v>4</v>
      </c>
      <c r="AX867" s="14" t="s">
        <v>81</v>
      </c>
      <c r="AY867" s="255" t="s">
        <v>210</v>
      </c>
    </row>
    <row r="868" s="2" customFormat="1" ht="24.15" customHeight="1">
      <c r="A868" s="40"/>
      <c r="B868" s="41"/>
      <c r="C868" s="216" t="s">
        <v>1061</v>
      </c>
      <c r="D868" s="216" t="s">
        <v>212</v>
      </c>
      <c r="E868" s="217" t="s">
        <v>1062</v>
      </c>
      <c r="F868" s="218" t="s">
        <v>1063</v>
      </c>
      <c r="G868" s="219" t="s">
        <v>417</v>
      </c>
      <c r="H868" s="220">
        <v>179</v>
      </c>
      <c r="I868" s="221"/>
      <c r="J868" s="222">
        <f>ROUND(I868*H868,2)</f>
        <v>0</v>
      </c>
      <c r="K868" s="218" t="s">
        <v>216</v>
      </c>
      <c r="L868" s="46"/>
      <c r="M868" s="223" t="s">
        <v>19</v>
      </c>
      <c r="N868" s="224" t="s">
        <v>45</v>
      </c>
      <c r="O868" s="86"/>
      <c r="P868" s="225">
        <f>O868*H868</f>
        <v>0</v>
      </c>
      <c r="Q868" s="225">
        <v>8.0000000000000007E-05</v>
      </c>
      <c r="R868" s="225">
        <f>Q868*H868</f>
        <v>0.014320000000000001</v>
      </c>
      <c r="S868" s="225">
        <v>0</v>
      </c>
      <c r="T868" s="226">
        <f>S868*H868</f>
        <v>0</v>
      </c>
      <c r="U868" s="40"/>
      <c r="V868" s="40"/>
      <c r="W868" s="40"/>
      <c r="X868" s="40"/>
      <c r="Y868" s="40"/>
      <c r="Z868" s="40"/>
      <c r="AA868" s="40"/>
      <c r="AB868" s="40"/>
      <c r="AC868" s="40"/>
      <c r="AD868" s="40"/>
      <c r="AE868" s="40"/>
      <c r="AR868" s="227" t="s">
        <v>368</v>
      </c>
      <c r="AT868" s="227" t="s">
        <v>212</v>
      </c>
      <c r="AU868" s="227" t="s">
        <v>83</v>
      </c>
      <c r="AY868" s="19" t="s">
        <v>210</v>
      </c>
      <c r="BE868" s="228">
        <f>IF(N868="základní",J868,0)</f>
        <v>0</v>
      </c>
      <c r="BF868" s="228">
        <f>IF(N868="snížená",J868,0)</f>
        <v>0</v>
      </c>
      <c r="BG868" s="228">
        <f>IF(N868="zákl. přenesená",J868,0)</f>
        <v>0</v>
      </c>
      <c r="BH868" s="228">
        <f>IF(N868="sníž. přenesená",J868,0)</f>
        <v>0</v>
      </c>
      <c r="BI868" s="228">
        <f>IF(N868="nulová",J868,0)</f>
        <v>0</v>
      </c>
      <c r="BJ868" s="19" t="s">
        <v>81</v>
      </c>
      <c r="BK868" s="228">
        <f>ROUND(I868*H868,2)</f>
        <v>0</v>
      </c>
      <c r="BL868" s="19" t="s">
        <v>368</v>
      </c>
      <c r="BM868" s="227" t="s">
        <v>1064</v>
      </c>
    </row>
    <row r="869" s="2" customFormat="1">
      <c r="A869" s="40"/>
      <c r="B869" s="41"/>
      <c r="C869" s="42"/>
      <c r="D869" s="229" t="s">
        <v>219</v>
      </c>
      <c r="E869" s="42"/>
      <c r="F869" s="230" t="s">
        <v>1065</v>
      </c>
      <c r="G869" s="42"/>
      <c r="H869" s="42"/>
      <c r="I869" s="231"/>
      <c r="J869" s="42"/>
      <c r="K869" s="42"/>
      <c r="L869" s="46"/>
      <c r="M869" s="232"/>
      <c r="N869" s="233"/>
      <c r="O869" s="86"/>
      <c r="P869" s="86"/>
      <c r="Q869" s="86"/>
      <c r="R869" s="86"/>
      <c r="S869" s="86"/>
      <c r="T869" s="87"/>
      <c r="U869" s="40"/>
      <c r="V869" s="40"/>
      <c r="W869" s="40"/>
      <c r="X869" s="40"/>
      <c r="Y869" s="40"/>
      <c r="Z869" s="40"/>
      <c r="AA869" s="40"/>
      <c r="AB869" s="40"/>
      <c r="AC869" s="40"/>
      <c r="AD869" s="40"/>
      <c r="AE869" s="40"/>
      <c r="AT869" s="19" t="s">
        <v>219</v>
      </c>
      <c r="AU869" s="19" t="s">
        <v>83</v>
      </c>
    </row>
    <row r="870" s="13" customFormat="1">
      <c r="A870" s="13"/>
      <c r="B870" s="234"/>
      <c r="C870" s="235"/>
      <c r="D870" s="236" t="s">
        <v>221</v>
      </c>
      <c r="E870" s="237" t="s">
        <v>19</v>
      </c>
      <c r="F870" s="238" t="s">
        <v>852</v>
      </c>
      <c r="G870" s="235"/>
      <c r="H870" s="237" t="s">
        <v>19</v>
      </c>
      <c r="I870" s="239"/>
      <c r="J870" s="235"/>
      <c r="K870" s="235"/>
      <c r="L870" s="240"/>
      <c r="M870" s="241"/>
      <c r="N870" s="242"/>
      <c r="O870" s="242"/>
      <c r="P870" s="242"/>
      <c r="Q870" s="242"/>
      <c r="R870" s="242"/>
      <c r="S870" s="242"/>
      <c r="T870" s="243"/>
      <c r="U870" s="13"/>
      <c r="V870" s="13"/>
      <c r="W870" s="13"/>
      <c r="X870" s="13"/>
      <c r="Y870" s="13"/>
      <c r="Z870" s="13"/>
      <c r="AA870" s="13"/>
      <c r="AB870" s="13"/>
      <c r="AC870" s="13"/>
      <c r="AD870" s="13"/>
      <c r="AE870" s="13"/>
      <c r="AT870" s="244" t="s">
        <v>221</v>
      </c>
      <c r="AU870" s="244" t="s">
        <v>83</v>
      </c>
      <c r="AV870" s="13" t="s">
        <v>81</v>
      </c>
      <c r="AW870" s="13" t="s">
        <v>34</v>
      </c>
      <c r="AX870" s="13" t="s">
        <v>74</v>
      </c>
      <c r="AY870" s="244" t="s">
        <v>210</v>
      </c>
    </row>
    <row r="871" s="13" customFormat="1">
      <c r="A871" s="13"/>
      <c r="B871" s="234"/>
      <c r="C871" s="235"/>
      <c r="D871" s="236" t="s">
        <v>221</v>
      </c>
      <c r="E871" s="237" t="s">
        <v>19</v>
      </c>
      <c r="F871" s="238" t="s">
        <v>853</v>
      </c>
      <c r="G871" s="235"/>
      <c r="H871" s="237" t="s">
        <v>19</v>
      </c>
      <c r="I871" s="239"/>
      <c r="J871" s="235"/>
      <c r="K871" s="235"/>
      <c r="L871" s="240"/>
      <c r="M871" s="241"/>
      <c r="N871" s="242"/>
      <c r="O871" s="242"/>
      <c r="P871" s="242"/>
      <c r="Q871" s="242"/>
      <c r="R871" s="242"/>
      <c r="S871" s="242"/>
      <c r="T871" s="243"/>
      <c r="U871" s="13"/>
      <c r="V871" s="13"/>
      <c r="W871" s="13"/>
      <c r="X871" s="13"/>
      <c r="Y871" s="13"/>
      <c r="Z871" s="13"/>
      <c r="AA871" s="13"/>
      <c r="AB871" s="13"/>
      <c r="AC871" s="13"/>
      <c r="AD871" s="13"/>
      <c r="AE871" s="13"/>
      <c r="AT871" s="244" t="s">
        <v>221</v>
      </c>
      <c r="AU871" s="244" t="s">
        <v>83</v>
      </c>
      <c r="AV871" s="13" t="s">
        <v>81</v>
      </c>
      <c r="AW871" s="13" t="s">
        <v>34</v>
      </c>
      <c r="AX871" s="13" t="s">
        <v>74</v>
      </c>
      <c r="AY871" s="244" t="s">
        <v>210</v>
      </c>
    </row>
    <row r="872" s="13" customFormat="1">
      <c r="A872" s="13"/>
      <c r="B872" s="234"/>
      <c r="C872" s="235"/>
      <c r="D872" s="236" t="s">
        <v>221</v>
      </c>
      <c r="E872" s="237" t="s">
        <v>19</v>
      </c>
      <c r="F872" s="238" t="s">
        <v>1066</v>
      </c>
      <c r="G872" s="235"/>
      <c r="H872" s="237" t="s">
        <v>19</v>
      </c>
      <c r="I872" s="239"/>
      <c r="J872" s="235"/>
      <c r="K872" s="235"/>
      <c r="L872" s="240"/>
      <c r="M872" s="241"/>
      <c r="N872" s="242"/>
      <c r="O872" s="242"/>
      <c r="P872" s="242"/>
      <c r="Q872" s="242"/>
      <c r="R872" s="242"/>
      <c r="S872" s="242"/>
      <c r="T872" s="243"/>
      <c r="U872" s="13"/>
      <c r="V872" s="13"/>
      <c r="W872" s="13"/>
      <c r="X872" s="13"/>
      <c r="Y872" s="13"/>
      <c r="Z872" s="13"/>
      <c r="AA872" s="13"/>
      <c r="AB872" s="13"/>
      <c r="AC872" s="13"/>
      <c r="AD872" s="13"/>
      <c r="AE872" s="13"/>
      <c r="AT872" s="244" t="s">
        <v>221</v>
      </c>
      <c r="AU872" s="244" t="s">
        <v>83</v>
      </c>
      <c r="AV872" s="13" t="s">
        <v>81</v>
      </c>
      <c r="AW872" s="13" t="s">
        <v>34</v>
      </c>
      <c r="AX872" s="13" t="s">
        <v>74</v>
      </c>
      <c r="AY872" s="244" t="s">
        <v>210</v>
      </c>
    </row>
    <row r="873" s="14" customFormat="1">
      <c r="A873" s="14"/>
      <c r="B873" s="245"/>
      <c r="C873" s="246"/>
      <c r="D873" s="236" t="s">
        <v>221</v>
      </c>
      <c r="E873" s="247" t="s">
        <v>19</v>
      </c>
      <c r="F873" s="248" t="s">
        <v>1067</v>
      </c>
      <c r="G873" s="246"/>
      <c r="H873" s="249">
        <v>11</v>
      </c>
      <c r="I873" s="250"/>
      <c r="J873" s="246"/>
      <c r="K873" s="246"/>
      <c r="L873" s="251"/>
      <c r="M873" s="252"/>
      <c r="N873" s="253"/>
      <c r="O873" s="253"/>
      <c r="P873" s="253"/>
      <c r="Q873" s="253"/>
      <c r="R873" s="253"/>
      <c r="S873" s="253"/>
      <c r="T873" s="254"/>
      <c r="U873" s="14"/>
      <c r="V873" s="14"/>
      <c r="W873" s="14"/>
      <c r="X873" s="14"/>
      <c r="Y873" s="14"/>
      <c r="Z873" s="14"/>
      <c r="AA873" s="14"/>
      <c r="AB873" s="14"/>
      <c r="AC873" s="14"/>
      <c r="AD873" s="14"/>
      <c r="AE873" s="14"/>
      <c r="AT873" s="255" t="s">
        <v>221</v>
      </c>
      <c r="AU873" s="255" t="s">
        <v>83</v>
      </c>
      <c r="AV873" s="14" t="s">
        <v>83</v>
      </c>
      <c r="AW873" s="14" t="s">
        <v>34</v>
      </c>
      <c r="AX873" s="14" t="s">
        <v>74</v>
      </c>
      <c r="AY873" s="255" t="s">
        <v>210</v>
      </c>
    </row>
    <row r="874" s="14" customFormat="1">
      <c r="A874" s="14"/>
      <c r="B874" s="245"/>
      <c r="C874" s="246"/>
      <c r="D874" s="236" t="s">
        <v>221</v>
      </c>
      <c r="E874" s="247" t="s">
        <v>19</v>
      </c>
      <c r="F874" s="248" t="s">
        <v>1068</v>
      </c>
      <c r="G874" s="246"/>
      <c r="H874" s="249">
        <v>9</v>
      </c>
      <c r="I874" s="250"/>
      <c r="J874" s="246"/>
      <c r="K874" s="246"/>
      <c r="L874" s="251"/>
      <c r="M874" s="252"/>
      <c r="N874" s="253"/>
      <c r="O874" s="253"/>
      <c r="P874" s="253"/>
      <c r="Q874" s="253"/>
      <c r="R874" s="253"/>
      <c r="S874" s="253"/>
      <c r="T874" s="254"/>
      <c r="U874" s="14"/>
      <c r="V874" s="14"/>
      <c r="W874" s="14"/>
      <c r="X874" s="14"/>
      <c r="Y874" s="14"/>
      <c r="Z874" s="14"/>
      <c r="AA874" s="14"/>
      <c r="AB874" s="14"/>
      <c r="AC874" s="14"/>
      <c r="AD874" s="14"/>
      <c r="AE874" s="14"/>
      <c r="AT874" s="255" t="s">
        <v>221</v>
      </c>
      <c r="AU874" s="255" t="s">
        <v>83</v>
      </c>
      <c r="AV874" s="14" t="s">
        <v>83</v>
      </c>
      <c r="AW874" s="14" t="s">
        <v>34</v>
      </c>
      <c r="AX874" s="14" t="s">
        <v>74</v>
      </c>
      <c r="AY874" s="255" t="s">
        <v>210</v>
      </c>
    </row>
    <row r="875" s="14" customFormat="1">
      <c r="A875" s="14"/>
      <c r="B875" s="245"/>
      <c r="C875" s="246"/>
      <c r="D875" s="236" t="s">
        <v>221</v>
      </c>
      <c r="E875" s="247" t="s">
        <v>19</v>
      </c>
      <c r="F875" s="248" t="s">
        <v>1069</v>
      </c>
      <c r="G875" s="246"/>
      <c r="H875" s="249">
        <v>7</v>
      </c>
      <c r="I875" s="250"/>
      <c r="J875" s="246"/>
      <c r="K875" s="246"/>
      <c r="L875" s="251"/>
      <c r="M875" s="252"/>
      <c r="N875" s="253"/>
      <c r="O875" s="253"/>
      <c r="P875" s="253"/>
      <c r="Q875" s="253"/>
      <c r="R875" s="253"/>
      <c r="S875" s="253"/>
      <c r="T875" s="254"/>
      <c r="U875" s="14"/>
      <c r="V875" s="14"/>
      <c r="W875" s="14"/>
      <c r="X875" s="14"/>
      <c r="Y875" s="14"/>
      <c r="Z875" s="14"/>
      <c r="AA875" s="14"/>
      <c r="AB875" s="14"/>
      <c r="AC875" s="14"/>
      <c r="AD875" s="14"/>
      <c r="AE875" s="14"/>
      <c r="AT875" s="255" t="s">
        <v>221</v>
      </c>
      <c r="AU875" s="255" t="s">
        <v>83</v>
      </c>
      <c r="AV875" s="14" t="s">
        <v>83</v>
      </c>
      <c r="AW875" s="14" t="s">
        <v>34</v>
      </c>
      <c r="AX875" s="14" t="s">
        <v>74</v>
      </c>
      <c r="AY875" s="255" t="s">
        <v>210</v>
      </c>
    </row>
    <row r="876" s="13" customFormat="1">
      <c r="A876" s="13"/>
      <c r="B876" s="234"/>
      <c r="C876" s="235"/>
      <c r="D876" s="236" t="s">
        <v>221</v>
      </c>
      <c r="E876" s="237" t="s">
        <v>19</v>
      </c>
      <c r="F876" s="238" t="s">
        <v>1070</v>
      </c>
      <c r="G876" s="235"/>
      <c r="H876" s="237" t="s">
        <v>19</v>
      </c>
      <c r="I876" s="239"/>
      <c r="J876" s="235"/>
      <c r="K876" s="235"/>
      <c r="L876" s="240"/>
      <c r="M876" s="241"/>
      <c r="N876" s="242"/>
      <c r="O876" s="242"/>
      <c r="P876" s="242"/>
      <c r="Q876" s="242"/>
      <c r="R876" s="242"/>
      <c r="S876" s="242"/>
      <c r="T876" s="243"/>
      <c r="U876" s="13"/>
      <c r="V876" s="13"/>
      <c r="W876" s="13"/>
      <c r="X876" s="13"/>
      <c r="Y876" s="13"/>
      <c r="Z876" s="13"/>
      <c r="AA876" s="13"/>
      <c r="AB876" s="13"/>
      <c r="AC876" s="13"/>
      <c r="AD876" s="13"/>
      <c r="AE876" s="13"/>
      <c r="AT876" s="244" t="s">
        <v>221</v>
      </c>
      <c r="AU876" s="244" t="s">
        <v>83</v>
      </c>
      <c r="AV876" s="13" t="s">
        <v>81</v>
      </c>
      <c r="AW876" s="13" t="s">
        <v>34</v>
      </c>
      <c r="AX876" s="13" t="s">
        <v>74</v>
      </c>
      <c r="AY876" s="244" t="s">
        <v>210</v>
      </c>
    </row>
    <row r="877" s="14" customFormat="1">
      <c r="A877" s="14"/>
      <c r="B877" s="245"/>
      <c r="C877" s="246"/>
      <c r="D877" s="236" t="s">
        <v>221</v>
      </c>
      <c r="E877" s="247" t="s">
        <v>19</v>
      </c>
      <c r="F877" s="248" t="s">
        <v>1071</v>
      </c>
      <c r="G877" s="246"/>
      <c r="H877" s="249">
        <v>6.5</v>
      </c>
      <c r="I877" s="250"/>
      <c r="J877" s="246"/>
      <c r="K877" s="246"/>
      <c r="L877" s="251"/>
      <c r="M877" s="252"/>
      <c r="N877" s="253"/>
      <c r="O877" s="253"/>
      <c r="P877" s="253"/>
      <c r="Q877" s="253"/>
      <c r="R877" s="253"/>
      <c r="S877" s="253"/>
      <c r="T877" s="254"/>
      <c r="U877" s="14"/>
      <c r="V877" s="14"/>
      <c r="W877" s="14"/>
      <c r="X877" s="14"/>
      <c r="Y877" s="14"/>
      <c r="Z877" s="14"/>
      <c r="AA877" s="14"/>
      <c r="AB877" s="14"/>
      <c r="AC877" s="14"/>
      <c r="AD877" s="14"/>
      <c r="AE877" s="14"/>
      <c r="AT877" s="255" t="s">
        <v>221</v>
      </c>
      <c r="AU877" s="255" t="s">
        <v>83</v>
      </c>
      <c r="AV877" s="14" t="s">
        <v>83</v>
      </c>
      <c r="AW877" s="14" t="s">
        <v>34</v>
      </c>
      <c r="AX877" s="14" t="s">
        <v>74</v>
      </c>
      <c r="AY877" s="255" t="s">
        <v>210</v>
      </c>
    </row>
    <row r="878" s="14" customFormat="1">
      <c r="A878" s="14"/>
      <c r="B878" s="245"/>
      <c r="C878" s="246"/>
      <c r="D878" s="236" t="s">
        <v>221</v>
      </c>
      <c r="E878" s="247" t="s">
        <v>19</v>
      </c>
      <c r="F878" s="248" t="s">
        <v>1072</v>
      </c>
      <c r="G878" s="246"/>
      <c r="H878" s="249">
        <v>13.5</v>
      </c>
      <c r="I878" s="250"/>
      <c r="J878" s="246"/>
      <c r="K878" s="246"/>
      <c r="L878" s="251"/>
      <c r="M878" s="252"/>
      <c r="N878" s="253"/>
      <c r="O878" s="253"/>
      <c r="P878" s="253"/>
      <c r="Q878" s="253"/>
      <c r="R878" s="253"/>
      <c r="S878" s="253"/>
      <c r="T878" s="254"/>
      <c r="U878" s="14"/>
      <c r="V878" s="14"/>
      <c r="W878" s="14"/>
      <c r="X878" s="14"/>
      <c r="Y878" s="14"/>
      <c r="Z878" s="14"/>
      <c r="AA878" s="14"/>
      <c r="AB878" s="14"/>
      <c r="AC878" s="14"/>
      <c r="AD878" s="14"/>
      <c r="AE878" s="14"/>
      <c r="AT878" s="255" t="s">
        <v>221</v>
      </c>
      <c r="AU878" s="255" t="s">
        <v>83</v>
      </c>
      <c r="AV878" s="14" t="s">
        <v>83</v>
      </c>
      <c r="AW878" s="14" t="s">
        <v>34</v>
      </c>
      <c r="AX878" s="14" t="s">
        <v>74</v>
      </c>
      <c r="AY878" s="255" t="s">
        <v>210</v>
      </c>
    </row>
    <row r="879" s="14" customFormat="1">
      <c r="A879" s="14"/>
      <c r="B879" s="245"/>
      <c r="C879" s="246"/>
      <c r="D879" s="236" t="s">
        <v>221</v>
      </c>
      <c r="E879" s="247" t="s">
        <v>19</v>
      </c>
      <c r="F879" s="248" t="s">
        <v>1073</v>
      </c>
      <c r="G879" s="246"/>
      <c r="H879" s="249">
        <v>37.5</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221</v>
      </c>
      <c r="AU879" s="255" t="s">
        <v>83</v>
      </c>
      <c r="AV879" s="14" t="s">
        <v>83</v>
      </c>
      <c r="AW879" s="14" t="s">
        <v>34</v>
      </c>
      <c r="AX879" s="14" t="s">
        <v>74</v>
      </c>
      <c r="AY879" s="255" t="s">
        <v>210</v>
      </c>
    </row>
    <row r="880" s="13" customFormat="1">
      <c r="A880" s="13"/>
      <c r="B880" s="234"/>
      <c r="C880" s="235"/>
      <c r="D880" s="236" t="s">
        <v>221</v>
      </c>
      <c r="E880" s="237" t="s">
        <v>19</v>
      </c>
      <c r="F880" s="238" t="s">
        <v>1074</v>
      </c>
      <c r="G880" s="235"/>
      <c r="H880" s="237" t="s">
        <v>19</v>
      </c>
      <c r="I880" s="239"/>
      <c r="J880" s="235"/>
      <c r="K880" s="235"/>
      <c r="L880" s="240"/>
      <c r="M880" s="241"/>
      <c r="N880" s="242"/>
      <c r="O880" s="242"/>
      <c r="P880" s="242"/>
      <c r="Q880" s="242"/>
      <c r="R880" s="242"/>
      <c r="S880" s="242"/>
      <c r="T880" s="243"/>
      <c r="U880" s="13"/>
      <c r="V880" s="13"/>
      <c r="W880" s="13"/>
      <c r="X880" s="13"/>
      <c r="Y880" s="13"/>
      <c r="Z880" s="13"/>
      <c r="AA880" s="13"/>
      <c r="AB880" s="13"/>
      <c r="AC880" s="13"/>
      <c r="AD880" s="13"/>
      <c r="AE880" s="13"/>
      <c r="AT880" s="244" t="s">
        <v>221</v>
      </c>
      <c r="AU880" s="244" t="s">
        <v>83</v>
      </c>
      <c r="AV880" s="13" t="s">
        <v>81</v>
      </c>
      <c r="AW880" s="13" t="s">
        <v>34</v>
      </c>
      <c r="AX880" s="13" t="s">
        <v>74</v>
      </c>
      <c r="AY880" s="244" t="s">
        <v>210</v>
      </c>
    </row>
    <row r="881" s="14" customFormat="1">
      <c r="A881" s="14"/>
      <c r="B881" s="245"/>
      <c r="C881" s="246"/>
      <c r="D881" s="236" t="s">
        <v>221</v>
      </c>
      <c r="E881" s="247" t="s">
        <v>19</v>
      </c>
      <c r="F881" s="248" t="s">
        <v>1075</v>
      </c>
      <c r="G881" s="246"/>
      <c r="H881" s="249">
        <v>14</v>
      </c>
      <c r="I881" s="250"/>
      <c r="J881" s="246"/>
      <c r="K881" s="246"/>
      <c r="L881" s="251"/>
      <c r="M881" s="252"/>
      <c r="N881" s="253"/>
      <c r="O881" s="253"/>
      <c r="P881" s="253"/>
      <c r="Q881" s="253"/>
      <c r="R881" s="253"/>
      <c r="S881" s="253"/>
      <c r="T881" s="254"/>
      <c r="U881" s="14"/>
      <c r="V881" s="14"/>
      <c r="W881" s="14"/>
      <c r="X881" s="14"/>
      <c r="Y881" s="14"/>
      <c r="Z881" s="14"/>
      <c r="AA881" s="14"/>
      <c r="AB881" s="14"/>
      <c r="AC881" s="14"/>
      <c r="AD881" s="14"/>
      <c r="AE881" s="14"/>
      <c r="AT881" s="255" t="s">
        <v>221</v>
      </c>
      <c r="AU881" s="255" t="s">
        <v>83</v>
      </c>
      <c r="AV881" s="14" t="s">
        <v>83</v>
      </c>
      <c r="AW881" s="14" t="s">
        <v>34</v>
      </c>
      <c r="AX881" s="14" t="s">
        <v>74</v>
      </c>
      <c r="AY881" s="255" t="s">
        <v>210</v>
      </c>
    </row>
    <row r="882" s="14" customFormat="1">
      <c r="A882" s="14"/>
      <c r="B882" s="245"/>
      <c r="C882" s="246"/>
      <c r="D882" s="236" t="s">
        <v>221</v>
      </c>
      <c r="E882" s="247" t="s">
        <v>19</v>
      </c>
      <c r="F882" s="248" t="s">
        <v>1076</v>
      </c>
      <c r="G882" s="246"/>
      <c r="H882" s="249">
        <v>17.5</v>
      </c>
      <c r="I882" s="250"/>
      <c r="J882" s="246"/>
      <c r="K882" s="246"/>
      <c r="L882" s="251"/>
      <c r="M882" s="252"/>
      <c r="N882" s="253"/>
      <c r="O882" s="253"/>
      <c r="P882" s="253"/>
      <c r="Q882" s="253"/>
      <c r="R882" s="253"/>
      <c r="S882" s="253"/>
      <c r="T882" s="254"/>
      <c r="U882" s="14"/>
      <c r="V882" s="14"/>
      <c r="W882" s="14"/>
      <c r="X882" s="14"/>
      <c r="Y882" s="14"/>
      <c r="Z882" s="14"/>
      <c r="AA882" s="14"/>
      <c r="AB882" s="14"/>
      <c r="AC882" s="14"/>
      <c r="AD882" s="14"/>
      <c r="AE882" s="14"/>
      <c r="AT882" s="255" t="s">
        <v>221</v>
      </c>
      <c r="AU882" s="255" t="s">
        <v>83</v>
      </c>
      <c r="AV882" s="14" t="s">
        <v>83</v>
      </c>
      <c r="AW882" s="14" t="s">
        <v>34</v>
      </c>
      <c r="AX882" s="14" t="s">
        <v>74</v>
      </c>
      <c r="AY882" s="255" t="s">
        <v>210</v>
      </c>
    </row>
    <row r="883" s="13" customFormat="1">
      <c r="A883" s="13"/>
      <c r="B883" s="234"/>
      <c r="C883" s="235"/>
      <c r="D883" s="236" t="s">
        <v>221</v>
      </c>
      <c r="E883" s="237" t="s">
        <v>19</v>
      </c>
      <c r="F883" s="238" t="s">
        <v>1077</v>
      </c>
      <c r="G883" s="235"/>
      <c r="H883" s="237" t="s">
        <v>19</v>
      </c>
      <c r="I883" s="239"/>
      <c r="J883" s="235"/>
      <c r="K883" s="235"/>
      <c r="L883" s="240"/>
      <c r="M883" s="241"/>
      <c r="N883" s="242"/>
      <c r="O883" s="242"/>
      <c r="P883" s="242"/>
      <c r="Q883" s="242"/>
      <c r="R883" s="242"/>
      <c r="S883" s="242"/>
      <c r="T883" s="243"/>
      <c r="U883" s="13"/>
      <c r="V883" s="13"/>
      <c r="W883" s="13"/>
      <c r="X883" s="13"/>
      <c r="Y883" s="13"/>
      <c r="Z883" s="13"/>
      <c r="AA883" s="13"/>
      <c r="AB883" s="13"/>
      <c r="AC883" s="13"/>
      <c r="AD883" s="13"/>
      <c r="AE883" s="13"/>
      <c r="AT883" s="244" t="s">
        <v>221</v>
      </c>
      <c r="AU883" s="244" t="s">
        <v>83</v>
      </c>
      <c r="AV883" s="13" t="s">
        <v>81</v>
      </c>
      <c r="AW883" s="13" t="s">
        <v>34</v>
      </c>
      <c r="AX883" s="13" t="s">
        <v>74</v>
      </c>
      <c r="AY883" s="244" t="s">
        <v>210</v>
      </c>
    </row>
    <row r="884" s="14" customFormat="1">
      <c r="A884" s="14"/>
      <c r="B884" s="245"/>
      <c r="C884" s="246"/>
      <c r="D884" s="236" t="s">
        <v>221</v>
      </c>
      <c r="E884" s="247" t="s">
        <v>19</v>
      </c>
      <c r="F884" s="248" t="s">
        <v>1078</v>
      </c>
      <c r="G884" s="246"/>
      <c r="H884" s="249">
        <v>18</v>
      </c>
      <c r="I884" s="250"/>
      <c r="J884" s="246"/>
      <c r="K884" s="246"/>
      <c r="L884" s="251"/>
      <c r="M884" s="252"/>
      <c r="N884" s="253"/>
      <c r="O884" s="253"/>
      <c r="P884" s="253"/>
      <c r="Q884" s="253"/>
      <c r="R884" s="253"/>
      <c r="S884" s="253"/>
      <c r="T884" s="254"/>
      <c r="U884" s="14"/>
      <c r="V884" s="14"/>
      <c r="W884" s="14"/>
      <c r="X884" s="14"/>
      <c r="Y884" s="14"/>
      <c r="Z884" s="14"/>
      <c r="AA884" s="14"/>
      <c r="AB884" s="14"/>
      <c r="AC884" s="14"/>
      <c r="AD884" s="14"/>
      <c r="AE884" s="14"/>
      <c r="AT884" s="255" t="s">
        <v>221</v>
      </c>
      <c r="AU884" s="255" t="s">
        <v>83</v>
      </c>
      <c r="AV884" s="14" t="s">
        <v>83</v>
      </c>
      <c r="AW884" s="14" t="s">
        <v>34</v>
      </c>
      <c r="AX884" s="14" t="s">
        <v>74</v>
      </c>
      <c r="AY884" s="255" t="s">
        <v>210</v>
      </c>
    </row>
    <row r="885" s="14" customFormat="1">
      <c r="A885" s="14"/>
      <c r="B885" s="245"/>
      <c r="C885" s="246"/>
      <c r="D885" s="236" t="s">
        <v>221</v>
      </c>
      <c r="E885" s="247" t="s">
        <v>19</v>
      </c>
      <c r="F885" s="248" t="s">
        <v>1078</v>
      </c>
      <c r="G885" s="246"/>
      <c r="H885" s="249">
        <v>18</v>
      </c>
      <c r="I885" s="250"/>
      <c r="J885" s="246"/>
      <c r="K885" s="246"/>
      <c r="L885" s="251"/>
      <c r="M885" s="252"/>
      <c r="N885" s="253"/>
      <c r="O885" s="253"/>
      <c r="P885" s="253"/>
      <c r="Q885" s="253"/>
      <c r="R885" s="253"/>
      <c r="S885" s="253"/>
      <c r="T885" s="254"/>
      <c r="U885" s="14"/>
      <c r="V885" s="14"/>
      <c r="W885" s="14"/>
      <c r="X885" s="14"/>
      <c r="Y885" s="14"/>
      <c r="Z885" s="14"/>
      <c r="AA885" s="14"/>
      <c r="AB885" s="14"/>
      <c r="AC885" s="14"/>
      <c r="AD885" s="14"/>
      <c r="AE885" s="14"/>
      <c r="AT885" s="255" t="s">
        <v>221</v>
      </c>
      <c r="AU885" s="255" t="s">
        <v>83</v>
      </c>
      <c r="AV885" s="14" t="s">
        <v>83</v>
      </c>
      <c r="AW885" s="14" t="s">
        <v>34</v>
      </c>
      <c r="AX885" s="14" t="s">
        <v>74</v>
      </c>
      <c r="AY885" s="255" t="s">
        <v>210</v>
      </c>
    </row>
    <row r="886" s="13" customFormat="1">
      <c r="A886" s="13"/>
      <c r="B886" s="234"/>
      <c r="C886" s="235"/>
      <c r="D886" s="236" t="s">
        <v>221</v>
      </c>
      <c r="E886" s="237" t="s">
        <v>19</v>
      </c>
      <c r="F886" s="238" t="s">
        <v>1079</v>
      </c>
      <c r="G886" s="235"/>
      <c r="H886" s="237" t="s">
        <v>19</v>
      </c>
      <c r="I886" s="239"/>
      <c r="J886" s="235"/>
      <c r="K886" s="235"/>
      <c r="L886" s="240"/>
      <c r="M886" s="241"/>
      <c r="N886" s="242"/>
      <c r="O886" s="242"/>
      <c r="P886" s="242"/>
      <c r="Q886" s="242"/>
      <c r="R886" s="242"/>
      <c r="S886" s="242"/>
      <c r="T886" s="243"/>
      <c r="U886" s="13"/>
      <c r="V886" s="13"/>
      <c r="W886" s="13"/>
      <c r="X886" s="13"/>
      <c r="Y886" s="13"/>
      <c r="Z886" s="13"/>
      <c r="AA886" s="13"/>
      <c r="AB886" s="13"/>
      <c r="AC886" s="13"/>
      <c r="AD886" s="13"/>
      <c r="AE886" s="13"/>
      <c r="AT886" s="244" t="s">
        <v>221</v>
      </c>
      <c r="AU886" s="244" t="s">
        <v>83</v>
      </c>
      <c r="AV886" s="13" t="s">
        <v>81</v>
      </c>
      <c r="AW886" s="13" t="s">
        <v>34</v>
      </c>
      <c r="AX886" s="13" t="s">
        <v>74</v>
      </c>
      <c r="AY886" s="244" t="s">
        <v>210</v>
      </c>
    </row>
    <row r="887" s="14" customFormat="1">
      <c r="A887" s="14"/>
      <c r="B887" s="245"/>
      <c r="C887" s="246"/>
      <c r="D887" s="236" t="s">
        <v>221</v>
      </c>
      <c r="E887" s="247" t="s">
        <v>19</v>
      </c>
      <c r="F887" s="248" t="s">
        <v>1080</v>
      </c>
      <c r="G887" s="246"/>
      <c r="H887" s="249">
        <v>27</v>
      </c>
      <c r="I887" s="250"/>
      <c r="J887" s="246"/>
      <c r="K887" s="246"/>
      <c r="L887" s="251"/>
      <c r="M887" s="252"/>
      <c r="N887" s="253"/>
      <c r="O887" s="253"/>
      <c r="P887" s="253"/>
      <c r="Q887" s="253"/>
      <c r="R887" s="253"/>
      <c r="S887" s="253"/>
      <c r="T887" s="254"/>
      <c r="U887" s="14"/>
      <c r="V887" s="14"/>
      <c r="W887" s="14"/>
      <c r="X887" s="14"/>
      <c r="Y887" s="14"/>
      <c r="Z887" s="14"/>
      <c r="AA887" s="14"/>
      <c r="AB887" s="14"/>
      <c r="AC887" s="14"/>
      <c r="AD887" s="14"/>
      <c r="AE887" s="14"/>
      <c r="AT887" s="255" t="s">
        <v>221</v>
      </c>
      <c r="AU887" s="255" t="s">
        <v>83</v>
      </c>
      <c r="AV887" s="14" t="s">
        <v>83</v>
      </c>
      <c r="AW887" s="14" t="s">
        <v>34</v>
      </c>
      <c r="AX887" s="14" t="s">
        <v>74</v>
      </c>
      <c r="AY887" s="255" t="s">
        <v>210</v>
      </c>
    </row>
    <row r="888" s="16" customFormat="1">
      <c r="A888" s="16"/>
      <c r="B888" s="267"/>
      <c r="C888" s="268"/>
      <c r="D888" s="236" t="s">
        <v>221</v>
      </c>
      <c r="E888" s="269" t="s">
        <v>19</v>
      </c>
      <c r="F888" s="270" t="s">
        <v>236</v>
      </c>
      <c r="G888" s="268"/>
      <c r="H888" s="271">
        <v>179</v>
      </c>
      <c r="I888" s="272"/>
      <c r="J888" s="268"/>
      <c r="K888" s="268"/>
      <c r="L888" s="273"/>
      <c r="M888" s="274"/>
      <c r="N888" s="275"/>
      <c r="O888" s="275"/>
      <c r="P888" s="275"/>
      <c r="Q888" s="275"/>
      <c r="R888" s="275"/>
      <c r="S888" s="275"/>
      <c r="T888" s="276"/>
      <c r="U888" s="16"/>
      <c r="V888" s="16"/>
      <c r="W888" s="16"/>
      <c r="X888" s="16"/>
      <c r="Y888" s="16"/>
      <c r="Z888" s="16"/>
      <c r="AA888" s="16"/>
      <c r="AB888" s="16"/>
      <c r="AC888" s="16"/>
      <c r="AD888" s="16"/>
      <c r="AE888" s="16"/>
      <c r="AT888" s="277" t="s">
        <v>221</v>
      </c>
      <c r="AU888" s="277" t="s">
        <v>83</v>
      </c>
      <c r="AV888" s="16" t="s">
        <v>217</v>
      </c>
      <c r="AW888" s="16" t="s">
        <v>34</v>
      </c>
      <c r="AX888" s="16" t="s">
        <v>81</v>
      </c>
      <c r="AY888" s="277" t="s">
        <v>210</v>
      </c>
    </row>
    <row r="889" s="2" customFormat="1" ht="16.5" customHeight="1">
      <c r="A889" s="40"/>
      <c r="B889" s="41"/>
      <c r="C889" s="278" t="s">
        <v>1081</v>
      </c>
      <c r="D889" s="278" t="s">
        <v>424</v>
      </c>
      <c r="E889" s="279" t="s">
        <v>1040</v>
      </c>
      <c r="F889" s="280" t="s">
        <v>976</v>
      </c>
      <c r="G889" s="281" t="s">
        <v>215</v>
      </c>
      <c r="H889" s="282">
        <v>3.1419999999999999</v>
      </c>
      <c r="I889" s="283"/>
      <c r="J889" s="284">
        <f>ROUND(I889*H889,2)</f>
        <v>0</v>
      </c>
      <c r="K889" s="280" t="s">
        <v>216</v>
      </c>
      <c r="L889" s="285"/>
      <c r="M889" s="286" t="s">
        <v>19</v>
      </c>
      <c r="N889" s="287" t="s">
        <v>45</v>
      </c>
      <c r="O889" s="86"/>
      <c r="P889" s="225">
        <f>O889*H889</f>
        <v>0</v>
      </c>
      <c r="Q889" s="225">
        <v>0.55000000000000004</v>
      </c>
      <c r="R889" s="225">
        <f>Q889*H889</f>
        <v>1.7281000000000002</v>
      </c>
      <c r="S889" s="225">
        <v>0</v>
      </c>
      <c r="T889" s="226">
        <f>S889*H889</f>
        <v>0</v>
      </c>
      <c r="U889" s="40"/>
      <c r="V889" s="40"/>
      <c r="W889" s="40"/>
      <c r="X889" s="40"/>
      <c r="Y889" s="40"/>
      <c r="Z889" s="40"/>
      <c r="AA889" s="40"/>
      <c r="AB889" s="40"/>
      <c r="AC889" s="40"/>
      <c r="AD889" s="40"/>
      <c r="AE889" s="40"/>
      <c r="AR889" s="227" t="s">
        <v>498</v>
      </c>
      <c r="AT889" s="227" t="s">
        <v>424</v>
      </c>
      <c r="AU889" s="227" t="s">
        <v>83</v>
      </c>
      <c r="AY889" s="19" t="s">
        <v>210</v>
      </c>
      <c r="BE889" s="228">
        <f>IF(N889="základní",J889,0)</f>
        <v>0</v>
      </c>
      <c r="BF889" s="228">
        <f>IF(N889="snížená",J889,0)</f>
        <v>0</v>
      </c>
      <c r="BG889" s="228">
        <f>IF(N889="zákl. přenesená",J889,0)</f>
        <v>0</v>
      </c>
      <c r="BH889" s="228">
        <f>IF(N889="sníž. přenesená",J889,0)</f>
        <v>0</v>
      </c>
      <c r="BI889" s="228">
        <f>IF(N889="nulová",J889,0)</f>
        <v>0</v>
      </c>
      <c r="BJ889" s="19" t="s">
        <v>81</v>
      </c>
      <c r="BK889" s="228">
        <f>ROUND(I889*H889,2)</f>
        <v>0</v>
      </c>
      <c r="BL889" s="19" t="s">
        <v>368</v>
      </c>
      <c r="BM889" s="227" t="s">
        <v>1082</v>
      </c>
    </row>
    <row r="890" s="13" customFormat="1">
      <c r="A890" s="13"/>
      <c r="B890" s="234"/>
      <c r="C890" s="235"/>
      <c r="D890" s="236" t="s">
        <v>221</v>
      </c>
      <c r="E890" s="237" t="s">
        <v>19</v>
      </c>
      <c r="F890" s="238" t="s">
        <v>852</v>
      </c>
      <c r="G890" s="235"/>
      <c r="H890" s="237" t="s">
        <v>19</v>
      </c>
      <c r="I890" s="239"/>
      <c r="J890" s="235"/>
      <c r="K890" s="235"/>
      <c r="L890" s="240"/>
      <c r="M890" s="241"/>
      <c r="N890" s="242"/>
      <c r="O890" s="242"/>
      <c r="P890" s="242"/>
      <c r="Q890" s="242"/>
      <c r="R890" s="242"/>
      <c r="S890" s="242"/>
      <c r="T890" s="243"/>
      <c r="U890" s="13"/>
      <c r="V890" s="13"/>
      <c r="W890" s="13"/>
      <c r="X890" s="13"/>
      <c r="Y890" s="13"/>
      <c r="Z890" s="13"/>
      <c r="AA890" s="13"/>
      <c r="AB890" s="13"/>
      <c r="AC890" s="13"/>
      <c r="AD890" s="13"/>
      <c r="AE890" s="13"/>
      <c r="AT890" s="244" t="s">
        <v>221</v>
      </c>
      <c r="AU890" s="244" t="s">
        <v>83</v>
      </c>
      <c r="AV890" s="13" t="s">
        <v>81</v>
      </c>
      <c r="AW890" s="13" t="s">
        <v>34</v>
      </c>
      <c r="AX890" s="13" t="s">
        <v>74</v>
      </c>
      <c r="AY890" s="244" t="s">
        <v>210</v>
      </c>
    </row>
    <row r="891" s="13" customFormat="1">
      <c r="A891" s="13"/>
      <c r="B891" s="234"/>
      <c r="C891" s="235"/>
      <c r="D891" s="236" t="s">
        <v>221</v>
      </c>
      <c r="E891" s="237" t="s">
        <v>19</v>
      </c>
      <c r="F891" s="238" t="s">
        <v>853</v>
      </c>
      <c r="G891" s="235"/>
      <c r="H891" s="237" t="s">
        <v>19</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221</v>
      </c>
      <c r="AU891" s="244" t="s">
        <v>83</v>
      </c>
      <c r="AV891" s="13" t="s">
        <v>81</v>
      </c>
      <c r="AW891" s="13" t="s">
        <v>34</v>
      </c>
      <c r="AX891" s="13" t="s">
        <v>74</v>
      </c>
      <c r="AY891" s="244" t="s">
        <v>210</v>
      </c>
    </row>
    <row r="892" s="13" customFormat="1">
      <c r="A892" s="13"/>
      <c r="B892" s="234"/>
      <c r="C892" s="235"/>
      <c r="D892" s="236" t="s">
        <v>221</v>
      </c>
      <c r="E892" s="237" t="s">
        <v>19</v>
      </c>
      <c r="F892" s="238" t="s">
        <v>1083</v>
      </c>
      <c r="G892" s="235"/>
      <c r="H892" s="237" t="s">
        <v>19</v>
      </c>
      <c r="I892" s="239"/>
      <c r="J892" s="235"/>
      <c r="K892" s="235"/>
      <c r="L892" s="240"/>
      <c r="M892" s="241"/>
      <c r="N892" s="242"/>
      <c r="O892" s="242"/>
      <c r="P892" s="242"/>
      <c r="Q892" s="242"/>
      <c r="R892" s="242"/>
      <c r="S892" s="242"/>
      <c r="T892" s="243"/>
      <c r="U892" s="13"/>
      <c r="V892" s="13"/>
      <c r="W892" s="13"/>
      <c r="X892" s="13"/>
      <c r="Y892" s="13"/>
      <c r="Z892" s="13"/>
      <c r="AA892" s="13"/>
      <c r="AB892" s="13"/>
      <c r="AC892" s="13"/>
      <c r="AD892" s="13"/>
      <c r="AE892" s="13"/>
      <c r="AT892" s="244" t="s">
        <v>221</v>
      </c>
      <c r="AU892" s="244" t="s">
        <v>83</v>
      </c>
      <c r="AV892" s="13" t="s">
        <v>81</v>
      </c>
      <c r="AW892" s="13" t="s">
        <v>34</v>
      </c>
      <c r="AX892" s="13" t="s">
        <v>74</v>
      </c>
      <c r="AY892" s="244" t="s">
        <v>210</v>
      </c>
    </row>
    <row r="893" s="14" customFormat="1">
      <c r="A893" s="14"/>
      <c r="B893" s="245"/>
      <c r="C893" s="246"/>
      <c r="D893" s="236" t="s">
        <v>221</v>
      </c>
      <c r="E893" s="247" t="s">
        <v>19</v>
      </c>
      <c r="F893" s="248" t="s">
        <v>1084</v>
      </c>
      <c r="G893" s="246"/>
      <c r="H893" s="249">
        <v>0.192</v>
      </c>
      <c r="I893" s="250"/>
      <c r="J893" s="246"/>
      <c r="K893" s="246"/>
      <c r="L893" s="251"/>
      <c r="M893" s="252"/>
      <c r="N893" s="253"/>
      <c r="O893" s="253"/>
      <c r="P893" s="253"/>
      <c r="Q893" s="253"/>
      <c r="R893" s="253"/>
      <c r="S893" s="253"/>
      <c r="T893" s="254"/>
      <c r="U893" s="14"/>
      <c r="V893" s="14"/>
      <c r="W893" s="14"/>
      <c r="X893" s="14"/>
      <c r="Y893" s="14"/>
      <c r="Z893" s="14"/>
      <c r="AA893" s="14"/>
      <c r="AB893" s="14"/>
      <c r="AC893" s="14"/>
      <c r="AD893" s="14"/>
      <c r="AE893" s="14"/>
      <c r="AT893" s="255" t="s">
        <v>221</v>
      </c>
      <c r="AU893" s="255" t="s">
        <v>83</v>
      </c>
      <c r="AV893" s="14" t="s">
        <v>83</v>
      </c>
      <c r="AW893" s="14" t="s">
        <v>34</v>
      </c>
      <c r="AX893" s="14" t="s">
        <v>74</v>
      </c>
      <c r="AY893" s="255" t="s">
        <v>210</v>
      </c>
    </row>
    <row r="894" s="14" customFormat="1">
      <c r="A894" s="14"/>
      <c r="B894" s="245"/>
      <c r="C894" s="246"/>
      <c r="D894" s="236" t="s">
        <v>221</v>
      </c>
      <c r="E894" s="247" t="s">
        <v>19</v>
      </c>
      <c r="F894" s="248" t="s">
        <v>1085</v>
      </c>
      <c r="G894" s="246"/>
      <c r="H894" s="249">
        <v>0.154</v>
      </c>
      <c r="I894" s="250"/>
      <c r="J894" s="246"/>
      <c r="K894" s="246"/>
      <c r="L894" s="251"/>
      <c r="M894" s="252"/>
      <c r="N894" s="253"/>
      <c r="O894" s="253"/>
      <c r="P894" s="253"/>
      <c r="Q894" s="253"/>
      <c r="R894" s="253"/>
      <c r="S894" s="253"/>
      <c r="T894" s="254"/>
      <c r="U894" s="14"/>
      <c r="V894" s="14"/>
      <c r="W894" s="14"/>
      <c r="X894" s="14"/>
      <c r="Y894" s="14"/>
      <c r="Z894" s="14"/>
      <c r="AA894" s="14"/>
      <c r="AB894" s="14"/>
      <c r="AC894" s="14"/>
      <c r="AD894" s="14"/>
      <c r="AE894" s="14"/>
      <c r="AT894" s="255" t="s">
        <v>221</v>
      </c>
      <c r="AU894" s="255" t="s">
        <v>83</v>
      </c>
      <c r="AV894" s="14" t="s">
        <v>83</v>
      </c>
      <c r="AW894" s="14" t="s">
        <v>34</v>
      </c>
      <c r="AX894" s="14" t="s">
        <v>74</v>
      </c>
      <c r="AY894" s="255" t="s">
        <v>210</v>
      </c>
    </row>
    <row r="895" s="14" customFormat="1">
      <c r="A895" s="14"/>
      <c r="B895" s="245"/>
      <c r="C895" s="246"/>
      <c r="D895" s="236" t="s">
        <v>221</v>
      </c>
      <c r="E895" s="247" t="s">
        <v>19</v>
      </c>
      <c r="F895" s="248" t="s">
        <v>1086</v>
      </c>
      <c r="G895" s="246"/>
      <c r="H895" s="249">
        <v>0.11500000000000001</v>
      </c>
      <c r="I895" s="250"/>
      <c r="J895" s="246"/>
      <c r="K895" s="246"/>
      <c r="L895" s="251"/>
      <c r="M895" s="252"/>
      <c r="N895" s="253"/>
      <c r="O895" s="253"/>
      <c r="P895" s="253"/>
      <c r="Q895" s="253"/>
      <c r="R895" s="253"/>
      <c r="S895" s="253"/>
      <c r="T895" s="254"/>
      <c r="U895" s="14"/>
      <c r="V895" s="14"/>
      <c r="W895" s="14"/>
      <c r="X895" s="14"/>
      <c r="Y895" s="14"/>
      <c r="Z895" s="14"/>
      <c r="AA895" s="14"/>
      <c r="AB895" s="14"/>
      <c r="AC895" s="14"/>
      <c r="AD895" s="14"/>
      <c r="AE895" s="14"/>
      <c r="AT895" s="255" t="s">
        <v>221</v>
      </c>
      <c r="AU895" s="255" t="s">
        <v>83</v>
      </c>
      <c r="AV895" s="14" t="s">
        <v>83</v>
      </c>
      <c r="AW895" s="14" t="s">
        <v>34</v>
      </c>
      <c r="AX895" s="14" t="s">
        <v>74</v>
      </c>
      <c r="AY895" s="255" t="s">
        <v>210</v>
      </c>
    </row>
    <row r="896" s="13" customFormat="1">
      <c r="A896" s="13"/>
      <c r="B896" s="234"/>
      <c r="C896" s="235"/>
      <c r="D896" s="236" t="s">
        <v>221</v>
      </c>
      <c r="E896" s="237" t="s">
        <v>19</v>
      </c>
      <c r="F896" s="238" t="s">
        <v>1070</v>
      </c>
      <c r="G896" s="235"/>
      <c r="H896" s="237" t="s">
        <v>19</v>
      </c>
      <c r="I896" s="239"/>
      <c r="J896" s="235"/>
      <c r="K896" s="235"/>
      <c r="L896" s="240"/>
      <c r="M896" s="241"/>
      <c r="N896" s="242"/>
      <c r="O896" s="242"/>
      <c r="P896" s="242"/>
      <c r="Q896" s="242"/>
      <c r="R896" s="242"/>
      <c r="S896" s="242"/>
      <c r="T896" s="243"/>
      <c r="U896" s="13"/>
      <c r="V896" s="13"/>
      <c r="W896" s="13"/>
      <c r="X896" s="13"/>
      <c r="Y896" s="13"/>
      <c r="Z896" s="13"/>
      <c r="AA896" s="13"/>
      <c r="AB896" s="13"/>
      <c r="AC896" s="13"/>
      <c r="AD896" s="13"/>
      <c r="AE896" s="13"/>
      <c r="AT896" s="244" t="s">
        <v>221</v>
      </c>
      <c r="AU896" s="244" t="s">
        <v>83</v>
      </c>
      <c r="AV896" s="13" t="s">
        <v>81</v>
      </c>
      <c r="AW896" s="13" t="s">
        <v>34</v>
      </c>
      <c r="AX896" s="13" t="s">
        <v>74</v>
      </c>
      <c r="AY896" s="244" t="s">
        <v>210</v>
      </c>
    </row>
    <row r="897" s="14" customFormat="1">
      <c r="A897" s="14"/>
      <c r="B897" s="245"/>
      <c r="C897" s="246"/>
      <c r="D897" s="236" t="s">
        <v>221</v>
      </c>
      <c r="E897" s="247" t="s">
        <v>19</v>
      </c>
      <c r="F897" s="248" t="s">
        <v>1087</v>
      </c>
      <c r="G897" s="246"/>
      <c r="H897" s="249">
        <v>0.13400000000000001</v>
      </c>
      <c r="I897" s="250"/>
      <c r="J897" s="246"/>
      <c r="K897" s="246"/>
      <c r="L897" s="251"/>
      <c r="M897" s="252"/>
      <c r="N897" s="253"/>
      <c r="O897" s="253"/>
      <c r="P897" s="253"/>
      <c r="Q897" s="253"/>
      <c r="R897" s="253"/>
      <c r="S897" s="253"/>
      <c r="T897" s="254"/>
      <c r="U897" s="14"/>
      <c r="V897" s="14"/>
      <c r="W897" s="14"/>
      <c r="X897" s="14"/>
      <c r="Y897" s="14"/>
      <c r="Z897" s="14"/>
      <c r="AA897" s="14"/>
      <c r="AB897" s="14"/>
      <c r="AC897" s="14"/>
      <c r="AD897" s="14"/>
      <c r="AE897" s="14"/>
      <c r="AT897" s="255" t="s">
        <v>221</v>
      </c>
      <c r="AU897" s="255" t="s">
        <v>83</v>
      </c>
      <c r="AV897" s="14" t="s">
        <v>83</v>
      </c>
      <c r="AW897" s="14" t="s">
        <v>34</v>
      </c>
      <c r="AX897" s="14" t="s">
        <v>74</v>
      </c>
      <c r="AY897" s="255" t="s">
        <v>210</v>
      </c>
    </row>
    <row r="898" s="14" customFormat="1">
      <c r="A898" s="14"/>
      <c r="B898" s="245"/>
      <c r="C898" s="246"/>
      <c r="D898" s="236" t="s">
        <v>221</v>
      </c>
      <c r="E898" s="247" t="s">
        <v>19</v>
      </c>
      <c r="F898" s="248" t="s">
        <v>1088</v>
      </c>
      <c r="G898" s="246"/>
      <c r="H898" s="249">
        <v>0.26900000000000002</v>
      </c>
      <c r="I898" s="250"/>
      <c r="J898" s="246"/>
      <c r="K898" s="246"/>
      <c r="L898" s="251"/>
      <c r="M898" s="252"/>
      <c r="N898" s="253"/>
      <c r="O898" s="253"/>
      <c r="P898" s="253"/>
      <c r="Q898" s="253"/>
      <c r="R898" s="253"/>
      <c r="S898" s="253"/>
      <c r="T898" s="254"/>
      <c r="U898" s="14"/>
      <c r="V898" s="14"/>
      <c r="W898" s="14"/>
      <c r="X898" s="14"/>
      <c r="Y898" s="14"/>
      <c r="Z898" s="14"/>
      <c r="AA898" s="14"/>
      <c r="AB898" s="14"/>
      <c r="AC898" s="14"/>
      <c r="AD898" s="14"/>
      <c r="AE898" s="14"/>
      <c r="AT898" s="255" t="s">
        <v>221</v>
      </c>
      <c r="AU898" s="255" t="s">
        <v>83</v>
      </c>
      <c r="AV898" s="14" t="s">
        <v>83</v>
      </c>
      <c r="AW898" s="14" t="s">
        <v>34</v>
      </c>
      <c r="AX898" s="14" t="s">
        <v>74</v>
      </c>
      <c r="AY898" s="255" t="s">
        <v>210</v>
      </c>
    </row>
    <row r="899" s="14" customFormat="1">
      <c r="A899" s="14"/>
      <c r="B899" s="245"/>
      <c r="C899" s="246"/>
      <c r="D899" s="236" t="s">
        <v>221</v>
      </c>
      <c r="E899" s="247" t="s">
        <v>19</v>
      </c>
      <c r="F899" s="248" t="s">
        <v>1089</v>
      </c>
      <c r="G899" s="246"/>
      <c r="H899" s="249">
        <v>0.67200000000000004</v>
      </c>
      <c r="I899" s="250"/>
      <c r="J899" s="246"/>
      <c r="K899" s="246"/>
      <c r="L899" s="251"/>
      <c r="M899" s="252"/>
      <c r="N899" s="253"/>
      <c r="O899" s="253"/>
      <c r="P899" s="253"/>
      <c r="Q899" s="253"/>
      <c r="R899" s="253"/>
      <c r="S899" s="253"/>
      <c r="T899" s="254"/>
      <c r="U899" s="14"/>
      <c r="V899" s="14"/>
      <c r="W899" s="14"/>
      <c r="X899" s="14"/>
      <c r="Y899" s="14"/>
      <c r="Z899" s="14"/>
      <c r="AA899" s="14"/>
      <c r="AB899" s="14"/>
      <c r="AC899" s="14"/>
      <c r="AD899" s="14"/>
      <c r="AE899" s="14"/>
      <c r="AT899" s="255" t="s">
        <v>221</v>
      </c>
      <c r="AU899" s="255" t="s">
        <v>83</v>
      </c>
      <c r="AV899" s="14" t="s">
        <v>83</v>
      </c>
      <c r="AW899" s="14" t="s">
        <v>34</v>
      </c>
      <c r="AX899" s="14" t="s">
        <v>74</v>
      </c>
      <c r="AY899" s="255" t="s">
        <v>210</v>
      </c>
    </row>
    <row r="900" s="13" customFormat="1">
      <c r="A900" s="13"/>
      <c r="B900" s="234"/>
      <c r="C900" s="235"/>
      <c r="D900" s="236" t="s">
        <v>221</v>
      </c>
      <c r="E900" s="237" t="s">
        <v>19</v>
      </c>
      <c r="F900" s="238" t="s">
        <v>1074</v>
      </c>
      <c r="G900" s="235"/>
      <c r="H900" s="237" t="s">
        <v>19</v>
      </c>
      <c r="I900" s="239"/>
      <c r="J900" s="235"/>
      <c r="K900" s="235"/>
      <c r="L900" s="240"/>
      <c r="M900" s="241"/>
      <c r="N900" s="242"/>
      <c r="O900" s="242"/>
      <c r="P900" s="242"/>
      <c r="Q900" s="242"/>
      <c r="R900" s="242"/>
      <c r="S900" s="242"/>
      <c r="T900" s="243"/>
      <c r="U900" s="13"/>
      <c r="V900" s="13"/>
      <c r="W900" s="13"/>
      <c r="X900" s="13"/>
      <c r="Y900" s="13"/>
      <c r="Z900" s="13"/>
      <c r="AA900" s="13"/>
      <c r="AB900" s="13"/>
      <c r="AC900" s="13"/>
      <c r="AD900" s="13"/>
      <c r="AE900" s="13"/>
      <c r="AT900" s="244" t="s">
        <v>221</v>
      </c>
      <c r="AU900" s="244" t="s">
        <v>83</v>
      </c>
      <c r="AV900" s="13" t="s">
        <v>81</v>
      </c>
      <c r="AW900" s="13" t="s">
        <v>34</v>
      </c>
      <c r="AX900" s="13" t="s">
        <v>74</v>
      </c>
      <c r="AY900" s="244" t="s">
        <v>210</v>
      </c>
    </row>
    <row r="901" s="14" customFormat="1">
      <c r="A901" s="14"/>
      <c r="B901" s="245"/>
      <c r="C901" s="246"/>
      <c r="D901" s="236" t="s">
        <v>221</v>
      </c>
      <c r="E901" s="247" t="s">
        <v>19</v>
      </c>
      <c r="F901" s="248" t="s">
        <v>1090</v>
      </c>
      <c r="G901" s="246"/>
      <c r="H901" s="249">
        <v>0.23499999999999999</v>
      </c>
      <c r="I901" s="250"/>
      <c r="J901" s="246"/>
      <c r="K901" s="246"/>
      <c r="L901" s="251"/>
      <c r="M901" s="252"/>
      <c r="N901" s="253"/>
      <c r="O901" s="253"/>
      <c r="P901" s="253"/>
      <c r="Q901" s="253"/>
      <c r="R901" s="253"/>
      <c r="S901" s="253"/>
      <c r="T901" s="254"/>
      <c r="U901" s="14"/>
      <c r="V901" s="14"/>
      <c r="W901" s="14"/>
      <c r="X901" s="14"/>
      <c r="Y901" s="14"/>
      <c r="Z901" s="14"/>
      <c r="AA901" s="14"/>
      <c r="AB901" s="14"/>
      <c r="AC901" s="14"/>
      <c r="AD901" s="14"/>
      <c r="AE901" s="14"/>
      <c r="AT901" s="255" t="s">
        <v>221</v>
      </c>
      <c r="AU901" s="255" t="s">
        <v>83</v>
      </c>
      <c r="AV901" s="14" t="s">
        <v>83</v>
      </c>
      <c r="AW901" s="14" t="s">
        <v>34</v>
      </c>
      <c r="AX901" s="14" t="s">
        <v>74</v>
      </c>
      <c r="AY901" s="255" t="s">
        <v>210</v>
      </c>
    </row>
    <row r="902" s="14" customFormat="1">
      <c r="A902" s="14"/>
      <c r="B902" s="245"/>
      <c r="C902" s="246"/>
      <c r="D902" s="236" t="s">
        <v>221</v>
      </c>
      <c r="E902" s="247" t="s">
        <v>19</v>
      </c>
      <c r="F902" s="248" t="s">
        <v>1091</v>
      </c>
      <c r="G902" s="246"/>
      <c r="H902" s="249">
        <v>0.27400000000000002</v>
      </c>
      <c r="I902" s="250"/>
      <c r="J902" s="246"/>
      <c r="K902" s="246"/>
      <c r="L902" s="251"/>
      <c r="M902" s="252"/>
      <c r="N902" s="253"/>
      <c r="O902" s="253"/>
      <c r="P902" s="253"/>
      <c r="Q902" s="253"/>
      <c r="R902" s="253"/>
      <c r="S902" s="253"/>
      <c r="T902" s="254"/>
      <c r="U902" s="14"/>
      <c r="V902" s="14"/>
      <c r="W902" s="14"/>
      <c r="X902" s="14"/>
      <c r="Y902" s="14"/>
      <c r="Z902" s="14"/>
      <c r="AA902" s="14"/>
      <c r="AB902" s="14"/>
      <c r="AC902" s="14"/>
      <c r="AD902" s="14"/>
      <c r="AE902" s="14"/>
      <c r="AT902" s="255" t="s">
        <v>221</v>
      </c>
      <c r="AU902" s="255" t="s">
        <v>83</v>
      </c>
      <c r="AV902" s="14" t="s">
        <v>83</v>
      </c>
      <c r="AW902" s="14" t="s">
        <v>34</v>
      </c>
      <c r="AX902" s="14" t="s">
        <v>74</v>
      </c>
      <c r="AY902" s="255" t="s">
        <v>210</v>
      </c>
    </row>
    <row r="903" s="13" customFormat="1">
      <c r="A903" s="13"/>
      <c r="B903" s="234"/>
      <c r="C903" s="235"/>
      <c r="D903" s="236" t="s">
        <v>221</v>
      </c>
      <c r="E903" s="237" t="s">
        <v>19</v>
      </c>
      <c r="F903" s="238" t="s">
        <v>1077</v>
      </c>
      <c r="G903" s="235"/>
      <c r="H903" s="237" t="s">
        <v>19</v>
      </c>
      <c r="I903" s="239"/>
      <c r="J903" s="235"/>
      <c r="K903" s="235"/>
      <c r="L903" s="240"/>
      <c r="M903" s="241"/>
      <c r="N903" s="242"/>
      <c r="O903" s="242"/>
      <c r="P903" s="242"/>
      <c r="Q903" s="242"/>
      <c r="R903" s="242"/>
      <c r="S903" s="242"/>
      <c r="T903" s="243"/>
      <c r="U903" s="13"/>
      <c r="V903" s="13"/>
      <c r="W903" s="13"/>
      <c r="X903" s="13"/>
      <c r="Y903" s="13"/>
      <c r="Z903" s="13"/>
      <c r="AA903" s="13"/>
      <c r="AB903" s="13"/>
      <c r="AC903" s="13"/>
      <c r="AD903" s="13"/>
      <c r="AE903" s="13"/>
      <c r="AT903" s="244" t="s">
        <v>221</v>
      </c>
      <c r="AU903" s="244" t="s">
        <v>83</v>
      </c>
      <c r="AV903" s="13" t="s">
        <v>81</v>
      </c>
      <c r="AW903" s="13" t="s">
        <v>34</v>
      </c>
      <c r="AX903" s="13" t="s">
        <v>74</v>
      </c>
      <c r="AY903" s="244" t="s">
        <v>210</v>
      </c>
    </row>
    <row r="904" s="14" customFormat="1">
      <c r="A904" s="14"/>
      <c r="B904" s="245"/>
      <c r="C904" s="246"/>
      <c r="D904" s="236" t="s">
        <v>221</v>
      </c>
      <c r="E904" s="247" t="s">
        <v>19</v>
      </c>
      <c r="F904" s="248" t="s">
        <v>1092</v>
      </c>
      <c r="G904" s="246"/>
      <c r="H904" s="249">
        <v>0.314</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221</v>
      </c>
      <c r="AU904" s="255" t="s">
        <v>83</v>
      </c>
      <c r="AV904" s="14" t="s">
        <v>83</v>
      </c>
      <c r="AW904" s="14" t="s">
        <v>34</v>
      </c>
      <c r="AX904" s="14" t="s">
        <v>74</v>
      </c>
      <c r="AY904" s="255" t="s">
        <v>210</v>
      </c>
    </row>
    <row r="905" s="14" customFormat="1">
      <c r="A905" s="14"/>
      <c r="B905" s="245"/>
      <c r="C905" s="246"/>
      <c r="D905" s="236" t="s">
        <v>221</v>
      </c>
      <c r="E905" s="247" t="s">
        <v>19</v>
      </c>
      <c r="F905" s="248" t="s">
        <v>1093</v>
      </c>
      <c r="G905" s="246"/>
      <c r="H905" s="249">
        <v>0.23000000000000001</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221</v>
      </c>
      <c r="AU905" s="255" t="s">
        <v>83</v>
      </c>
      <c r="AV905" s="14" t="s">
        <v>83</v>
      </c>
      <c r="AW905" s="14" t="s">
        <v>34</v>
      </c>
      <c r="AX905" s="14" t="s">
        <v>74</v>
      </c>
      <c r="AY905" s="255" t="s">
        <v>210</v>
      </c>
    </row>
    <row r="906" s="13" customFormat="1">
      <c r="A906" s="13"/>
      <c r="B906" s="234"/>
      <c r="C906" s="235"/>
      <c r="D906" s="236" t="s">
        <v>221</v>
      </c>
      <c r="E906" s="237" t="s">
        <v>19</v>
      </c>
      <c r="F906" s="238" t="s">
        <v>1079</v>
      </c>
      <c r="G906" s="235"/>
      <c r="H906" s="237" t="s">
        <v>19</v>
      </c>
      <c r="I906" s="239"/>
      <c r="J906" s="235"/>
      <c r="K906" s="235"/>
      <c r="L906" s="240"/>
      <c r="M906" s="241"/>
      <c r="N906" s="242"/>
      <c r="O906" s="242"/>
      <c r="P906" s="242"/>
      <c r="Q906" s="242"/>
      <c r="R906" s="242"/>
      <c r="S906" s="242"/>
      <c r="T906" s="243"/>
      <c r="U906" s="13"/>
      <c r="V906" s="13"/>
      <c r="W906" s="13"/>
      <c r="X906" s="13"/>
      <c r="Y906" s="13"/>
      <c r="Z906" s="13"/>
      <c r="AA906" s="13"/>
      <c r="AB906" s="13"/>
      <c r="AC906" s="13"/>
      <c r="AD906" s="13"/>
      <c r="AE906" s="13"/>
      <c r="AT906" s="244" t="s">
        <v>221</v>
      </c>
      <c r="AU906" s="244" t="s">
        <v>83</v>
      </c>
      <c r="AV906" s="13" t="s">
        <v>81</v>
      </c>
      <c r="AW906" s="13" t="s">
        <v>34</v>
      </c>
      <c r="AX906" s="13" t="s">
        <v>74</v>
      </c>
      <c r="AY906" s="244" t="s">
        <v>210</v>
      </c>
    </row>
    <row r="907" s="14" customFormat="1">
      <c r="A907" s="14"/>
      <c r="B907" s="245"/>
      <c r="C907" s="246"/>
      <c r="D907" s="236" t="s">
        <v>221</v>
      </c>
      <c r="E907" s="247" t="s">
        <v>19</v>
      </c>
      <c r="F907" s="248" t="s">
        <v>1094</v>
      </c>
      <c r="G907" s="246"/>
      <c r="H907" s="249">
        <v>0.40300000000000002</v>
      </c>
      <c r="I907" s="250"/>
      <c r="J907" s="246"/>
      <c r="K907" s="246"/>
      <c r="L907" s="251"/>
      <c r="M907" s="252"/>
      <c r="N907" s="253"/>
      <c r="O907" s="253"/>
      <c r="P907" s="253"/>
      <c r="Q907" s="253"/>
      <c r="R907" s="253"/>
      <c r="S907" s="253"/>
      <c r="T907" s="254"/>
      <c r="U907" s="14"/>
      <c r="V907" s="14"/>
      <c r="W907" s="14"/>
      <c r="X907" s="14"/>
      <c r="Y907" s="14"/>
      <c r="Z907" s="14"/>
      <c r="AA907" s="14"/>
      <c r="AB907" s="14"/>
      <c r="AC907" s="14"/>
      <c r="AD907" s="14"/>
      <c r="AE907" s="14"/>
      <c r="AT907" s="255" t="s">
        <v>221</v>
      </c>
      <c r="AU907" s="255" t="s">
        <v>83</v>
      </c>
      <c r="AV907" s="14" t="s">
        <v>83</v>
      </c>
      <c r="AW907" s="14" t="s">
        <v>34</v>
      </c>
      <c r="AX907" s="14" t="s">
        <v>74</v>
      </c>
      <c r="AY907" s="255" t="s">
        <v>210</v>
      </c>
    </row>
    <row r="908" s="16" customFormat="1">
      <c r="A908" s="16"/>
      <c r="B908" s="267"/>
      <c r="C908" s="268"/>
      <c r="D908" s="236" t="s">
        <v>221</v>
      </c>
      <c r="E908" s="269" t="s">
        <v>19</v>
      </c>
      <c r="F908" s="270" t="s">
        <v>236</v>
      </c>
      <c r="G908" s="268"/>
      <c r="H908" s="271">
        <v>2.992</v>
      </c>
      <c r="I908" s="272"/>
      <c r="J908" s="268"/>
      <c r="K908" s="268"/>
      <c r="L908" s="273"/>
      <c r="M908" s="274"/>
      <c r="N908" s="275"/>
      <c r="O908" s="275"/>
      <c r="P908" s="275"/>
      <c r="Q908" s="275"/>
      <c r="R908" s="275"/>
      <c r="S908" s="275"/>
      <c r="T908" s="276"/>
      <c r="U908" s="16"/>
      <c r="V908" s="16"/>
      <c r="W908" s="16"/>
      <c r="X908" s="16"/>
      <c r="Y908" s="16"/>
      <c r="Z908" s="16"/>
      <c r="AA908" s="16"/>
      <c r="AB908" s="16"/>
      <c r="AC908" s="16"/>
      <c r="AD908" s="16"/>
      <c r="AE908" s="16"/>
      <c r="AT908" s="277" t="s">
        <v>221</v>
      </c>
      <c r="AU908" s="277" t="s">
        <v>83</v>
      </c>
      <c r="AV908" s="16" t="s">
        <v>217</v>
      </c>
      <c r="AW908" s="16" t="s">
        <v>34</v>
      </c>
      <c r="AX908" s="16" t="s">
        <v>81</v>
      </c>
      <c r="AY908" s="277" t="s">
        <v>210</v>
      </c>
    </row>
    <row r="909" s="14" customFormat="1">
      <c r="A909" s="14"/>
      <c r="B909" s="245"/>
      <c r="C909" s="246"/>
      <c r="D909" s="236" t="s">
        <v>221</v>
      </c>
      <c r="E909" s="246"/>
      <c r="F909" s="248" t="s">
        <v>1095</v>
      </c>
      <c r="G909" s="246"/>
      <c r="H909" s="249">
        <v>3.1419999999999999</v>
      </c>
      <c r="I909" s="250"/>
      <c r="J909" s="246"/>
      <c r="K909" s="246"/>
      <c r="L909" s="251"/>
      <c r="M909" s="252"/>
      <c r="N909" s="253"/>
      <c r="O909" s="253"/>
      <c r="P909" s="253"/>
      <c r="Q909" s="253"/>
      <c r="R909" s="253"/>
      <c r="S909" s="253"/>
      <c r="T909" s="254"/>
      <c r="U909" s="14"/>
      <c r="V909" s="14"/>
      <c r="W909" s="14"/>
      <c r="X909" s="14"/>
      <c r="Y909" s="14"/>
      <c r="Z909" s="14"/>
      <c r="AA909" s="14"/>
      <c r="AB909" s="14"/>
      <c r="AC909" s="14"/>
      <c r="AD909" s="14"/>
      <c r="AE909" s="14"/>
      <c r="AT909" s="255" t="s">
        <v>221</v>
      </c>
      <c r="AU909" s="255" t="s">
        <v>83</v>
      </c>
      <c r="AV909" s="14" t="s">
        <v>83</v>
      </c>
      <c r="AW909" s="14" t="s">
        <v>4</v>
      </c>
      <c r="AX909" s="14" t="s">
        <v>81</v>
      </c>
      <c r="AY909" s="255" t="s">
        <v>210</v>
      </c>
    </row>
    <row r="910" s="2" customFormat="1" ht="24.15" customHeight="1">
      <c r="A910" s="40"/>
      <c r="B910" s="41"/>
      <c r="C910" s="216" t="s">
        <v>1096</v>
      </c>
      <c r="D910" s="216" t="s">
        <v>212</v>
      </c>
      <c r="E910" s="217" t="s">
        <v>1097</v>
      </c>
      <c r="F910" s="218" t="s">
        <v>1098</v>
      </c>
      <c r="G910" s="219" t="s">
        <v>417</v>
      </c>
      <c r="H910" s="220">
        <v>26.5</v>
      </c>
      <c r="I910" s="221"/>
      <c r="J910" s="222">
        <f>ROUND(I910*H910,2)</f>
        <v>0</v>
      </c>
      <c r="K910" s="218" t="s">
        <v>216</v>
      </c>
      <c r="L910" s="46"/>
      <c r="M910" s="223" t="s">
        <v>19</v>
      </c>
      <c r="N910" s="224" t="s">
        <v>45</v>
      </c>
      <c r="O910" s="86"/>
      <c r="P910" s="225">
        <f>O910*H910</f>
        <v>0</v>
      </c>
      <c r="Q910" s="225">
        <v>9.0000000000000006E-05</v>
      </c>
      <c r="R910" s="225">
        <f>Q910*H910</f>
        <v>0.002385</v>
      </c>
      <c r="S910" s="225">
        <v>0</v>
      </c>
      <c r="T910" s="226">
        <f>S910*H910</f>
        <v>0</v>
      </c>
      <c r="U910" s="40"/>
      <c r="V910" s="40"/>
      <c r="W910" s="40"/>
      <c r="X910" s="40"/>
      <c r="Y910" s="40"/>
      <c r="Z910" s="40"/>
      <c r="AA910" s="40"/>
      <c r="AB910" s="40"/>
      <c r="AC910" s="40"/>
      <c r="AD910" s="40"/>
      <c r="AE910" s="40"/>
      <c r="AR910" s="227" t="s">
        <v>368</v>
      </c>
      <c r="AT910" s="227" t="s">
        <v>212</v>
      </c>
      <c r="AU910" s="227" t="s">
        <v>83</v>
      </c>
      <c r="AY910" s="19" t="s">
        <v>210</v>
      </c>
      <c r="BE910" s="228">
        <f>IF(N910="základní",J910,0)</f>
        <v>0</v>
      </c>
      <c r="BF910" s="228">
        <f>IF(N910="snížená",J910,0)</f>
        <v>0</v>
      </c>
      <c r="BG910" s="228">
        <f>IF(N910="zákl. přenesená",J910,0)</f>
        <v>0</v>
      </c>
      <c r="BH910" s="228">
        <f>IF(N910="sníž. přenesená",J910,0)</f>
        <v>0</v>
      </c>
      <c r="BI910" s="228">
        <f>IF(N910="nulová",J910,0)</f>
        <v>0</v>
      </c>
      <c r="BJ910" s="19" t="s">
        <v>81</v>
      </c>
      <c r="BK910" s="228">
        <f>ROUND(I910*H910,2)</f>
        <v>0</v>
      </c>
      <c r="BL910" s="19" t="s">
        <v>368</v>
      </c>
      <c r="BM910" s="227" t="s">
        <v>1099</v>
      </c>
    </row>
    <row r="911" s="2" customFormat="1">
      <c r="A911" s="40"/>
      <c r="B911" s="41"/>
      <c r="C911" s="42"/>
      <c r="D911" s="229" t="s">
        <v>219</v>
      </c>
      <c r="E911" s="42"/>
      <c r="F911" s="230" t="s">
        <v>1100</v>
      </c>
      <c r="G911" s="42"/>
      <c r="H911" s="42"/>
      <c r="I911" s="231"/>
      <c r="J911" s="42"/>
      <c r="K911" s="42"/>
      <c r="L911" s="46"/>
      <c r="M911" s="232"/>
      <c r="N911" s="233"/>
      <c r="O911" s="86"/>
      <c r="P911" s="86"/>
      <c r="Q911" s="86"/>
      <c r="R911" s="86"/>
      <c r="S911" s="86"/>
      <c r="T911" s="87"/>
      <c r="U911" s="40"/>
      <c r="V911" s="40"/>
      <c r="W911" s="40"/>
      <c r="X911" s="40"/>
      <c r="Y911" s="40"/>
      <c r="Z911" s="40"/>
      <c r="AA911" s="40"/>
      <c r="AB911" s="40"/>
      <c r="AC911" s="40"/>
      <c r="AD911" s="40"/>
      <c r="AE911" s="40"/>
      <c r="AT911" s="19" t="s">
        <v>219</v>
      </c>
      <c r="AU911" s="19" t="s">
        <v>83</v>
      </c>
    </row>
    <row r="912" s="13" customFormat="1">
      <c r="A912" s="13"/>
      <c r="B912" s="234"/>
      <c r="C912" s="235"/>
      <c r="D912" s="236" t="s">
        <v>221</v>
      </c>
      <c r="E912" s="237" t="s">
        <v>19</v>
      </c>
      <c r="F912" s="238" t="s">
        <v>852</v>
      </c>
      <c r="G912" s="235"/>
      <c r="H912" s="237" t="s">
        <v>19</v>
      </c>
      <c r="I912" s="239"/>
      <c r="J912" s="235"/>
      <c r="K912" s="235"/>
      <c r="L912" s="240"/>
      <c r="M912" s="241"/>
      <c r="N912" s="242"/>
      <c r="O912" s="242"/>
      <c r="P912" s="242"/>
      <c r="Q912" s="242"/>
      <c r="R912" s="242"/>
      <c r="S912" s="242"/>
      <c r="T912" s="243"/>
      <c r="U912" s="13"/>
      <c r="V912" s="13"/>
      <c r="W912" s="13"/>
      <c r="X912" s="13"/>
      <c r="Y912" s="13"/>
      <c r="Z912" s="13"/>
      <c r="AA912" s="13"/>
      <c r="AB912" s="13"/>
      <c r="AC912" s="13"/>
      <c r="AD912" s="13"/>
      <c r="AE912" s="13"/>
      <c r="AT912" s="244" t="s">
        <v>221</v>
      </c>
      <c r="AU912" s="244" t="s">
        <v>83</v>
      </c>
      <c r="AV912" s="13" t="s">
        <v>81</v>
      </c>
      <c r="AW912" s="13" t="s">
        <v>34</v>
      </c>
      <c r="AX912" s="13" t="s">
        <v>74</v>
      </c>
      <c r="AY912" s="244" t="s">
        <v>210</v>
      </c>
    </row>
    <row r="913" s="13" customFormat="1">
      <c r="A913" s="13"/>
      <c r="B913" s="234"/>
      <c r="C913" s="235"/>
      <c r="D913" s="236" t="s">
        <v>221</v>
      </c>
      <c r="E913" s="237" t="s">
        <v>19</v>
      </c>
      <c r="F913" s="238" t="s">
        <v>853</v>
      </c>
      <c r="G913" s="235"/>
      <c r="H913" s="237" t="s">
        <v>19</v>
      </c>
      <c r="I913" s="239"/>
      <c r="J913" s="235"/>
      <c r="K913" s="235"/>
      <c r="L913" s="240"/>
      <c r="M913" s="241"/>
      <c r="N913" s="242"/>
      <c r="O913" s="242"/>
      <c r="P913" s="242"/>
      <c r="Q913" s="242"/>
      <c r="R913" s="242"/>
      <c r="S913" s="242"/>
      <c r="T913" s="243"/>
      <c r="U913" s="13"/>
      <c r="V913" s="13"/>
      <c r="W913" s="13"/>
      <c r="X913" s="13"/>
      <c r="Y913" s="13"/>
      <c r="Z913" s="13"/>
      <c r="AA913" s="13"/>
      <c r="AB913" s="13"/>
      <c r="AC913" s="13"/>
      <c r="AD913" s="13"/>
      <c r="AE913" s="13"/>
      <c r="AT913" s="244" t="s">
        <v>221</v>
      </c>
      <c r="AU913" s="244" t="s">
        <v>83</v>
      </c>
      <c r="AV913" s="13" t="s">
        <v>81</v>
      </c>
      <c r="AW913" s="13" t="s">
        <v>34</v>
      </c>
      <c r="AX913" s="13" t="s">
        <v>74</v>
      </c>
      <c r="AY913" s="244" t="s">
        <v>210</v>
      </c>
    </row>
    <row r="914" s="13" customFormat="1">
      <c r="A914" s="13"/>
      <c r="B914" s="234"/>
      <c r="C914" s="235"/>
      <c r="D914" s="236" t="s">
        <v>221</v>
      </c>
      <c r="E914" s="237" t="s">
        <v>19</v>
      </c>
      <c r="F914" s="238" t="s">
        <v>1101</v>
      </c>
      <c r="G914" s="235"/>
      <c r="H914" s="237" t="s">
        <v>19</v>
      </c>
      <c r="I914" s="239"/>
      <c r="J914" s="235"/>
      <c r="K914" s="235"/>
      <c r="L914" s="240"/>
      <c r="M914" s="241"/>
      <c r="N914" s="242"/>
      <c r="O914" s="242"/>
      <c r="P914" s="242"/>
      <c r="Q914" s="242"/>
      <c r="R914" s="242"/>
      <c r="S914" s="242"/>
      <c r="T914" s="243"/>
      <c r="U914" s="13"/>
      <c r="V914" s="13"/>
      <c r="W914" s="13"/>
      <c r="X914" s="13"/>
      <c r="Y914" s="13"/>
      <c r="Z914" s="13"/>
      <c r="AA914" s="13"/>
      <c r="AB914" s="13"/>
      <c r="AC914" s="13"/>
      <c r="AD914" s="13"/>
      <c r="AE914" s="13"/>
      <c r="AT914" s="244" t="s">
        <v>221</v>
      </c>
      <c r="AU914" s="244" t="s">
        <v>83</v>
      </c>
      <c r="AV914" s="13" t="s">
        <v>81</v>
      </c>
      <c r="AW914" s="13" t="s">
        <v>34</v>
      </c>
      <c r="AX914" s="13" t="s">
        <v>74</v>
      </c>
      <c r="AY914" s="244" t="s">
        <v>210</v>
      </c>
    </row>
    <row r="915" s="14" customFormat="1">
      <c r="A915" s="14"/>
      <c r="B915" s="245"/>
      <c r="C915" s="246"/>
      <c r="D915" s="236" t="s">
        <v>221</v>
      </c>
      <c r="E915" s="247" t="s">
        <v>19</v>
      </c>
      <c r="F915" s="248" t="s">
        <v>1102</v>
      </c>
      <c r="G915" s="246"/>
      <c r="H915" s="249">
        <v>13</v>
      </c>
      <c r="I915" s="250"/>
      <c r="J915" s="246"/>
      <c r="K915" s="246"/>
      <c r="L915" s="251"/>
      <c r="M915" s="252"/>
      <c r="N915" s="253"/>
      <c r="O915" s="253"/>
      <c r="P915" s="253"/>
      <c r="Q915" s="253"/>
      <c r="R915" s="253"/>
      <c r="S915" s="253"/>
      <c r="T915" s="254"/>
      <c r="U915" s="14"/>
      <c r="V915" s="14"/>
      <c r="W915" s="14"/>
      <c r="X915" s="14"/>
      <c r="Y915" s="14"/>
      <c r="Z915" s="14"/>
      <c r="AA915" s="14"/>
      <c r="AB915" s="14"/>
      <c r="AC915" s="14"/>
      <c r="AD915" s="14"/>
      <c r="AE915" s="14"/>
      <c r="AT915" s="255" t="s">
        <v>221</v>
      </c>
      <c r="AU915" s="255" t="s">
        <v>83</v>
      </c>
      <c r="AV915" s="14" t="s">
        <v>83</v>
      </c>
      <c r="AW915" s="14" t="s">
        <v>34</v>
      </c>
      <c r="AX915" s="14" t="s">
        <v>74</v>
      </c>
      <c r="AY915" s="255" t="s">
        <v>210</v>
      </c>
    </row>
    <row r="916" s="13" customFormat="1">
      <c r="A916" s="13"/>
      <c r="B916" s="234"/>
      <c r="C916" s="235"/>
      <c r="D916" s="236" t="s">
        <v>221</v>
      </c>
      <c r="E916" s="237" t="s">
        <v>19</v>
      </c>
      <c r="F916" s="238" t="s">
        <v>1103</v>
      </c>
      <c r="G916" s="235"/>
      <c r="H916" s="237" t="s">
        <v>19</v>
      </c>
      <c r="I916" s="239"/>
      <c r="J916" s="235"/>
      <c r="K916" s="235"/>
      <c r="L916" s="240"/>
      <c r="M916" s="241"/>
      <c r="N916" s="242"/>
      <c r="O916" s="242"/>
      <c r="P916" s="242"/>
      <c r="Q916" s="242"/>
      <c r="R916" s="242"/>
      <c r="S916" s="242"/>
      <c r="T916" s="243"/>
      <c r="U916" s="13"/>
      <c r="V916" s="13"/>
      <c r="W916" s="13"/>
      <c r="X916" s="13"/>
      <c r="Y916" s="13"/>
      <c r="Z916" s="13"/>
      <c r="AA916" s="13"/>
      <c r="AB916" s="13"/>
      <c r="AC916" s="13"/>
      <c r="AD916" s="13"/>
      <c r="AE916" s="13"/>
      <c r="AT916" s="244" t="s">
        <v>221</v>
      </c>
      <c r="AU916" s="244" t="s">
        <v>83</v>
      </c>
      <c r="AV916" s="13" t="s">
        <v>81</v>
      </c>
      <c r="AW916" s="13" t="s">
        <v>34</v>
      </c>
      <c r="AX916" s="13" t="s">
        <v>74</v>
      </c>
      <c r="AY916" s="244" t="s">
        <v>210</v>
      </c>
    </row>
    <row r="917" s="14" customFormat="1">
      <c r="A917" s="14"/>
      <c r="B917" s="245"/>
      <c r="C917" s="246"/>
      <c r="D917" s="236" t="s">
        <v>221</v>
      </c>
      <c r="E917" s="247" t="s">
        <v>19</v>
      </c>
      <c r="F917" s="248" t="s">
        <v>1072</v>
      </c>
      <c r="G917" s="246"/>
      <c r="H917" s="249">
        <v>13.5</v>
      </c>
      <c r="I917" s="250"/>
      <c r="J917" s="246"/>
      <c r="K917" s="246"/>
      <c r="L917" s="251"/>
      <c r="M917" s="252"/>
      <c r="N917" s="253"/>
      <c r="O917" s="253"/>
      <c r="P917" s="253"/>
      <c r="Q917" s="253"/>
      <c r="R917" s="253"/>
      <c r="S917" s="253"/>
      <c r="T917" s="254"/>
      <c r="U917" s="14"/>
      <c r="V917" s="14"/>
      <c r="W917" s="14"/>
      <c r="X917" s="14"/>
      <c r="Y917" s="14"/>
      <c r="Z917" s="14"/>
      <c r="AA917" s="14"/>
      <c r="AB917" s="14"/>
      <c r="AC917" s="14"/>
      <c r="AD917" s="14"/>
      <c r="AE917" s="14"/>
      <c r="AT917" s="255" t="s">
        <v>221</v>
      </c>
      <c r="AU917" s="255" t="s">
        <v>83</v>
      </c>
      <c r="AV917" s="14" t="s">
        <v>83</v>
      </c>
      <c r="AW917" s="14" t="s">
        <v>34</v>
      </c>
      <c r="AX917" s="14" t="s">
        <v>74</v>
      </c>
      <c r="AY917" s="255" t="s">
        <v>210</v>
      </c>
    </row>
    <row r="918" s="16" customFormat="1">
      <c r="A918" s="16"/>
      <c r="B918" s="267"/>
      <c r="C918" s="268"/>
      <c r="D918" s="236" t="s">
        <v>221</v>
      </c>
      <c r="E918" s="269" t="s">
        <v>19</v>
      </c>
      <c r="F918" s="270" t="s">
        <v>236</v>
      </c>
      <c r="G918" s="268"/>
      <c r="H918" s="271">
        <v>26.5</v>
      </c>
      <c r="I918" s="272"/>
      <c r="J918" s="268"/>
      <c r="K918" s="268"/>
      <c r="L918" s="273"/>
      <c r="M918" s="274"/>
      <c r="N918" s="275"/>
      <c r="O918" s="275"/>
      <c r="P918" s="275"/>
      <c r="Q918" s="275"/>
      <c r="R918" s="275"/>
      <c r="S918" s="275"/>
      <c r="T918" s="276"/>
      <c r="U918" s="16"/>
      <c r="V918" s="16"/>
      <c r="W918" s="16"/>
      <c r="X918" s="16"/>
      <c r="Y918" s="16"/>
      <c r="Z918" s="16"/>
      <c r="AA918" s="16"/>
      <c r="AB918" s="16"/>
      <c r="AC918" s="16"/>
      <c r="AD918" s="16"/>
      <c r="AE918" s="16"/>
      <c r="AT918" s="277" t="s">
        <v>221</v>
      </c>
      <c r="AU918" s="277" t="s">
        <v>83</v>
      </c>
      <c r="AV918" s="16" t="s">
        <v>217</v>
      </c>
      <c r="AW918" s="16" t="s">
        <v>34</v>
      </c>
      <c r="AX918" s="16" t="s">
        <v>81</v>
      </c>
      <c r="AY918" s="277" t="s">
        <v>210</v>
      </c>
    </row>
    <row r="919" s="2" customFormat="1" ht="16.5" customHeight="1">
      <c r="A919" s="40"/>
      <c r="B919" s="41"/>
      <c r="C919" s="278" t="s">
        <v>1104</v>
      </c>
      <c r="D919" s="278" t="s">
        <v>424</v>
      </c>
      <c r="E919" s="279" t="s">
        <v>1105</v>
      </c>
      <c r="F919" s="280" t="s">
        <v>978</v>
      </c>
      <c r="G919" s="281" t="s">
        <v>215</v>
      </c>
      <c r="H919" s="282">
        <v>0.68000000000000005</v>
      </c>
      <c r="I919" s="283"/>
      <c r="J919" s="284">
        <f>ROUND(I919*H919,2)</f>
        <v>0</v>
      </c>
      <c r="K919" s="280" t="s">
        <v>216</v>
      </c>
      <c r="L919" s="285"/>
      <c r="M919" s="286" t="s">
        <v>19</v>
      </c>
      <c r="N919" s="287" t="s">
        <v>45</v>
      </c>
      <c r="O919" s="86"/>
      <c r="P919" s="225">
        <f>O919*H919</f>
        <v>0</v>
      </c>
      <c r="Q919" s="225">
        <v>0.55000000000000004</v>
      </c>
      <c r="R919" s="225">
        <f>Q919*H919</f>
        <v>0.37400000000000005</v>
      </c>
      <c r="S919" s="225">
        <v>0</v>
      </c>
      <c r="T919" s="226">
        <f>S919*H919</f>
        <v>0</v>
      </c>
      <c r="U919" s="40"/>
      <c r="V919" s="40"/>
      <c r="W919" s="40"/>
      <c r="X919" s="40"/>
      <c r="Y919" s="40"/>
      <c r="Z919" s="40"/>
      <c r="AA919" s="40"/>
      <c r="AB919" s="40"/>
      <c r="AC919" s="40"/>
      <c r="AD919" s="40"/>
      <c r="AE919" s="40"/>
      <c r="AR919" s="227" t="s">
        <v>498</v>
      </c>
      <c r="AT919" s="227" t="s">
        <v>424</v>
      </c>
      <c r="AU919" s="227" t="s">
        <v>83</v>
      </c>
      <c r="AY919" s="19" t="s">
        <v>210</v>
      </c>
      <c r="BE919" s="228">
        <f>IF(N919="základní",J919,0)</f>
        <v>0</v>
      </c>
      <c r="BF919" s="228">
        <f>IF(N919="snížená",J919,0)</f>
        <v>0</v>
      </c>
      <c r="BG919" s="228">
        <f>IF(N919="zákl. přenesená",J919,0)</f>
        <v>0</v>
      </c>
      <c r="BH919" s="228">
        <f>IF(N919="sníž. přenesená",J919,0)</f>
        <v>0</v>
      </c>
      <c r="BI919" s="228">
        <f>IF(N919="nulová",J919,0)</f>
        <v>0</v>
      </c>
      <c r="BJ919" s="19" t="s">
        <v>81</v>
      </c>
      <c r="BK919" s="228">
        <f>ROUND(I919*H919,2)</f>
        <v>0</v>
      </c>
      <c r="BL919" s="19" t="s">
        <v>368</v>
      </c>
      <c r="BM919" s="227" t="s">
        <v>1106</v>
      </c>
    </row>
    <row r="920" s="13" customFormat="1">
      <c r="A920" s="13"/>
      <c r="B920" s="234"/>
      <c r="C920" s="235"/>
      <c r="D920" s="236" t="s">
        <v>221</v>
      </c>
      <c r="E920" s="237" t="s">
        <v>19</v>
      </c>
      <c r="F920" s="238" t="s">
        <v>852</v>
      </c>
      <c r="G920" s="235"/>
      <c r="H920" s="237" t="s">
        <v>19</v>
      </c>
      <c r="I920" s="239"/>
      <c r="J920" s="235"/>
      <c r="K920" s="235"/>
      <c r="L920" s="240"/>
      <c r="M920" s="241"/>
      <c r="N920" s="242"/>
      <c r="O920" s="242"/>
      <c r="P920" s="242"/>
      <c r="Q920" s="242"/>
      <c r="R920" s="242"/>
      <c r="S920" s="242"/>
      <c r="T920" s="243"/>
      <c r="U920" s="13"/>
      <c r="V920" s="13"/>
      <c r="W920" s="13"/>
      <c r="X920" s="13"/>
      <c r="Y920" s="13"/>
      <c r="Z920" s="13"/>
      <c r="AA920" s="13"/>
      <c r="AB920" s="13"/>
      <c r="AC920" s="13"/>
      <c r="AD920" s="13"/>
      <c r="AE920" s="13"/>
      <c r="AT920" s="244" t="s">
        <v>221</v>
      </c>
      <c r="AU920" s="244" t="s">
        <v>83</v>
      </c>
      <c r="AV920" s="13" t="s">
        <v>81</v>
      </c>
      <c r="AW920" s="13" t="s">
        <v>34</v>
      </c>
      <c r="AX920" s="13" t="s">
        <v>74</v>
      </c>
      <c r="AY920" s="244" t="s">
        <v>210</v>
      </c>
    </row>
    <row r="921" s="13" customFormat="1">
      <c r="A921" s="13"/>
      <c r="B921" s="234"/>
      <c r="C921" s="235"/>
      <c r="D921" s="236" t="s">
        <v>221</v>
      </c>
      <c r="E921" s="237" t="s">
        <v>19</v>
      </c>
      <c r="F921" s="238" t="s">
        <v>853</v>
      </c>
      <c r="G921" s="235"/>
      <c r="H921" s="237" t="s">
        <v>19</v>
      </c>
      <c r="I921" s="239"/>
      <c r="J921" s="235"/>
      <c r="K921" s="235"/>
      <c r="L921" s="240"/>
      <c r="M921" s="241"/>
      <c r="N921" s="242"/>
      <c r="O921" s="242"/>
      <c r="P921" s="242"/>
      <c r="Q921" s="242"/>
      <c r="R921" s="242"/>
      <c r="S921" s="242"/>
      <c r="T921" s="243"/>
      <c r="U921" s="13"/>
      <c r="V921" s="13"/>
      <c r="W921" s="13"/>
      <c r="X921" s="13"/>
      <c r="Y921" s="13"/>
      <c r="Z921" s="13"/>
      <c r="AA921" s="13"/>
      <c r="AB921" s="13"/>
      <c r="AC921" s="13"/>
      <c r="AD921" s="13"/>
      <c r="AE921" s="13"/>
      <c r="AT921" s="244" t="s">
        <v>221</v>
      </c>
      <c r="AU921" s="244" t="s">
        <v>83</v>
      </c>
      <c r="AV921" s="13" t="s">
        <v>81</v>
      </c>
      <c r="AW921" s="13" t="s">
        <v>34</v>
      </c>
      <c r="AX921" s="13" t="s">
        <v>74</v>
      </c>
      <c r="AY921" s="244" t="s">
        <v>210</v>
      </c>
    </row>
    <row r="922" s="13" customFormat="1">
      <c r="A922" s="13"/>
      <c r="B922" s="234"/>
      <c r="C922" s="235"/>
      <c r="D922" s="236" t="s">
        <v>221</v>
      </c>
      <c r="E922" s="237" t="s">
        <v>19</v>
      </c>
      <c r="F922" s="238" t="s">
        <v>1101</v>
      </c>
      <c r="G922" s="235"/>
      <c r="H922" s="237" t="s">
        <v>19</v>
      </c>
      <c r="I922" s="239"/>
      <c r="J922" s="235"/>
      <c r="K922" s="235"/>
      <c r="L922" s="240"/>
      <c r="M922" s="241"/>
      <c r="N922" s="242"/>
      <c r="O922" s="242"/>
      <c r="P922" s="242"/>
      <c r="Q922" s="242"/>
      <c r="R922" s="242"/>
      <c r="S922" s="242"/>
      <c r="T922" s="243"/>
      <c r="U922" s="13"/>
      <c r="V922" s="13"/>
      <c r="W922" s="13"/>
      <c r="X922" s="13"/>
      <c r="Y922" s="13"/>
      <c r="Z922" s="13"/>
      <c r="AA922" s="13"/>
      <c r="AB922" s="13"/>
      <c r="AC922" s="13"/>
      <c r="AD922" s="13"/>
      <c r="AE922" s="13"/>
      <c r="AT922" s="244" t="s">
        <v>221</v>
      </c>
      <c r="AU922" s="244" t="s">
        <v>83</v>
      </c>
      <c r="AV922" s="13" t="s">
        <v>81</v>
      </c>
      <c r="AW922" s="13" t="s">
        <v>34</v>
      </c>
      <c r="AX922" s="13" t="s">
        <v>74</v>
      </c>
      <c r="AY922" s="244" t="s">
        <v>210</v>
      </c>
    </row>
    <row r="923" s="14" customFormat="1">
      <c r="A923" s="14"/>
      <c r="B923" s="245"/>
      <c r="C923" s="246"/>
      <c r="D923" s="236" t="s">
        <v>221</v>
      </c>
      <c r="E923" s="247" t="s">
        <v>19</v>
      </c>
      <c r="F923" s="248" t="s">
        <v>1107</v>
      </c>
      <c r="G923" s="246"/>
      <c r="H923" s="249">
        <v>0.30199999999999999</v>
      </c>
      <c r="I923" s="250"/>
      <c r="J923" s="246"/>
      <c r="K923" s="246"/>
      <c r="L923" s="251"/>
      <c r="M923" s="252"/>
      <c r="N923" s="253"/>
      <c r="O923" s="253"/>
      <c r="P923" s="253"/>
      <c r="Q923" s="253"/>
      <c r="R923" s="253"/>
      <c r="S923" s="253"/>
      <c r="T923" s="254"/>
      <c r="U923" s="14"/>
      <c r="V923" s="14"/>
      <c r="W923" s="14"/>
      <c r="X923" s="14"/>
      <c r="Y923" s="14"/>
      <c r="Z923" s="14"/>
      <c r="AA923" s="14"/>
      <c r="AB923" s="14"/>
      <c r="AC923" s="14"/>
      <c r="AD923" s="14"/>
      <c r="AE923" s="14"/>
      <c r="AT923" s="255" t="s">
        <v>221</v>
      </c>
      <c r="AU923" s="255" t="s">
        <v>83</v>
      </c>
      <c r="AV923" s="14" t="s">
        <v>83</v>
      </c>
      <c r="AW923" s="14" t="s">
        <v>34</v>
      </c>
      <c r="AX923" s="14" t="s">
        <v>74</v>
      </c>
      <c r="AY923" s="255" t="s">
        <v>210</v>
      </c>
    </row>
    <row r="924" s="13" customFormat="1">
      <c r="A924" s="13"/>
      <c r="B924" s="234"/>
      <c r="C924" s="235"/>
      <c r="D924" s="236" t="s">
        <v>221</v>
      </c>
      <c r="E924" s="237" t="s">
        <v>19</v>
      </c>
      <c r="F924" s="238" t="s">
        <v>1103</v>
      </c>
      <c r="G924" s="235"/>
      <c r="H924" s="237" t="s">
        <v>19</v>
      </c>
      <c r="I924" s="239"/>
      <c r="J924" s="235"/>
      <c r="K924" s="235"/>
      <c r="L924" s="240"/>
      <c r="M924" s="241"/>
      <c r="N924" s="242"/>
      <c r="O924" s="242"/>
      <c r="P924" s="242"/>
      <c r="Q924" s="242"/>
      <c r="R924" s="242"/>
      <c r="S924" s="242"/>
      <c r="T924" s="243"/>
      <c r="U924" s="13"/>
      <c r="V924" s="13"/>
      <c r="W924" s="13"/>
      <c r="X924" s="13"/>
      <c r="Y924" s="13"/>
      <c r="Z924" s="13"/>
      <c r="AA924" s="13"/>
      <c r="AB924" s="13"/>
      <c r="AC924" s="13"/>
      <c r="AD924" s="13"/>
      <c r="AE924" s="13"/>
      <c r="AT924" s="244" t="s">
        <v>221</v>
      </c>
      <c r="AU924" s="244" t="s">
        <v>83</v>
      </c>
      <c r="AV924" s="13" t="s">
        <v>81</v>
      </c>
      <c r="AW924" s="13" t="s">
        <v>34</v>
      </c>
      <c r="AX924" s="13" t="s">
        <v>74</v>
      </c>
      <c r="AY924" s="244" t="s">
        <v>210</v>
      </c>
    </row>
    <row r="925" s="14" customFormat="1">
      <c r="A925" s="14"/>
      <c r="B925" s="245"/>
      <c r="C925" s="246"/>
      <c r="D925" s="236" t="s">
        <v>221</v>
      </c>
      <c r="E925" s="247" t="s">
        <v>19</v>
      </c>
      <c r="F925" s="248" t="s">
        <v>1108</v>
      </c>
      <c r="G925" s="246"/>
      <c r="H925" s="249">
        <v>0.34599999999999997</v>
      </c>
      <c r="I925" s="250"/>
      <c r="J925" s="246"/>
      <c r="K925" s="246"/>
      <c r="L925" s="251"/>
      <c r="M925" s="252"/>
      <c r="N925" s="253"/>
      <c r="O925" s="253"/>
      <c r="P925" s="253"/>
      <c r="Q925" s="253"/>
      <c r="R925" s="253"/>
      <c r="S925" s="253"/>
      <c r="T925" s="254"/>
      <c r="U925" s="14"/>
      <c r="V925" s="14"/>
      <c r="W925" s="14"/>
      <c r="X925" s="14"/>
      <c r="Y925" s="14"/>
      <c r="Z925" s="14"/>
      <c r="AA925" s="14"/>
      <c r="AB925" s="14"/>
      <c r="AC925" s="14"/>
      <c r="AD925" s="14"/>
      <c r="AE925" s="14"/>
      <c r="AT925" s="255" t="s">
        <v>221</v>
      </c>
      <c r="AU925" s="255" t="s">
        <v>83</v>
      </c>
      <c r="AV925" s="14" t="s">
        <v>83</v>
      </c>
      <c r="AW925" s="14" t="s">
        <v>34</v>
      </c>
      <c r="AX925" s="14" t="s">
        <v>74</v>
      </c>
      <c r="AY925" s="255" t="s">
        <v>210</v>
      </c>
    </row>
    <row r="926" s="16" customFormat="1">
      <c r="A926" s="16"/>
      <c r="B926" s="267"/>
      <c r="C926" s="268"/>
      <c r="D926" s="236" t="s">
        <v>221</v>
      </c>
      <c r="E926" s="269" t="s">
        <v>19</v>
      </c>
      <c r="F926" s="270" t="s">
        <v>236</v>
      </c>
      <c r="G926" s="268"/>
      <c r="H926" s="271">
        <v>0.64799999999999991</v>
      </c>
      <c r="I926" s="272"/>
      <c r="J926" s="268"/>
      <c r="K926" s="268"/>
      <c r="L926" s="273"/>
      <c r="M926" s="274"/>
      <c r="N926" s="275"/>
      <c r="O926" s="275"/>
      <c r="P926" s="275"/>
      <c r="Q926" s="275"/>
      <c r="R926" s="275"/>
      <c r="S926" s="275"/>
      <c r="T926" s="276"/>
      <c r="U926" s="16"/>
      <c r="V926" s="16"/>
      <c r="W926" s="16"/>
      <c r="X926" s="16"/>
      <c r="Y926" s="16"/>
      <c r="Z926" s="16"/>
      <c r="AA926" s="16"/>
      <c r="AB926" s="16"/>
      <c r="AC926" s="16"/>
      <c r="AD926" s="16"/>
      <c r="AE926" s="16"/>
      <c r="AT926" s="277" t="s">
        <v>221</v>
      </c>
      <c r="AU926" s="277" t="s">
        <v>83</v>
      </c>
      <c r="AV926" s="16" t="s">
        <v>217</v>
      </c>
      <c r="AW926" s="16" t="s">
        <v>34</v>
      </c>
      <c r="AX926" s="16" t="s">
        <v>81</v>
      </c>
      <c r="AY926" s="277" t="s">
        <v>210</v>
      </c>
    </row>
    <row r="927" s="14" customFormat="1">
      <c r="A927" s="14"/>
      <c r="B927" s="245"/>
      <c r="C927" s="246"/>
      <c r="D927" s="236" t="s">
        <v>221</v>
      </c>
      <c r="E927" s="246"/>
      <c r="F927" s="248" t="s">
        <v>1109</v>
      </c>
      <c r="G927" s="246"/>
      <c r="H927" s="249">
        <v>0.68000000000000005</v>
      </c>
      <c r="I927" s="250"/>
      <c r="J927" s="246"/>
      <c r="K927" s="246"/>
      <c r="L927" s="251"/>
      <c r="M927" s="252"/>
      <c r="N927" s="253"/>
      <c r="O927" s="253"/>
      <c r="P927" s="253"/>
      <c r="Q927" s="253"/>
      <c r="R927" s="253"/>
      <c r="S927" s="253"/>
      <c r="T927" s="254"/>
      <c r="U927" s="14"/>
      <c r="V927" s="14"/>
      <c r="W927" s="14"/>
      <c r="X927" s="14"/>
      <c r="Y927" s="14"/>
      <c r="Z927" s="14"/>
      <c r="AA927" s="14"/>
      <c r="AB927" s="14"/>
      <c r="AC927" s="14"/>
      <c r="AD927" s="14"/>
      <c r="AE927" s="14"/>
      <c r="AT927" s="255" t="s">
        <v>221</v>
      </c>
      <c r="AU927" s="255" t="s">
        <v>83</v>
      </c>
      <c r="AV927" s="14" t="s">
        <v>83</v>
      </c>
      <c r="AW927" s="14" t="s">
        <v>4</v>
      </c>
      <c r="AX927" s="14" t="s">
        <v>81</v>
      </c>
      <c r="AY927" s="255" t="s">
        <v>210</v>
      </c>
    </row>
    <row r="928" s="2" customFormat="1" ht="24.15" customHeight="1">
      <c r="A928" s="40"/>
      <c r="B928" s="41"/>
      <c r="C928" s="216" t="s">
        <v>1110</v>
      </c>
      <c r="D928" s="216" t="s">
        <v>212</v>
      </c>
      <c r="E928" s="217" t="s">
        <v>1111</v>
      </c>
      <c r="F928" s="218" t="s">
        <v>1112</v>
      </c>
      <c r="G928" s="219" t="s">
        <v>417</v>
      </c>
      <c r="H928" s="220">
        <v>9</v>
      </c>
      <c r="I928" s="221"/>
      <c r="J928" s="222">
        <f>ROUND(I928*H928,2)</f>
        <v>0</v>
      </c>
      <c r="K928" s="218" t="s">
        <v>216</v>
      </c>
      <c r="L928" s="46"/>
      <c r="M928" s="223" t="s">
        <v>19</v>
      </c>
      <c r="N928" s="224" t="s">
        <v>45</v>
      </c>
      <c r="O928" s="86"/>
      <c r="P928" s="225">
        <f>O928*H928</f>
        <v>0</v>
      </c>
      <c r="Q928" s="225">
        <v>0.00010000000000000001</v>
      </c>
      <c r="R928" s="225">
        <f>Q928*H928</f>
        <v>0.00090000000000000008</v>
      </c>
      <c r="S928" s="225">
        <v>0</v>
      </c>
      <c r="T928" s="226">
        <f>S928*H928</f>
        <v>0</v>
      </c>
      <c r="U928" s="40"/>
      <c r="V928" s="40"/>
      <c r="W928" s="40"/>
      <c r="X928" s="40"/>
      <c r="Y928" s="40"/>
      <c r="Z928" s="40"/>
      <c r="AA928" s="40"/>
      <c r="AB928" s="40"/>
      <c r="AC928" s="40"/>
      <c r="AD928" s="40"/>
      <c r="AE928" s="40"/>
      <c r="AR928" s="227" t="s">
        <v>368</v>
      </c>
      <c r="AT928" s="227" t="s">
        <v>212</v>
      </c>
      <c r="AU928" s="227" t="s">
        <v>83</v>
      </c>
      <c r="AY928" s="19" t="s">
        <v>210</v>
      </c>
      <c r="BE928" s="228">
        <f>IF(N928="základní",J928,0)</f>
        <v>0</v>
      </c>
      <c r="BF928" s="228">
        <f>IF(N928="snížená",J928,0)</f>
        <v>0</v>
      </c>
      <c r="BG928" s="228">
        <f>IF(N928="zákl. přenesená",J928,0)</f>
        <v>0</v>
      </c>
      <c r="BH928" s="228">
        <f>IF(N928="sníž. přenesená",J928,0)</f>
        <v>0</v>
      </c>
      <c r="BI928" s="228">
        <f>IF(N928="nulová",J928,0)</f>
        <v>0</v>
      </c>
      <c r="BJ928" s="19" t="s">
        <v>81</v>
      </c>
      <c r="BK928" s="228">
        <f>ROUND(I928*H928,2)</f>
        <v>0</v>
      </c>
      <c r="BL928" s="19" t="s">
        <v>368</v>
      </c>
      <c r="BM928" s="227" t="s">
        <v>1113</v>
      </c>
    </row>
    <row r="929" s="2" customFormat="1">
      <c r="A929" s="40"/>
      <c r="B929" s="41"/>
      <c r="C929" s="42"/>
      <c r="D929" s="229" t="s">
        <v>219</v>
      </c>
      <c r="E929" s="42"/>
      <c r="F929" s="230" t="s">
        <v>1114</v>
      </c>
      <c r="G929" s="42"/>
      <c r="H929" s="42"/>
      <c r="I929" s="231"/>
      <c r="J929" s="42"/>
      <c r="K929" s="42"/>
      <c r="L929" s="46"/>
      <c r="M929" s="232"/>
      <c r="N929" s="233"/>
      <c r="O929" s="86"/>
      <c r="P929" s="86"/>
      <c r="Q929" s="86"/>
      <c r="R929" s="86"/>
      <c r="S929" s="86"/>
      <c r="T929" s="87"/>
      <c r="U929" s="40"/>
      <c r="V929" s="40"/>
      <c r="W929" s="40"/>
      <c r="X929" s="40"/>
      <c r="Y929" s="40"/>
      <c r="Z929" s="40"/>
      <c r="AA929" s="40"/>
      <c r="AB929" s="40"/>
      <c r="AC929" s="40"/>
      <c r="AD929" s="40"/>
      <c r="AE929" s="40"/>
      <c r="AT929" s="19" t="s">
        <v>219</v>
      </c>
      <c r="AU929" s="19" t="s">
        <v>83</v>
      </c>
    </row>
    <row r="930" s="13" customFormat="1">
      <c r="A930" s="13"/>
      <c r="B930" s="234"/>
      <c r="C930" s="235"/>
      <c r="D930" s="236" t="s">
        <v>221</v>
      </c>
      <c r="E930" s="237" t="s">
        <v>19</v>
      </c>
      <c r="F930" s="238" t="s">
        <v>852</v>
      </c>
      <c r="G930" s="235"/>
      <c r="H930" s="237" t="s">
        <v>19</v>
      </c>
      <c r="I930" s="239"/>
      <c r="J930" s="235"/>
      <c r="K930" s="235"/>
      <c r="L930" s="240"/>
      <c r="M930" s="241"/>
      <c r="N930" s="242"/>
      <c r="O930" s="242"/>
      <c r="P930" s="242"/>
      <c r="Q930" s="242"/>
      <c r="R930" s="242"/>
      <c r="S930" s="242"/>
      <c r="T930" s="243"/>
      <c r="U930" s="13"/>
      <c r="V930" s="13"/>
      <c r="W930" s="13"/>
      <c r="X930" s="13"/>
      <c r="Y930" s="13"/>
      <c r="Z930" s="13"/>
      <c r="AA930" s="13"/>
      <c r="AB930" s="13"/>
      <c r="AC930" s="13"/>
      <c r="AD930" s="13"/>
      <c r="AE930" s="13"/>
      <c r="AT930" s="244" t="s">
        <v>221</v>
      </c>
      <c r="AU930" s="244" t="s">
        <v>83</v>
      </c>
      <c r="AV930" s="13" t="s">
        <v>81</v>
      </c>
      <c r="AW930" s="13" t="s">
        <v>34</v>
      </c>
      <c r="AX930" s="13" t="s">
        <v>74</v>
      </c>
      <c r="AY930" s="244" t="s">
        <v>210</v>
      </c>
    </row>
    <row r="931" s="13" customFormat="1">
      <c r="A931" s="13"/>
      <c r="B931" s="234"/>
      <c r="C931" s="235"/>
      <c r="D931" s="236" t="s">
        <v>221</v>
      </c>
      <c r="E931" s="237" t="s">
        <v>19</v>
      </c>
      <c r="F931" s="238" t="s">
        <v>853</v>
      </c>
      <c r="G931" s="235"/>
      <c r="H931" s="237" t="s">
        <v>19</v>
      </c>
      <c r="I931" s="239"/>
      <c r="J931" s="235"/>
      <c r="K931" s="235"/>
      <c r="L931" s="240"/>
      <c r="M931" s="241"/>
      <c r="N931" s="242"/>
      <c r="O931" s="242"/>
      <c r="P931" s="242"/>
      <c r="Q931" s="242"/>
      <c r="R931" s="242"/>
      <c r="S931" s="242"/>
      <c r="T931" s="243"/>
      <c r="U931" s="13"/>
      <c r="V931" s="13"/>
      <c r="W931" s="13"/>
      <c r="X931" s="13"/>
      <c r="Y931" s="13"/>
      <c r="Z931" s="13"/>
      <c r="AA931" s="13"/>
      <c r="AB931" s="13"/>
      <c r="AC931" s="13"/>
      <c r="AD931" s="13"/>
      <c r="AE931" s="13"/>
      <c r="AT931" s="244" t="s">
        <v>221</v>
      </c>
      <c r="AU931" s="244" t="s">
        <v>83</v>
      </c>
      <c r="AV931" s="13" t="s">
        <v>81</v>
      </c>
      <c r="AW931" s="13" t="s">
        <v>34</v>
      </c>
      <c r="AX931" s="13" t="s">
        <v>74</v>
      </c>
      <c r="AY931" s="244" t="s">
        <v>210</v>
      </c>
    </row>
    <row r="932" s="13" customFormat="1">
      <c r="A932" s="13"/>
      <c r="B932" s="234"/>
      <c r="C932" s="235"/>
      <c r="D932" s="236" t="s">
        <v>221</v>
      </c>
      <c r="E932" s="237" t="s">
        <v>19</v>
      </c>
      <c r="F932" s="238" t="s">
        <v>1115</v>
      </c>
      <c r="G932" s="235"/>
      <c r="H932" s="237" t="s">
        <v>19</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221</v>
      </c>
      <c r="AU932" s="244" t="s">
        <v>83</v>
      </c>
      <c r="AV932" s="13" t="s">
        <v>81</v>
      </c>
      <c r="AW932" s="13" t="s">
        <v>34</v>
      </c>
      <c r="AX932" s="13" t="s">
        <v>74</v>
      </c>
      <c r="AY932" s="244" t="s">
        <v>210</v>
      </c>
    </row>
    <row r="933" s="14" customFormat="1">
      <c r="A933" s="14"/>
      <c r="B933" s="245"/>
      <c r="C933" s="246"/>
      <c r="D933" s="236" t="s">
        <v>221</v>
      </c>
      <c r="E933" s="247" t="s">
        <v>19</v>
      </c>
      <c r="F933" s="248" t="s">
        <v>1068</v>
      </c>
      <c r="G933" s="246"/>
      <c r="H933" s="249">
        <v>9</v>
      </c>
      <c r="I933" s="250"/>
      <c r="J933" s="246"/>
      <c r="K933" s="246"/>
      <c r="L933" s="251"/>
      <c r="M933" s="252"/>
      <c r="N933" s="253"/>
      <c r="O933" s="253"/>
      <c r="P933" s="253"/>
      <c r="Q933" s="253"/>
      <c r="R933" s="253"/>
      <c r="S933" s="253"/>
      <c r="T933" s="254"/>
      <c r="U933" s="14"/>
      <c r="V933" s="14"/>
      <c r="W933" s="14"/>
      <c r="X933" s="14"/>
      <c r="Y933" s="14"/>
      <c r="Z933" s="14"/>
      <c r="AA933" s="14"/>
      <c r="AB933" s="14"/>
      <c r="AC933" s="14"/>
      <c r="AD933" s="14"/>
      <c r="AE933" s="14"/>
      <c r="AT933" s="255" t="s">
        <v>221</v>
      </c>
      <c r="AU933" s="255" t="s">
        <v>83</v>
      </c>
      <c r="AV933" s="14" t="s">
        <v>83</v>
      </c>
      <c r="AW933" s="14" t="s">
        <v>34</v>
      </c>
      <c r="AX933" s="14" t="s">
        <v>74</v>
      </c>
      <c r="AY933" s="255" t="s">
        <v>210</v>
      </c>
    </row>
    <row r="934" s="16" customFormat="1">
      <c r="A934" s="16"/>
      <c r="B934" s="267"/>
      <c r="C934" s="268"/>
      <c r="D934" s="236" t="s">
        <v>221</v>
      </c>
      <c r="E934" s="269" t="s">
        <v>19</v>
      </c>
      <c r="F934" s="270" t="s">
        <v>236</v>
      </c>
      <c r="G934" s="268"/>
      <c r="H934" s="271">
        <v>9</v>
      </c>
      <c r="I934" s="272"/>
      <c r="J934" s="268"/>
      <c r="K934" s="268"/>
      <c r="L934" s="273"/>
      <c r="M934" s="274"/>
      <c r="N934" s="275"/>
      <c r="O934" s="275"/>
      <c r="P934" s="275"/>
      <c r="Q934" s="275"/>
      <c r="R934" s="275"/>
      <c r="S934" s="275"/>
      <c r="T934" s="276"/>
      <c r="U934" s="16"/>
      <c r="V934" s="16"/>
      <c r="W934" s="16"/>
      <c r="X934" s="16"/>
      <c r="Y934" s="16"/>
      <c r="Z934" s="16"/>
      <c r="AA934" s="16"/>
      <c r="AB934" s="16"/>
      <c r="AC934" s="16"/>
      <c r="AD934" s="16"/>
      <c r="AE934" s="16"/>
      <c r="AT934" s="277" t="s">
        <v>221</v>
      </c>
      <c r="AU934" s="277" t="s">
        <v>83</v>
      </c>
      <c r="AV934" s="16" t="s">
        <v>217</v>
      </c>
      <c r="AW934" s="16" t="s">
        <v>34</v>
      </c>
      <c r="AX934" s="16" t="s">
        <v>81</v>
      </c>
      <c r="AY934" s="277" t="s">
        <v>210</v>
      </c>
    </row>
    <row r="935" s="2" customFormat="1" ht="16.5" customHeight="1">
      <c r="A935" s="40"/>
      <c r="B935" s="41"/>
      <c r="C935" s="278" t="s">
        <v>1116</v>
      </c>
      <c r="D935" s="278" t="s">
        <v>424</v>
      </c>
      <c r="E935" s="279" t="s">
        <v>1117</v>
      </c>
      <c r="F935" s="280" t="s">
        <v>980</v>
      </c>
      <c r="G935" s="281" t="s">
        <v>215</v>
      </c>
      <c r="H935" s="282">
        <v>0.30199999999999999</v>
      </c>
      <c r="I935" s="283"/>
      <c r="J935" s="284">
        <f>ROUND(I935*H935,2)</f>
        <v>0</v>
      </c>
      <c r="K935" s="280" t="s">
        <v>216</v>
      </c>
      <c r="L935" s="285"/>
      <c r="M935" s="286" t="s">
        <v>19</v>
      </c>
      <c r="N935" s="287" t="s">
        <v>45</v>
      </c>
      <c r="O935" s="86"/>
      <c r="P935" s="225">
        <f>O935*H935</f>
        <v>0</v>
      </c>
      <c r="Q935" s="225">
        <v>0.55000000000000004</v>
      </c>
      <c r="R935" s="225">
        <f>Q935*H935</f>
        <v>0.1661</v>
      </c>
      <c r="S935" s="225">
        <v>0</v>
      </c>
      <c r="T935" s="226">
        <f>S935*H935</f>
        <v>0</v>
      </c>
      <c r="U935" s="40"/>
      <c r="V935" s="40"/>
      <c r="W935" s="40"/>
      <c r="X935" s="40"/>
      <c r="Y935" s="40"/>
      <c r="Z935" s="40"/>
      <c r="AA935" s="40"/>
      <c r="AB935" s="40"/>
      <c r="AC935" s="40"/>
      <c r="AD935" s="40"/>
      <c r="AE935" s="40"/>
      <c r="AR935" s="227" t="s">
        <v>498</v>
      </c>
      <c r="AT935" s="227" t="s">
        <v>424</v>
      </c>
      <c r="AU935" s="227" t="s">
        <v>83</v>
      </c>
      <c r="AY935" s="19" t="s">
        <v>210</v>
      </c>
      <c r="BE935" s="228">
        <f>IF(N935="základní",J935,0)</f>
        <v>0</v>
      </c>
      <c r="BF935" s="228">
        <f>IF(N935="snížená",J935,0)</f>
        <v>0</v>
      </c>
      <c r="BG935" s="228">
        <f>IF(N935="zákl. přenesená",J935,0)</f>
        <v>0</v>
      </c>
      <c r="BH935" s="228">
        <f>IF(N935="sníž. přenesená",J935,0)</f>
        <v>0</v>
      </c>
      <c r="BI935" s="228">
        <f>IF(N935="nulová",J935,0)</f>
        <v>0</v>
      </c>
      <c r="BJ935" s="19" t="s">
        <v>81</v>
      </c>
      <c r="BK935" s="228">
        <f>ROUND(I935*H935,2)</f>
        <v>0</v>
      </c>
      <c r="BL935" s="19" t="s">
        <v>368</v>
      </c>
      <c r="BM935" s="227" t="s">
        <v>1118</v>
      </c>
    </row>
    <row r="936" s="13" customFormat="1">
      <c r="A936" s="13"/>
      <c r="B936" s="234"/>
      <c r="C936" s="235"/>
      <c r="D936" s="236" t="s">
        <v>221</v>
      </c>
      <c r="E936" s="237" t="s">
        <v>19</v>
      </c>
      <c r="F936" s="238" t="s">
        <v>852</v>
      </c>
      <c r="G936" s="235"/>
      <c r="H936" s="237" t="s">
        <v>19</v>
      </c>
      <c r="I936" s="239"/>
      <c r="J936" s="235"/>
      <c r="K936" s="235"/>
      <c r="L936" s="240"/>
      <c r="M936" s="241"/>
      <c r="N936" s="242"/>
      <c r="O936" s="242"/>
      <c r="P936" s="242"/>
      <c r="Q936" s="242"/>
      <c r="R936" s="242"/>
      <c r="S936" s="242"/>
      <c r="T936" s="243"/>
      <c r="U936" s="13"/>
      <c r="V936" s="13"/>
      <c r="W936" s="13"/>
      <c r="X936" s="13"/>
      <c r="Y936" s="13"/>
      <c r="Z936" s="13"/>
      <c r="AA936" s="13"/>
      <c r="AB936" s="13"/>
      <c r="AC936" s="13"/>
      <c r="AD936" s="13"/>
      <c r="AE936" s="13"/>
      <c r="AT936" s="244" t="s">
        <v>221</v>
      </c>
      <c r="AU936" s="244" t="s">
        <v>83</v>
      </c>
      <c r="AV936" s="13" t="s">
        <v>81</v>
      </c>
      <c r="AW936" s="13" t="s">
        <v>34</v>
      </c>
      <c r="AX936" s="13" t="s">
        <v>74</v>
      </c>
      <c r="AY936" s="244" t="s">
        <v>210</v>
      </c>
    </row>
    <row r="937" s="13" customFormat="1">
      <c r="A937" s="13"/>
      <c r="B937" s="234"/>
      <c r="C937" s="235"/>
      <c r="D937" s="236" t="s">
        <v>221</v>
      </c>
      <c r="E937" s="237" t="s">
        <v>19</v>
      </c>
      <c r="F937" s="238" t="s">
        <v>853</v>
      </c>
      <c r="G937" s="235"/>
      <c r="H937" s="237" t="s">
        <v>19</v>
      </c>
      <c r="I937" s="239"/>
      <c r="J937" s="235"/>
      <c r="K937" s="235"/>
      <c r="L937" s="240"/>
      <c r="M937" s="241"/>
      <c r="N937" s="242"/>
      <c r="O937" s="242"/>
      <c r="P937" s="242"/>
      <c r="Q937" s="242"/>
      <c r="R937" s="242"/>
      <c r="S937" s="242"/>
      <c r="T937" s="243"/>
      <c r="U937" s="13"/>
      <c r="V937" s="13"/>
      <c r="W937" s="13"/>
      <c r="X937" s="13"/>
      <c r="Y937" s="13"/>
      <c r="Z937" s="13"/>
      <c r="AA937" s="13"/>
      <c r="AB937" s="13"/>
      <c r="AC937" s="13"/>
      <c r="AD937" s="13"/>
      <c r="AE937" s="13"/>
      <c r="AT937" s="244" t="s">
        <v>221</v>
      </c>
      <c r="AU937" s="244" t="s">
        <v>83</v>
      </c>
      <c r="AV937" s="13" t="s">
        <v>81</v>
      </c>
      <c r="AW937" s="13" t="s">
        <v>34</v>
      </c>
      <c r="AX937" s="13" t="s">
        <v>74</v>
      </c>
      <c r="AY937" s="244" t="s">
        <v>210</v>
      </c>
    </row>
    <row r="938" s="13" customFormat="1">
      <c r="A938" s="13"/>
      <c r="B938" s="234"/>
      <c r="C938" s="235"/>
      <c r="D938" s="236" t="s">
        <v>221</v>
      </c>
      <c r="E938" s="237" t="s">
        <v>19</v>
      </c>
      <c r="F938" s="238" t="s">
        <v>1115</v>
      </c>
      <c r="G938" s="235"/>
      <c r="H938" s="237" t="s">
        <v>19</v>
      </c>
      <c r="I938" s="239"/>
      <c r="J938" s="235"/>
      <c r="K938" s="235"/>
      <c r="L938" s="240"/>
      <c r="M938" s="241"/>
      <c r="N938" s="242"/>
      <c r="O938" s="242"/>
      <c r="P938" s="242"/>
      <c r="Q938" s="242"/>
      <c r="R938" s="242"/>
      <c r="S938" s="242"/>
      <c r="T938" s="243"/>
      <c r="U938" s="13"/>
      <c r="V938" s="13"/>
      <c r="W938" s="13"/>
      <c r="X938" s="13"/>
      <c r="Y938" s="13"/>
      <c r="Z938" s="13"/>
      <c r="AA938" s="13"/>
      <c r="AB938" s="13"/>
      <c r="AC938" s="13"/>
      <c r="AD938" s="13"/>
      <c r="AE938" s="13"/>
      <c r="AT938" s="244" t="s">
        <v>221</v>
      </c>
      <c r="AU938" s="244" t="s">
        <v>83</v>
      </c>
      <c r="AV938" s="13" t="s">
        <v>81</v>
      </c>
      <c r="AW938" s="13" t="s">
        <v>34</v>
      </c>
      <c r="AX938" s="13" t="s">
        <v>74</v>
      </c>
      <c r="AY938" s="244" t="s">
        <v>210</v>
      </c>
    </row>
    <row r="939" s="14" customFormat="1">
      <c r="A939" s="14"/>
      <c r="B939" s="245"/>
      <c r="C939" s="246"/>
      <c r="D939" s="236" t="s">
        <v>221</v>
      </c>
      <c r="E939" s="247" t="s">
        <v>19</v>
      </c>
      <c r="F939" s="248" t="s">
        <v>1119</v>
      </c>
      <c r="G939" s="246"/>
      <c r="H939" s="249">
        <v>0.28799999999999998</v>
      </c>
      <c r="I939" s="250"/>
      <c r="J939" s="246"/>
      <c r="K939" s="246"/>
      <c r="L939" s="251"/>
      <c r="M939" s="252"/>
      <c r="N939" s="253"/>
      <c r="O939" s="253"/>
      <c r="P939" s="253"/>
      <c r="Q939" s="253"/>
      <c r="R939" s="253"/>
      <c r="S939" s="253"/>
      <c r="T939" s="254"/>
      <c r="U939" s="14"/>
      <c r="V939" s="14"/>
      <c r="W939" s="14"/>
      <c r="X939" s="14"/>
      <c r="Y939" s="14"/>
      <c r="Z939" s="14"/>
      <c r="AA939" s="14"/>
      <c r="AB939" s="14"/>
      <c r="AC939" s="14"/>
      <c r="AD939" s="14"/>
      <c r="AE939" s="14"/>
      <c r="AT939" s="255" t="s">
        <v>221</v>
      </c>
      <c r="AU939" s="255" t="s">
        <v>83</v>
      </c>
      <c r="AV939" s="14" t="s">
        <v>83</v>
      </c>
      <c r="AW939" s="14" t="s">
        <v>34</v>
      </c>
      <c r="AX939" s="14" t="s">
        <v>74</v>
      </c>
      <c r="AY939" s="255" t="s">
        <v>210</v>
      </c>
    </row>
    <row r="940" s="16" customFormat="1">
      <c r="A940" s="16"/>
      <c r="B940" s="267"/>
      <c r="C940" s="268"/>
      <c r="D940" s="236" t="s">
        <v>221</v>
      </c>
      <c r="E940" s="269" t="s">
        <v>19</v>
      </c>
      <c r="F940" s="270" t="s">
        <v>236</v>
      </c>
      <c r="G940" s="268"/>
      <c r="H940" s="271">
        <v>0.28799999999999998</v>
      </c>
      <c r="I940" s="272"/>
      <c r="J940" s="268"/>
      <c r="K940" s="268"/>
      <c r="L940" s="273"/>
      <c r="M940" s="274"/>
      <c r="N940" s="275"/>
      <c r="O940" s="275"/>
      <c r="P940" s="275"/>
      <c r="Q940" s="275"/>
      <c r="R940" s="275"/>
      <c r="S940" s="275"/>
      <c r="T940" s="276"/>
      <c r="U940" s="16"/>
      <c r="V940" s="16"/>
      <c r="W940" s="16"/>
      <c r="X940" s="16"/>
      <c r="Y940" s="16"/>
      <c r="Z940" s="16"/>
      <c r="AA940" s="16"/>
      <c r="AB940" s="16"/>
      <c r="AC940" s="16"/>
      <c r="AD940" s="16"/>
      <c r="AE940" s="16"/>
      <c r="AT940" s="277" t="s">
        <v>221</v>
      </c>
      <c r="AU940" s="277" t="s">
        <v>83</v>
      </c>
      <c r="AV940" s="16" t="s">
        <v>217</v>
      </c>
      <c r="AW940" s="16" t="s">
        <v>34</v>
      </c>
      <c r="AX940" s="16" t="s">
        <v>81</v>
      </c>
      <c r="AY940" s="277" t="s">
        <v>210</v>
      </c>
    </row>
    <row r="941" s="14" customFormat="1">
      <c r="A941" s="14"/>
      <c r="B941" s="245"/>
      <c r="C941" s="246"/>
      <c r="D941" s="236" t="s">
        <v>221</v>
      </c>
      <c r="E941" s="246"/>
      <c r="F941" s="248" t="s">
        <v>1120</v>
      </c>
      <c r="G941" s="246"/>
      <c r="H941" s="249">
        <v>0.30199999999999999</v>
      </c>
      <c r="I941" s="250"/>
      <c r="J941" s="246"/>
      <c r="K941" s="246"/>
      <c r="L941" s="251"/>
      <c r="M941" s="252"/>
      <c r="N941" s="253"/>
      <c r="O941" s="253"/>
      <c r="P941" s="253"/>
      <c r="Q941" s="253"/>
      <c r="R941" s="253"/>
      <c r="S941" s="253"/>
      <c r="T941" s="254"/>
      <c r="U941" s="14"/>
      <c r="V941" s="14"/>
      <c r="W941" s="14"/>
      <c r="X941" s="14"/>
      <c r="Y941" s="14"/>
      <c r="Z941" s="14"/>
      <c r="AA941" s="14"/>
      <c r="AB941" s="14"/>
      <c r="AC941" s="14"/>
      <c r="AD941" s="14"/>
      <c r="AE941" s="14"/>
      <c r="AT941" s="255" t="s">
        <v>221</v>
      </c>
      <c r="AU941" s="255" t="s">
        <v>83</v>
      </c>
      <c r="AV941" s="14" t="s">
        <v>83</v>
      </c>
      <c r="AW941" s="14" t="s">
        <v>4</v>
      </c>
      <c r="AX941" s="14" t="s">
        <v>81</v>
      </c>
      <c r="AY941" s="255" t="s">
        <v>210</v>
      </c>
    </row>
    <row r="942" s="2" customFormat="1" ht="24.15" customHeight="1">
      <c r="A942" s="40"/>
      <c r="B942" s="41"/>
      <c r="C942" s="216" t="s">
        <v>1121</v>
      </c>
      <c r="D942" s="216" t="s">
        <v>212</v>
      </c>
      <c r="E942" s="217" t="s">
        <v>1122</v>
      </c>
      <c r="F942" s="218" t="s">
        <v>1123</v>
      </c>
      <c r="G942" s="219" t="s">
        <v>417</v>
      </c>
      <c r="H942" s="220">
        <v>27.899999999999999</v>
      </c>
      <c r="I942" s="221"/>
      <c r="J942" s="222">
        <f>ROUND(I942*H942,2)</f>
        <v>0</v>
      </c>
      <c r="K942" s="218" t="s">
        <v>216</v>
      </c>
      <c r="L942" s="46"/>
      <c r="M942" s="223" t="s">
        <v>19</v>
      </c>
      <c r="N942" s="224" t="s">
        <v>45</v>
      </c>
      <c r="O942" s="86"/>
      <c r="P942" s="225">
        <f>O942*H942</f>
        <v>0</v>
      </c>
      <c r="Q942" s="225">
        <v>0.00010000000000000001</v>
      </c>
      <c r="R942" s="225">
        <f>Q942*H942</f>
        <v>0.0027899999999999999</v>
      </c>
      <c r="S942" s="225">
        <v>0</v>
      </c>
      <c r="T942" s="226">
        <f>S942*H942</f>
        <v>0</v>
      </c>
      <c r="U942" s="40"/>
      <c r="V942" s="40"/>
      <c r="W942" s="40"/>
      <c r="X942" s="40"/>
      <c r="Y942" s="40"/>
      <c r="Z942" s="40"/>
      <c r="AA942" s="40"/>
      <c r="AB942" s="40"/>
      <c r="AC942" s="40"/>
      <c r="AD942" s="40"/>
      <c r="AE942" s="40"/>
      <c r="AR942" s="227" t="s">
        <v>368</v>
      </c>
      <c r="AT942" s="227" t="s">
        <v>212</v>
      </c>
      <c r="AU942" s="227" t="s">
        <v>83</v>
      </c>
      <c r="AY942" s="19" t="s">
        <v>210</v>
      </c>
      <c r="BE942" s="228">
        <f>IF(N942="základní",J942,0)</f>
        <v>0</v>
      </c>
      <c r="BF942" s="228">
        <f>IF(N942="snížená",J942,0)</f>
        <v>0</v>
      </c>
      <c r="BG942" s="228">
        <f>IF(N942="zákl. přenesená",J942,0)</f>
        <v>0</v>
      </c>
      <c r="BH942" s="228">
        <f>IF(N942="sníž. přenesená",J942,0)</f>
        <v>0</v>
      </c>
      <c r="BI942" s="228">
        <f>IF(N942="nulová",J942,0)</f>
        <v>0</v>
      </c>
      <c r="BJ942" s="19" t="s">
        <v>81</v>
      </c>
      <c r="BK942" s="228">
        <f>ROUND(I942*H942,2)</f>
        <v>0</v>
      </c>
      <c r="BL942" s="19" t="s">
        <v>368</v>
      </c>
      <c r="BM942" s="227" t="s">
        <v>1124</v>
      </c>
    </row>
    <row r="943" s="2" customFormat="1">
      <c r="A943" s="40"/>
      <c r="B943" s="41"/>
      <c r="C943" s="42"/>
      <c r="D943" s="229" t="s">
        <v>219</v>
      </c>
      <c r="E943" s="42"/>
      <c r="F943" s="230" t="s">
        <v>1125</v>
      </c>
      <c r="G943" s="42"/>
      <c r="H943" s="42"/>
      <c r="I943" s="231"/>
      <c r="J943" s="42"/>
      <c r="K943" s="42"/>
      <c r="L943" s="46"/>
      <c r="M943" s="232"/>
      <c r="N943" s="233"/>
      <c r="O943" s="86"/>
      <c r="P943" s="86"/>
      <c r="Q943" s="86"/>
      <c r="R943" s="86"/>
      <c r="S943" s="86"/>
      <c r="T943" s="87"/>
      <c r="U943" s="40"/>
      <c r="V943" s="40"/>
      <c r="W943" s="40"/>
      <c r="X943" s="40"/>
      <c r="Y943" s="40"/>
      <c r="Z943" s="40"/>
      <c r="AA943" s="40"/>
      <c r="AB943" s="40"/>
      <c r="AC943" s="40"/>
      <c r="AD943" s="40"/>
      <c r="AE943" s="40"/>
      <c r="AT943" s="19" t="s">
        <v>219</v>
      </c>
      <c r="AU943" s="19" t="s">
        <v>83</v>
      </c>
    </row>
    <row r="944" s="13" customFormat="1">
      <c r="A944" s="13"/>
      <c r="B944" s="234"/>
      <c r="C944" s="235"/>
      <c r="D944" s="236" t="s">
        <v>221</v>
      </c>
      <c r="E944" s="237" t="s">
        <v>19</v>
      </c>
      <c r="F944" s="238" t="s">
        <v>852</v>
      </c>
      <c r="G944" s="235"/>
      <c r="H944" s="237" t="s">
        <v>19</v>
      </c>
      <c r="I944" s="239"/>
      <c r="J944" s="235"/>
      <c r="K944" s="235"/>
      <c r="L944" s="240"/>
      <c r="M944" s="241"/>
      <c r="N944" s="242"/>
      <c r="O944" s="242"/>
      <c r="P944" s="242"/>
      <c r="Q944" s="242"/>
      <c r="R944" s="242"/>
      <c r="S944" s="242"/>
      <c r="T944" s="243"/>
      <c r="U944" s="13"/>
      <c r="V944" s="13"/>
      <c r="W944" s="13"/>
      <c r="X944" s="13"/>
      <c r="Y944" s="13"/>
      <c r="Z944" s="13"/>
      <c r="AA944" s="13"/>
      <c r="AB944" s="13"/>
      <c r="AC944" s="13"/>
      <c r="AD944" s="13"/>
      <c r="AE944" s="13"/>
      <c r="AT944" s="244" t="s">
        <v>221</v>
      </c>
      <c r="AU944" s="244" t="s">
        <v>83</v>
      </c>
      <c r="AV944" s="13" t="s">
        <v>81</v>
      </c>
      <c r="AW944" s="13" t="s">
        <v>34</v>
      </c>
      <c r="AX944" s="13" t="s">
        <v>74</v>
      </c>
      <c r="AY944" s="244" t="s">
        <v>210</v>
      </c>
    </row>
    <row r="945" s="13" customFormat="1">
      <c r="A945" s="13"/>
      <c r="B945" s="234"/>
      <c r="C945" s="235"/>
      <c r="D945" s="236" t="s">
        <v>221</v>
      </c>
      <c r="E945" s="237" t="s">
        <v>19</v>
      </c>
      <c r="F945" s="238" t="s">
        <v>853</v>
      </c>
      <c r="G945" s="235"/>
      <c r="H945" s="237" t="s">
        <v>19</v>
      </c>
      <c r="I945" s="239"/>
      <c r="J945" s="235"/>
      <c r="K945" s="235"/>
      <c r="L945" s="240"/>
      <c r="M945" s="241"/>
      <c r="N945" s="242"/>
      <c r="O945" s="242"/>
      <c r="P945" s="242"/>
      <c r="Q945" s="242"/>
      <c r="R945" s="242"/>
      <c r="S945" s="242"/>
      <c r="T945" s="243"/>
      <c r="U945" s="13"/>
      <c r="V945" s="13"/>
      <c r="W945" s="13"/>
      <c r="X945" s="13"/>
      <c r="Y945" s="13"/>
      <c r="Z945" s="13"/>
      <c r="AA945" s="13"/>
      <c r="AB945" s="13"/>
      <c r="AC945" s="13"/>
      <c r="AD945" s="13"/>
      <c r="AE945" s="13"/>
      <c r="AT945" s="244" t="s">
        <v>221</v>
      </c>
      <c r="AU945" s="244" t="s">
        <v>83</v>
      </c>
      <c r="AV945" s="13" t="s">
        <v>81</v>
      </c>
      <c r="AW945" s="13" t="s">
        <v>34</v>
      </c>
      <c r="AX945" s="13" t="s">
        <v>74</v>
      </c>
      <c r="AY945" s="244" t="s">
        <v>210</v>
      </c>
    </row>
    <row r="946" s="13" customFormat="1">
      <c r="A946" s="13"/>
      <c r="B946" s="234"/>
      <c r="C946" s="235"/>
      <c r="D946" s="236" t="s">
        <v>221</v>
      </c>
      <c r="E946" s="237" t="s">
        <v>19</v>
      </c>
      <c r="F946" s="238" t="s">
        <v>1126</v>
      </c>
      <c r="G946" s="235"/>
      <c r="H946" s="237" t="s">
        <v>19</v>
      </c>
      <c r="I946" s="239"/>
      <c r="J946" s="235"/>
      <c r="K946" s="235"/>
      <c r="L946" s="240"/>
      <c r="M946" s="241"/>
      <c r="N946" s="242"/>
      <c r="O946" s="242"/>
      <c r="P946" s="242"/>
      <c r="Q946" s="242"/>
      <c r="R946" s="242"/>
      <c r="S946" s="242"/>
      <c r="T946" s="243"/>
      <c r="U946" s="13"/>
      <c r="V946" s="13"/>
      <c r="W946" s="13"/>
      <c r="X946" s="13"/>
      <c r="Y946" s="13"/>
      <c r="Z946" s="13"/>
      <c r="AA946" s="13"/>
      <c r="AB946" s="13"/>
      <c r="AC946" s="13"/>
      <c r="AD946" s="13"/>
      <c r="AE946" s="13"/>
      <c r="AT946" s="244" t="s">
        <v>221</v>
      </c>
      <c r="AU946" s="244" t="s">
        <v>83</v>
      </c>
      <c r="AV946" s="13" t="s">
        <v>81</v>
      </c>
      <c r="AW946" s="13" t="s">
        <v>34</v>
      </c>
      <c r="AX946" s="13" t="s">
        <v>74</v>
      </c>
      <c r="AY946" s="244" t="s">
        <v>210</v>
      </c>
    </row>
    <row r="947" s="14" customFormat="1">
      <c r="A947" s="14"/>
      <c r="B947" s="245"/>
      <c r="C947" s="246"/>
      <c r="D947" s="236" t="s">
        <v>221</v>
      </c>
      <c r="E947" s="247" t="s">
        <v>19</v>
      </c>
      <c r="F947" s="248" t="s">
        <v>1127</v>
      </c>
      <c r="G947" s="246"/>
      <c r="H947" s="249">
        <v>6.9000000000000004</v>
      </c>
      <c r="I947" s="250"/>
      <c r="J947" s="246"/>
      <c r="K947" s="246"/>
      <c r="L947" s="251"/>
      <c r="M947" s="252"/>
      <c r="N947" s="253"/>
      <c r="O947" s="253"/>
      <c r="P947" s="253"/>
      <c r="Q947" s="253"/>
      <c r="R947" s="253"/>
      <c r="S947" s="253"/>
      <c r="T947" s="254"/>
      <c r="U947" s="14"/>
      <c r="V947" s="14"/>
      <c r="W947" s="14"/>
      <c r="X947" s="14"/>
      <c r="Y947" s="14"/>
      <c r="Z947" s="14"/>
      <c r="AA947" s="14"/>
      <c r="AB947" s="14"/>
      <c r="AC947" s="14"/>
      <c r="AD947" s="14"/>
      <c r="AE947" s="14"/>
      <c r="AT947" s="255" t="s">
        <v>221</v>
      </c>
      <c r="AU947" s="255" t="s">
        <v>83</v>
      </c>
      <c r="AV947" s="14" t="s">
        <v>83</v>
      </c>
      <c r="AW947" s="14" t="s">
        <v>34</v>
      </c>
      <c r="AX947" s="14" t="s">
        <v>74</v>
      </c>
      <c r="AY947" s="255" t="s">
        <v>210</v>
      </c>
    </row>
    <row r="948" s="14" customFormat="1">
      <c r="A948" s="14"/>
      <c r="B948" s="245"/>
      <c r="C948" s="246"/>
      <c r="D948" s="236" t="s">
        <v>221</v>
      </c>
      <c r="E948" s="247" t="s">
        <v>19</v>
      </c>
      <c r="F948" s="248" t="s">
        <v>1068</v>
      </c>
      <c r="G948" s="246"/>
      <c r="H948" s="249">
        <v>9</v>
      </c>
      <c r="I948" s="250"/>
      <c r="J948" s="246"/>
      <c r="K948" s="246"/>
      <c r="L948" s="251"/>
      <c r="M948" s="252"/>
      <c r="N948" s="253"/>
      <c r="O948" s="253"/>
      <c r="P948" s="253"/>
      <c r="Q948" s="253"/>
      <c r="R948" s="253"/>
      <c r="S948" s="253"/>
      <c r="T948" s="254"/>
      <c r="U948" s="14"/>
      <c r="V948" s="14"/>
      <c r="W948" s="14"/>
      <c r="X948" s="14"/>
      <c r="Y948" s="14"/>
      <c r="Z948" s="14"/>
      <c r="AA948" s="14"/>
      <c r="AB948" s="14"/>
      <c r="AC948" s="14"/>
      <c r="AD948" s="14"/>
      <c r="AE948" s="14"/>
      <c r="AT948" s="255" t="s">
        <v>221</v>
      </c>
      <c r="AU948" s="255" t="s">
        <v>83</v>
      </c>
      <c r="AV948" s="14" t="s">
        <v>83</v>
      </c>
      <c r="AW948" s="14" t="s">
        <v>34</v>
      </c>
      <c r="AX948" s="14" t="s">
        <v>74</v>
      </c>
      <c r="AY948" s="255" t="s">
        <v>210</v>
      </c>
    </row>
    <row r="949" s="14" customFormat="1">
      <c r="A949" s="14"/>
      <c r="B949" s="245"/>
      <c r="C949" s="246"/>
      <c r="D949" s="236" t="s">
        <v>221</v>
      </c>
      <c r="E949" s="247" t="s">
        <v>19</v>
      </c>
      <c r="F949" s="248" t="s">
        <v>1128</v>
      </c>
      <c r="G949" s="246"/>
      <c r="H949" s="249">
        <v>12</v>
      </c>
      <c r="I949" s="250"/>
      <c r="J949" s="246"/>
      <c r="K949" s="246"/>
      <c r="L949" s="251"/>
      <c r="M949" s="252"/>
      <c r="N949" s="253"/>
      <c r="O949" s="253"/>
      <c r="P949" s="253"/>
      <c r="Q949" s="253"/>
      <c r="R949" s="253"/>
      <c r="S949" s="253"/>
      <c r="T949" s="254"/>
      <c r="U949" s="14"/>
      <c r="V949" s="14"/>
      <c r="W949" s="14"/>
      <c r="X949" s="14"/>
      <c r="Y949" s="14"/>
      <c r="Z949" s="14"/>
      <c r="AA949" s="14"/>
      <c r="AB949" s="14"/>
      <c r="AC949" s="14"/>
      <c r="AD949" s="14"/>
      <c r="AE949" s="14"/>
      <c r="AT949" s="255" t="s">
        <v>221</v>
      </c>
      <c r="AU949" s="255" t="s">
        <v>83</v>
      </c>
      <c r="AV949" s="14" t="s">
        <v>83</v>
      </c>
      <c r="AW949" s="14" t="s">
        <v>34</v>
      </c>
      <c r="AX949" s="14" t="s">
        <v>74</v>
      </c>
      <c r="AY949" s="255" t="s">
        <v>210</v>
      </c>
    </row>
    <row r="950" s="16" customFormat="1">
      <c r="A950" s="16"/>
      <c r="B950" s="267"/>
      <c r="C950" s="268"/>
      <c r="D950" s="236" t="s">
        <v>221</v>
      </c>
      <c r="E950" s="269" t="s">
        <v>19</v>
      </c>
      <c r="F950" s="270" t="s">
        <v>236</v>
      </c>
      <c r="G950" s="268"/>
      <c r="H950" s="271">
        <v>27.899999999999999</v>
      </c>
      <c r="I950" s="272"/>
      <c r="J950" s="268"/>
      <c r="K950" s="268"/>
      <c r="L950" s="273"/>
      <c r="M950" s="274"/>
      <c r="N950" s="275"/>
      <c r="O950" s="275"/>
      <c r="P950" s="275"/>
      <c r="Q950" s="275"/>
      <c r="R950" s="275"/>
      <c r="S950" s="275"/>
      <c r="T950" s="276"/>
      <c r="U950" s="16"/>
      <c r="V950" s="16"/>
      <c r="W950" s="16"/>
      <c r="X950" s="16"/>
      <c r="Y950" s="16"/>
      <c r="Z950" s="16"/>
      <c r="AA950" s="16"/>
      <c r="AB950" s="16"/>
      <c r="AC950" s="16"/>
      <c r="AD950" s="16"/>
      <c r="AE950" s="16"/>
      <c r="AT950" s="277" t="s">
        <v>221</v>
      </c>
      <c r="AU950" s="277" t="s">
        <v>83</v>
      </c>
      <c r="AV950" s="16" t="s">
        <v>217</v>
      </c>
      <c r="AW950" s="16" t="s">
        <v>34</v>
      </c>
      <c r="AX950" s="16" t="s">
        <v>81</v>
      </c>
      <c r="AY950" s="277" t="s">
        <v>210</v>
      </c>
    </row>
    <row r="951" s="2" customFormat="1" ht="16.5" customHeight="1">
      <c r="A951" s="40"/>
      <c r="B951" s="41"/>
      <c r="C951" s="278" t="s">
        <v>1129</v>
      </c>
      <c r="D951" s="278" t="s">
        <v>424</v>
      </c>
      <c r="E951" s="279" t="s">
        <v>1130</v>
      </c>
      <c r="F951" s="280" t="s">
        <v>982</v>
      </c>
      <c r="G951" s="281" t="s">
        <v>215</v>
      </c>
      <c r="H951" s="282">
        <v>1.546</v>
      </c>
      <c r="I951" s="283"/>
      <c r="J951" s="284">
        <f>ROUND(I951*H951,2)</f>
        <v>0</v>
      </c>
      <c r="K951" s="280" t="s">
        <v>216</v>
      </c>
      <c r="L951" s="285"/>
      <c r="M951" s="286" t="s">
        <v>19</v>
      </c>
      <c r="N951" s="287" t="s">
        <v>45</v>
      </c>
      <c r="O951" s="86"/>
      <c r="P951" s="225">
        <f>O951*H951</f>
        <v>0</v>
      </c>
      <c r="Q951" s="225">
        <v>0.55000000000000004</v>
      </c>
      <c r="R951" s="225">
        <f>Q951*H951</f>
        <v>0.85030000000000006</v>
      </c>
      <c r="S951" s="225">
        <v>0</v>
      </c>
      <c r="T951" s="226">
        <f>S951*H951</f>
        <v>0</v>
      </c>
      <c r="U951" s="40"/>
      <c r="V951" s="40"/>
      <c r="W951" s="40"/>
      <c r="X951" s="40"/>
      <c r="Y951" s="40"/>
      <c r="Z951" s="40"/>
      <c r="AA951" s="40"/>
      <c r="AB951" s="40"/>
      <c r="AC951" s="40"/>
      <c r="AD951" s="40"/>
      <c r="AE951" s="40"/>
      <c r="AR951" s="227" t="s">
        <v>498</v>
      </c>
      <c r="AT951" s="227" t="s">
        <v>424</v>
      </c>
      <c r="AU951" s="227" t="s">
        <v>83</v>
      </c>
      <c r="AY951" s="19" t="s">
        <v>210</v>
      </c>
      <c r="BE951" s="228">
        <f>IF(N951="základní",J951,0)</f>
        <v>0</v>
      </c>
      <c r="BF951" s="228">
        <f>IF(N951="snížená",J951,0)</f>
        <v>0</v>
      </c>
      <c r="BG951" s="228">
        <f>IF(N951="zákl. přenesená",J951,0)</f>
        <v>0</v>
      </c>
      <c r="BH951" s="228">
        <f>IF(N951="sníž. přenesená",J951,0)</f>
        <v>0</v>
      </c>
      <c r="BI951" s="228">
        <f>IF(N951="nulová",J951,0)</f>
        <v>0</v>
      </c>
      <c r="BJ951" s="19" t="s">
        <v>81</v>
      </c>
      <c r="BK951" s="228">
        <f>ROUND(I951*H951,2)</f>
        <v>0</v>
      </c>
      <c r="BL951" s="19" t="s">
        <v>368</v>
      </c>
      <c r="BM951" s="227" t="s">
        <v>1131</v>
      </c>
    </row>
    <row r="952" s="14" customFormat="1">
      <c r="A952" s="14"/>
      <c r="B952" s="245"/>
      <c r="C952" s="246"/>
      <c r="D952" s="236" t="s">
        <v>221</v>
      </c>
      <c r="E952" s="246"/>
      <c r="F952" s="248" t="s">
        <v>1132</v>
      </c>
      <c r="G952" s="246"/>
      <c r="H952" s="249">
        <v>1.546</v>
      </c>
      <c r="I952" s="250"/>
      <c r="J952" s="246"/>
      <c r="K952" s="246"/>
      <c r="L952" s="251"/>
      <c r="M952" s="252"/>
      <c r="N952" s="253"/>
      <c r="O952" s="253"/>
      <c r="P952" s="253"/>
      <c r="Q952" s="253"/>
      <c r="R952" s="253"/>
      <c r="S952" s="253"/>
      <c r="T952" s="254"/>
      <c r="U952" s="14"/>
      <c r="V952" s="14"/>
      <c r="W952" s="14"/>
      <c r="X952" s="14"/>
      <c r="Y952" s="14"/>
      <c r="Z952" s="14"/>
      <c r="AA952" s="14"/>
      <c r="AB952" s="14"/>
      <c r="AC952" s="14"/>
      <c r="AD952" s="14"/>
      <c r="AE952" s="14"/>
      <c r="AT952" s="255" t="s">
        <v>221</v>
      </c>
      <c r="AU952" s="255" t="s">
        <v>83</v>
      </c>
      <c r="AV952" s="14" t="s">
        <v>83</v>
      </c>
      <c r="AW952" s="14" t="s">
        <v>4</v>
      </c>
      <c r="AX952" s="14" t="s">
        <v>81</v>
      </c>
      <c r="AY952" s="255" t="s">
        <v>210</v>
      </c>
    </row>
    <row r="953" s="2" customFormat="1" ht="21.75" customHeight="1">
      <c r="A953" s="40"/>
      <c r="B953" s="41"/>
      <c r="C953" s="216" t="s">
        <v>1133</v>
      </c>
      <c r="D953" s="216" t="s">
        <v>212</v>
      </c>
      <c r="E953" s="217" t="s">
        <v>1134</v>
      </c>
      <c r="F953" s="218" t="s">
        <v>1135</v>
      </c>
      <c r="G953" s="219" t="s">
        <v>270</v>
      </c>
      <c r="H953" s="220">
        <v>610</v>
      </c>
      <c r="I953" s="221"/>
      <c r="J953" s="222">
        <f>ROUND(I953*H953,2)</f>
        <v>0</v>
      </c>
      <c r="K953" s="218" t="s">
        <v>216</v>
      </c>
      <c r="L953" s="46"/>
      <c r="M953" s="223" t="s">
        <v>19</v>
      </c>
      <c r="N953" s="224" t="s">
        <v>45</v>
      </c>
      <c r="O953" s="86"/>
      <c r="P953" s="225">
        <f>O953*H953</f>
        <v>0</v>
      </c>
      <c r="Q953" s="225">
        <v>0</v>
      </c>
      <c r="R953" s="225">
        <f>Q953*H953</f>
        <v>0</v>
      </c>
      <c r="S953" s="225">
        <v>0</v>
      </c>
      <c r="T953" s="226">
        <f>S953*H953</f>
        <v>0</v>
      </c>
      <c r="U953" s="40"/>
      <c r="V953" s="40"/>
      <c r="W953" s="40"/>
      <c r="X953" s="40"/>
      <c r="Y953" s="40"/>
      <c r="Z953" s="40"/>
      <c r="AA953" s="40"/>
      <c r="AB953" s="40"/>
      <c r="AC953" s="40"/>
      <c r="AD953" s="40"/>
      <c r="AE953" s="40"/>
      <c r="AR953" s="227" t="s">
        <v>368</v>
      </c>
      <c r="AT953" s="227" t="s">
        <v>212</v>
      </c>
      <c r="AU953" s="227" t="s">
        <v>83</v>
      </c>
      <c r="AY953" s="19" t="s">
        <v>210</v>
      </c>
      <c r="BE953" s="228">
        <f>IF(N953="základní",J953,0)</f>
        <v>0</v>
      </c>
      <c r="BF953" s="228">
        <f>IF(N953="snížená",J953,0)</f>
        <v>0</v>
      </c>
      <c r="BG953" s="228">
        <f>IF(N953="zákl. přenesená",J953,0)</f>
        <v>0</v>
      </c>
      <c r="BH953" s="228">
        <f>IF(N953="sníž. přenesená",J953,0)</f>
        <v>0</v>
      </c>
      <c r="BI953" s="228">
        <f>IF(N953="nulová",J953,0)</f>
        <v>0</v>
      </c>
      <c r="BJ953" s="19" t="s">
        <v>81</v>
      </c>
      <c r="BK953" s="228">
        <f>ROUND(I953*H953,2)</f>
        <v>0</v>
      </c>
      <c r="BL953" s="19" t="s">
        <v>368</v>
      </c>
      <c r="BM953" s="227" t="s">
        <v>1136</v>
      </c>
    </row>
    <row r="954" s="2" customFormat="1">
      <c r="A954" s="40"/>
      <c r="B954" s="41"/>
      <c r="C954" s="42"/>
      <c r="D954" s="229" t="s">
        <v>219</v>
      </c>
      <c r="E954" s="42"/>
      <c r="F954" s="230" t="s">
        <v>1137</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219</v>
      </c>
      <c r="AU954" s="19" t="s">
        <v>83</v>
      </c>
    </row>
    <row r="955" s="13" customFormat="1">
      <c r="A955" s="13"/>
      <c r="B955" s="234"/>
      <c r="C955" s="235"/>
      <c r="D955" s="236" t="s">
        <v>221</v>
      </c>
      <c r="E955" s="237" t="s">
        <v>19</v>
      </c>
      <c r="F955" s="238" t="s">
        <v>852</v>
      </c>
      <c r="G955" s="235"/>
      <c r="H955" s="237" t="s">
        <v>19</v>
      </c>
      <c r="I955" s="239"/>
      <c r="J955" s="235"/>
      <c r="K955" s="235"/>
      <c r="L955" s="240"/>
      <c r="M955" s="241"/>
      <c r="N955" s="242"/>
      <c r="O955" s="242"/>
      <c r="P955" s="242"/>
      <c r="Q955" s="242"/>
      <c r="R955" s="242"/>
      <c r="S955" s="242"/>
      <c r="T955" s="243"/>
      <c r="U955" s="13"/>
      <c r="V955" s="13"/>
      <c r="W955" s="13"/>
      <c r="X955" s="13"/>
      <c r="Y955" s="13"/>
      <c r="Z955" s="13"/>
      <c r="AA955" s="13"/>
      <c r="AB955" s="13"/>
      <c r="AC955" s="13"/>
      <c r="AD955" s="13"/>
      <c r="AE955" s="13"/>
      <c r="AT955" s="244" t="s">
        <v>221</v>
      </c>
      <c r="AU955" s="244" t="s">
        <v>83</v>
      </c>
      <c r="AV955" s="13" t="s">
        <v>81</v>
      </c>
      <c r="AW955" s="13" t="s">
        <v>34</v>
      </c>
      <c r="AX955" s="13" t="s">
        <v>74</v>
      </c>
      <c r="AY955" s="244" t="s">
        <v>210</v>
      </c>
    </row>
    <row r="956" s="13" customFormat="1">
      <c r="A956" s="13"/>
      <c r="B956" s="234"/>
      <c r="C956" s="235"/>
      <c r="D956" s="236" t="s">
        <v>221</v>
      </c>
      <c r="E956" s="237" t="s">
        <v>19</v>
      </c>
      <c r="F956" s="238" t="s">
        <v>853</v>
      </c>
      <c r="G956" s="235"/>
      <c r="H956" s="237" t="s">
        <v>19</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221</v>
      </c>
      <c r="AU956" s="244" t="s">
        <v>83</v>
      </c>
      <c r="AV956" s="13" t="s">
        <v>81</v>
      </c>
      <c r="AW956" s="13" t="s">
        <v>34</v>
      </c>
      <c r="AX956" s="13" t="s">
        <v>74</v>
      </c>
      <c r="AY956" s="244" t="s">
        <v>210</v>
      </c>
    </row>
    <row r="957" s="14" customFormat="1">
      <c r="A957" s="14"/>
      <c r="B957" s="245"/>
      <c r="C957" s="246"/>
      <c r="D957" s="236" t="s">
        <v>221</v>
      </c>
      <c r="E957" s="247" t="s">
        <v>19</v>
      </c>
      <c r="F957" s="248" t="s">
        <v>1138</v>
      </c>
      <c r="G957" s="246"/>
      <c r="H957" s="249">
        <v>580</v>
      </c>
      <c r="I957" s="250"/>
      <c r="J957" s="246"/>
      <c r="K957" s="246"/>
      <c r="L957" s="251"/>
      <c r="M957" s="252"/>
      <c r="N957" s="253"/>
      <c r="O957" s="253"/>
      <c r="P957" s="253"/>
      <c r="Q957" s="253"/>
      <c r="R957" s="253"/>
      <c r="S957" s="253"/>
      <c r="T957" s="254"/>
      <c r="U957" s="14"/>
      <c r="V957" s="14"/>
      <c r="W957" s="14"/>
      <c r="X957" s="14"/>
      <c r="Y957" s="14"/>
      <c r="Z957" s="14"/>
      <c r="AA957" s="14"/>
      <c r="AB957" s="14"/>
      <c r="AC957" s="14"/>
      <c r="AD957" s="14"/>
      <c r="AE957" s="14"/>
      <c r="AT957" s="255" t="s">
        <v>221</v>
      </c>
      <c r="AU957" s="255" t="s">
        <v>83</v>
      </c>
      <c r="AV957" s="14" t="s">
        <v>83</v>
      </c>
      <c r="AW957" s="14" t="s">
        <v>34</v>
      </c>
      <c r="AX957" s="14" t="s">
        <v>74</v>
      </c>
      <c r="AY957" s="255" t="s">
        <v>210</v>
      </c>
    </row>
    <row r="958" s="14" customFormat="1">
      <c r="A958" s="14"/>
      <c r="B958" s="245"/>
      <c r="C958" s="246"/>
      <c r="D958" s="236" t="s">
        <v>221</v>
      </c>
      <c r="E958" s="247" t="s">
        <v>19</v>
      </c>
      <c r="F958" s="248" t="s">
        <v>1139</v>
      </c>
      <c r="G958" s="246"/>
      <c r="H958" s="249">
        <v>20</v>
      </c>
      <c r="I958" s="250"/>
      <c r="J958" s="246"/>
      <c r="K958" s="246"/>
      <c r="L958" s="251"/>
      <c r="M958" s="252"/>
      <c r="N958" s="253"/>
      <c r="O958" s="253"/>
      <c r="P958" s="253"/>
      <c r="Q958" s="253"/>
      <c r="R958" s="253"/>
      <c r="S958" s="253"/>
      <c r="T958" s="254"/>
      <c r="U958" s="14"/>
      <c r="V958" s="14"/>
      <c r="W958" s="14"/>
      <c r="X958" s="14"/>
      <c r="Y958" s="14"/>
      <c r="Z958" s="14"/>
      <c r="AA958" s="14"/>
      <c r="AB958" s="14"/>
      <c r="AC958" s="14"/>
      <c r="AD958" s="14"/>
      <c r="AE958" s="14"/>
      <c r="AT958" s="255" t="s">
        <v>221</v>
      </c>
      <c r="AU958" s="255" t="s">
        <v>83</v>
      </c>
      <c r="AV958" s="14" t="s">
        <v>83</v>
      </c>
      <c r="AW958" s="14" t="s">
        <v>34</v>
      </c>
      <c r="AX958" s="14" t="s">
        <v>74</v>
      </c>
      <c r="AY958" s="255" t="s">
        <v>210</v>
      </c>
    </row>
    <row r="959" s="14" customFormat="1">
      <c r="A959" s="14"/>
      <c r="B959" s="245"/>
      <c r="C959" s="246"/>
      <c r="D959" s="236" t="s">
        <v>221</v>
      </c>
      <c r="E959" s="247" t="s">
        <v>19</v>
      </c>
      <c r="F959" s="248" t="s">
        <v>1140</v>
      </c>
      <c r="G959" s="246"/>
      <c r="H959" s="249">
        <v>10</v>
      </c>
      <c r="I959" s="250"/>
      <c r="J959" s="246"/>
      <c r="K959" s="246"/>
      <c r="L959" s="251"/>
      <c r="M959" s="252"/>
      <c r="N959" s="253"/>
      <c r="O959" s="253"/>
      <c r="P959" s="253"/>
      <c r="Q959" s="253"/>
      <c r="R959" s="253"/>
      <c r="S959" s="253"/>
      <c r="T959" s="254"/>
      <c r="U959" s="14"/>
      <c r="V959" s="14"/>
      <c r="W959" s="14"/>
      <c r="X959" s="14"/>
      <c r="Y959" s="14"/>
      <c r="Z959" s="14"/>
      <c r="AA959" s="14"/>
      <c r="AB959" s="14"/>
      <c r="AC959" s="14"/>
      <c r="AD959" s="14"/>
      <c r="AE959" s="14"/>
      <c r="AT959" s="255" t="s">
        <v>221</v>
      </c>
      <c r="AU959" s="255" t="s">
        <v>83</v>
      </c>
      <c r="AV959" s="14" t="s">
        <v>83</v>
      </c>
      <c r="AW959" s="14" t="s">
        <v>34</v>
      </c>
      <c r="AX959" s="14" t="s">
        <v>74</v>
      </c>
      <c r="AY959" s="255" t="s">
        <v>210</v>
      </c>
    </row>
    <row r="960" s="16" customFormat="1">
      <c r="A960" s="16"/>
      <c r="B960" s="267"/>
      <c r="C960" s="268"/>
      <c r="D960" s="236" t="s">
        <v>221</v>
      </c>
      <c r="E960" s="269" t="s">
        <v>19</v>
      </c>
      <c r="F960" s="270" t="s">
        <v>236</v>
      </c>
      <c r="G960" s="268"/>
      <c r="H960" s="271">
        <v>610</v>
      </c>
      <c r="I960" s="272"/>
      <c r="J960" s="268"/>
      <c r="K960" s="268"/>
      <c r="L960" s="273"/>
      <c r="M960" s="274"/>
      <c r="N960" s="275"/>
      <c r="O960" s="275"/>
      <c r="P960" s="275"/>
      <c r="Q960" s="275"/>
      <c r="R960" s="275"/>
      <c r="S960" s="275"/>
      <c r="T960" s="276"/>
      <c r="U960" s="16"/>
      <c r="V960" s="16"/>
      <c r="W960" s="16"/>
      <c r="X960" s="16"/>
      <c r="Y960" s="16"/>
      <c r="Z960" s="16"/>
      <c r="AA960" s="16"/>
      <c r="AB960" s="16"/>
      <c r="AC960" s="16"/>
      <c r="AD960" s="16"/>
      <c r="AE960" s="16"/>
      <c r="AT960" s="277" t="s">
        <v>221</v>
      </c>
      <c r="AU960" s="277" t="s">
        <v>83</v>
      </c>
      <c r="AV960" s="16" t="s">
        <v>217</v>
      </c>
      <c r="AW960" s="16" t="s">
        <v>34</v>
      </c>
      <c r="AX960" s="16" t="s">
        <v>81</v>
      </c>
      <c r="AY960" s="277" t="s">
        <v>210</v>
      </c>
    </row>
    <row r="961" s="2" customFormat="1" ht="16.5" customHeight="1">
      <c r="A961" s="40"/>
      <c r="B961" s="41"/>
      <c r="C961" s="278" t="s">
        <v>1141</v>
      </c>
      <c r="D961" s="278" t="s">
        <v>424</v>
      </c>
      <c r="E961" s="279" t="s">
        <v>1142</v>
      </c>
      <c r="F961" s="280" t="s">
        <v>984</v>
      </c>
      <c r="G961" s="281" t="s">
        <v>215</v>
      </c>
      <c r="H961" s="282">
        <v>14.616</v>
      </c>
      <c r="I961" s="283"/>
      <c r="J961" s="284">
        <f>ROUND(I961*H961,2)</f>
        <v>0</v>
      </c>
      <c r="K961" s="280" t="s">
        <v>216</v>
      </c>
      <c r="L961" s="285"/>
      <c r="M961" s="286" t="s">
        <v>19</v>
      </c>
      <c r="N961" s="287" t="s">
        <v>45</v>
      </c>
      <c r="O961" s="86"/>
      <c r="P961" s="225">
        <f>O961*H961</f>
        <v>0</v>
      </c>
      <c r="Q961" s="225">
        <v>0.5</v>
      </c>
      <c r="R961" s="225">
        <f>Q961*H961</f>
        <v>7.3079999999999998</v>
      </c>
      <c r="S961" s="225">
        <v>0</v>
      </c>
      <c r="T961" s="226">
        <f>S961*H961</f>
        <v>0</v>
      </c>
      <c r="U961" s="40"/>
      <c r="V961" s="40"/>
      <c r="W961" s="40"/>
      <c r="X961" s="40"/>
      <c r="Y961" s="40"/>
      <c r="Z961" s="40"/>
      <c r="AA961" s="40"/>
      <c r="AB961" s="40"/>
      <c r="AC961" s="40"/>
      <c r="AD961" s="40"/>
      <c r="AE961" s="40"/>
      <c r="AR961" s="227" t="s">
        <v>498</v>
      </c>
      <c r="AT961" s="227" t="s">
        <v>424</v>
      </c>
      <c r="AU961" s="227" t="s">
        <v>83</v>
      </c>
      <c r="AY961" s="19" t="s">
        <v>210</v>
      </c>
      <c r="BE961" s="228">
        <f>IF(N961="základní",J961,0)</f>
        <v>0</v>
      </c>
      <c r="BF961" s="228">
        <f>IF(N961="snížená",J961,0)</f>
        <v>0</v>
      </c>
      <c r="BG961" s="228">
        <f>IF(N961="zákl. přenesená",J961,0)</f>
        <v>0</v>
      </c>
      <c r="BH961" s="228">
        <f>IF(N961="sníž. přenesená",J961,0)</f>
        <v>0</v>
      </c>
      <c r="BI961" s="228">
        <f>IF(N961="nulová",J961,0)</f>
        <v>0</v>
      </c>
      <c r="BJ961" s="19" t="s">
        <v>81</v>
      </c>
      <c r="BK961" s="228">
        <f>ROUND(I961*H961,2)</f>
        <v>0</v>
      </c>
      <c r="BL961" s="19" t="s">
        <v>368</v>
      </c>
      <c r="BM961" s="227" t="s">
        <v>1143</v>
      </c>
    </row>
    <row r="962" s="13" customFormat="1">
      <c r="A962" s="13"/>
      <c r="B962" s="234"/>
      <c r="C962" s="235"/>
      <c r="D962" s="236" t="s">
        <v>221</v>
      </c>
      <c r="E962" s="237" t="s">
        <v>19</v>
      </c>
      <c r="F962" s="238" t="s">
        <v>852</v>
      </c>
      <c r="G962" s="235"/>
      <c r="H962" s="237" t="s">
        <v>19</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221</v>
      </c>
      <c r="AU962" s="244" t="s">
        <v>83</v>
      </c>
      <c r="AV962" s="13" t="s">
        <v>81</v>
      </c>
      <c r="AW962" s="13" t="s">
        <v>34</v>
      </c>
      <c r="AX962" s="13" t="s">
        <v>74</v>
      </c>
      <c r="AY962" s="244" t="s">
        <v>210</v>
      </c>
    </row>
    <row r="963" s="13" customFormat="1">
      <c r="A963" s="13"/>
      <c r="B963" s="234"/>
      <c r="C963" s="235"/>
      <c r="D963" s="236" t="s">
        <v>221</v>
      </c>
      <c r="E963" s="237" t="s">
        <v>19</v>
      </c>
      <c r="F963" s="238" t="s">
        <v>853</v>
      </c>
      <c r="G963" s="235"/>
      <c r="H963" s="237" t="s">
        <v>19</v>
      </c>
      <c r="I963" s="239"/>
      <c r="J963" s="235"/>
      <c r="K963" s="235"/>
      <c r="L963" s="240"/>
      <c r="M963" s="241"/>
      <c r="N963" s="242"/>
      <c r="O963" s="242"/>
      <c r="P963" s="242"/>
      <c r="Q963" s="242"/>
      <c r="R963" s="242"/>
      <c r="S963" s="242"/>
      <c r="T963" s="243"/>
      <c r="U963" s="13"/>
      <c r="V963" s="13"/>
      <c r="W963" s="13"/>
      <c r="X963" s="13"/>
      <c r="Y963" s="13"/>
      <c r="Z963" s="13"/>
      <c r="AA963" s="13"/>
      <c r="AB963" s="13"/>
      <c r="AC963" s="13"/>
      <c r="AD963" s="13"/>
      <c r="AE963" s="13"/>
      <c r="AT963" s="244" t="s">
        <v>221</v>
      </c>
      <c r="AU963" s="244" t="s">
        <v>83</v>
      </c>
      <c r="AV963" s="13" t="s">
        <v>81</v>
      </c>
      <c r="AW963" s="13" t="s">
        <v>34</v>
      </c>
      <c r="AX963" s="13" t="s">
        <v>74</v>
      </c>
      <c r="AY963" s="244" t="s">
        <v>210</v>
      </c>
    </row>
    <row r="964" s="14" customFormat="1">
      <c r="A964" s="14"/>
      <c r="B964" s="245"/>
      <c r="C964" s="246"/>
      <c r="D964" s="236" t="s">
        <v>221</v>
      </c>
      <c r="E964" s="247" t="s">
        <v>19</v>
      </c>
      <c r="F964" s="248" t="s">
        <v>1144</v>
      </c>
      <c r="G964" s="246"/>
      <c r="H964" s="249">
        <v>13.92</v>
      </c>
      <c r="I964" s="250"/>
      <c r="J964" s="246"/>
      <c r="K964" s="246"/>
      <c r="L964" s="251"/>
      <c r="M964" s="252"/>
      <c r="N964" s="253"/>
      <c r="O964" s="253"/>
      <c r="P964" s="253"/>
      <c r="Q964" s="253"/>
      <c r="R964" s="253"/>
      <c r="S964" s="253"/>
      <c r="T964" s="254"/>
      <c r="U964" s="14"/>
      <c r="V964" s="14"/>
      <c r="W964" s="14"/>
      <c r="X964" s="14"/>
      <c r="Y964" s="14"/>
      <c r="Z964" s="14"/>
      <c r="AA964" s="14"/>
      <c r="AB964" s="14"/>
      <c r="AC964" s="14"/>
      <c r="AD964" s="14"/>
      <c r="AE964" s="14"/>
      <c r="AT964" s="255" t="s">
        <v>221</v>
      </c>
      <c r="AU964" s="255" t="s">
        <v>83</v>
      </c>
      <c r="AV964" s="14" t="s">
        <v>83</v>
      </c>
      <c r="AW964" s="14" t="s">
        <v>34</v>
      </c>
      <c r="AX964" s="14" t="s">
        <v>74</v>
      </c>
      <c r="AY964" s="255" t="s">
        <v>210</v>
      </c>
    </row>
    <row r="965" s="16" customFormat="1">
      <c r="A965" s="16"/>
      <c r="B965" s="267"/>
      <c r="C965" s="268"/>
      <c r="D965" s="236" t="s">
        <v>221</v>
      </c>
      <c r="E965" s="269" t="s">
        <v>19</v>
      </c>
      <c r="F965" s="270" t="s">
        <v>236</v>
      </c>
      <c r="G965" s="268"/>
      <c r="H965" s="271">
        <v>13.92</v>
      </c>
      <c r="I965" s="272"/>
      <c r="J965" s="268"/>
      <c r="K965" s="268"/>
      <c r="L965" s="273"/>
      <c r="M965" s="274"/>
      <c r="N965" s="275"/>
      <c r="O965" s="275"/>
      <c r="P965" s="275"/>
      <c r="Q965" s="275"/>
      <c r="R965" s="275"/>
      <c r="S965" s="275"/>
      <c r="T965" s="276"/>
      <c r="U965" s="16"/>
      <c r="V965" s="16"/>
      <c r="W965" s="16"/>
      <c r="X965" s="16"/>
      <c r="Y965" s="16"/>
      <c r="Z965" s="16"/>
      <c r="AA965" s="16"/>
      <c r="AB965" s="16"/>
      <c r="AC965" s="16"/>
      <c r="AD965" s="16"/>
      <c r="AE965" s="16"/>
      <c r="AT965" s="277" t="s">
        <v>221</v>
      </c>
      <c r="AU965" s="277" t="s">
        <v>83</v>
      </c>
      <c r="AV965" s="16" t="s">
        <v>217</v>
      </c>
      <c r="AW965" s="16" t="s">
        <v>34</v>
      </c>
      <c r="AX965" s="16" t="s">
        <v>81</v>
      </c>
      <c r="AY965" s="277" t="s">
        <v>210</v>
      </c>
    </row>
    <row r="966" s="14" customFormat="1">
      <c r="A966" s="14"/>
      <c r="B966" s="245"/>
      <c r="C966" s="246"/>
      <c r="D966" s="236" t="s">
        <v>221</v>
      </c>
      <c r="E966" s="246"/>
      <c r="F966" s="248" t="s">
        <v>1145</v>
      </c>
      <c r="G966" s="246"/>
      <c r="H966" s="249">
        <v>14.616</v>
      </c>
      <c r="I966" s="250"/>
      <c r="J966" s="246"/>
      <c r="K966" s="246"/>
      <c r="L966" s="251"/>
      <c r="M966" s="252"/>
      <c r="N966" s="253"/>
      <c r="O966" s="253"/>
      <c r="P966" s="253"/>
      <c r="Q966" s="253"/>
      <c r="R966" s="253"/>
      <c r="S966" s="253"/>
      <c r="T966" s="254"/>
      <c r="U966" s="14"/>
      <c r="V966" s="14"/>
      <c r="W966" s="14"/>
      <c r="X966" s="14"/>
      <c r="Y966" s="14"/>
      <c r="Z966" s="14"/>
      <c r="AA966" s="14"/>
      <c r="AB966" s="14"/>
      <c r="AC966" s="14"/>
      <c r="AD966" s="14"/>
      <c r="AE966" s="14"/>
      <c r="AT966" s="255" t="s">
        <v>221</v>
      </c>
      <c r="AU966" s="255" t="s">
        <v>83</v>
      </c>
      <c r="AV966" s="14" t="s">
        <v>83</v>
      </c>
      <c r="AW966" s="14" t="s">
        <v>4</v>
      </c>
      <c r="AX966" s="14" t="s">
        <v>81</v>
      </c>
      <c r="AY966" s="255" t="s">
        <v>210</v>
      </c>
    </row>
    <row r="967" s="2" customFormat="1" ht="16.5" customHeight="1">
      <c r="A967" s="40"/>
      <c r="B967" s="41"/>
      <c r="C967" s="278" t="s">
        <v>1146</v>
      </c>
      <c r="D967" s="278" t="s">
        <v>424</v>
      </c>
      <c r="E967" s="279" t="s">
        <v>1147</v>
      </c>
      <c r="F967" s="280" t="s">
        <v>986</v>
      </c>
      <c r="G967" s="281" t="s">
        <v>215</v>
      </c>
      <c r="H967" s="282">
        <v>1.26</v>
      </c>
      <c r="I967" s="283"/>
      <c r="J967" s="284">
        <f>ROUND(I967*H967,2)</f>
        <v>0</v>
      </c>
      <c r="K967" s="280" t="s">
        <v>216</v>
      </c>
      <c r="L967" s="285"/>
      <c r="M967" s="286" t="s">
        <v>19</v>
      </c>
      <c r="N967" s="287" t="s">
        <v>45</v>
      </c>
      <c r="O967" s="86"/>
      <c r="P967" s="225">
        <f>O967*H967</f>
        <v>0</v>
      </c>
      <c r="Q967" s="225">
        <v>0.5</v>
      </c>
      <c r="R967" s="225">
        <f>Q967*H967</f>
        <v>0.63</v>
      </c>
      <c r="S967" s="225">
        <v>0</v>
      </c>
      <c r="T967" s="226">
        <f>S967*H967</f>
        <v>0</v>
      </c>
      <c r="U967" s="40"/>
      <c r="V967" s="40"/>
      <c r="W967" s="40"/>
      <c r="X967" s="40"/>
      <c r="Y967" s="40"/>
      <c r="Z967" s="40"/>
      <c r="AA967" s="40"/>
      <c r="AB967" s="40"/>
      <c r="AC967" s="40"/>
      <c r="AD967" s="40"/>
      <c r="AE967" s="40"/>
      <c r="AR967" s="227" t="s">
        <v>498</v>
      </c>
      <c r="AT967" s="227" t="s">
        <v>424</v>
      </c>
      <c r="AU967" s="227" t="s">
        <v>83</v>
      </c>
      <c r="AY967" s="19" t="s">
        <v>210</v>
      </c>
      <c r="BE967" s="228">
        <f>IF(N967="základní",J967,0)</f>
        <v>0</v>
      </c>
      <c r="BF967" s="228">
        <f>IF(N967="snížená",J967,0)</f>
        <v>0</v>
      </c>
      <c r="BG967" s="228">
        <f>IF(N967="zákl. přenesená",J967,0)</f>
        <v>0</v>
      </c>
      <c r="BH967" s="228">
        <f>IF(N967="sníž. přenesená",J967,0)</f>
        <v>0</v>
      </c>
      <c r="BI967" s="228">
        <f>IF(N967="nulová",J967,0)</f>
        <v>0</v>
      </c>
      <c r="BJ967" s="19" t="s">
        <v>81</v>
      </c>
      <c r="BK967" s="228">
        <f>ROUND(I967*H967,2)</f>
        <v>0</v>
      </c>
      <c r="BL967" s="19" t="s">
        <v>368</v>
      </c>
      <c r="BM967" s="227" t="s">
        <v>1148</v>
      </c>
    </row>
    <row r="968" s="13" customFormat="1">
      <c r="A968" s="13"/>
      <c r="B968" s="234"/>
      <c r="C968" s="235"/>
      <c r="D968" s="236" t="s">
        <v>221</v>
      </c>
      <c r="E968" s="237" t="s">
        <v>19</v>
      </c>
      <c r="F968" s="238" t="s">
        <v>852</v>
      </c>
      <c r="G968" s="235"/>
      <c r="H968" s="237" t="s">
        <v>19</v>
      </c>
      <c r="I968" s="239"/>
      <c r="J968" s="235"/>
      <c r="K968" s="235"/>
      <c r="L968" s="240"/>
      <c r="M968" s="241"/>
      <c r="N968" s="242"/>
      <c r="O968" s="242"/>
      <c r="P968" s="242"/>
      <c r="Q968" s="242"/>
      <c r="R968" s="242"/>
      <c r="S968" s="242"/>
      <c r="T968" s="243"/>
      <c r="U968" s="13"/>
      <c r="V968" s="13"/>
      <c r="W968" s="13"/>
      <c r="X968" s="13"/>
      <c r="Y968" s="13"/>
      <c r="Z968" s="13"/>
      <c r="AA968" s="13"/>
      <c r="AB968" s="13"/>
      <c r="AC968" s="13"/>
      <c r="AD968" s="13"/>
      <c r="AE968" s="13"/>
      <c r="AT968" s="244" t="s">
        <v>221</v>
      </c>
      <c r="AU968" s="244" t="s">
        <v>83</v>
      </c>
      <c r="AV968" s="13" t="s">
        <v>81</v>
      </c>
      <c r="AW968" s="13" t="s">
        <v>34</v>
      </c>
      <c r="AX968" s="13" t="s">
        <v>74</v>
      </c>
      <c r="AY968" s="244" t="s">
        <v>210</v>
      </c>
    </row>
    <row r="969" s="13" customFormat="1">
      <c r="A969" s="13"/>
      <c r="B969" s="234"/>
      <c r="C969" s="235"/>
      <c r="D969" s="236" t="s">
        <v>221</v>
      </c>
      <c r="E969" s="237" t="s">
        <v>19</v>
      </c>
      <c r="F969" s="238" t="s">
        <v>853</v>
      </c>
      <c r="G969" s="235"/>
      <c r="H969" s="237" t="s">
        <v>19</v>
      </c>
      <c r="I969" s="239"/>
      <c r="J969" s="235"/>
      <c r="K969" s="235"/>
      <c r="L969" s="240"/>
      <c r="M969" s="241"/>
      <c r="N969" s="242"/>
      <c r="O969" s="242"/>
      <c r="P969" s="242"/>
      <c r="Q969" s="242"/>
      <c r="R969" s="242"/>
      <c r="S969" s="242"/>
      <c r="T969" s="243"/>
      <c r="U969" s="13"/>
      <c r="V969" s="13"/>
      <c r="W969" s="13"/>
      <c r="X969" s="13"/>
      <c r="Y969" s="13"/>
      <c r="Z969" s="13"/>
      <c r="AA969" s="13"/>
      <c r="AB969" s="13"/>
      <c r="AC969" s="13"/>
      <c r="AD969" s="13"/>
      <c r="AE969" s="13"/>
      <c r="AT969" s="244" t="s">
        <v>221</v>
      </c>
      <c r="AU969" s="244" t="s">
        <v>83</v>
      </c>
      <c r="AV969" s="13" t="s">
        <v>81</v>
      </c>
      <c r="AW969" s="13" t="s">
        <v>34</v>
      </c>
      <c r="AX969" s="13" t="s">
        <v>74</v>
      </c>
      <c r="AY969" s="244" t="s">
        <v>210</v>
      </c>
    </row>
    <row r="970" s="14" customFormat="1">
      <c r="A970" s="14"/>
      <c r="B970" s="245"/>
      <c r="C970" s="246"/>
      <c r="D970" s="236" t="s">
        <v>221</v>
      </c>
      <c r="E970" s="247" t="s">
        <v>19</v>
      </c>
      <c r="F970" s="248" t="s">
        <v>1149</v>
      </c>
      <c r="G970" s="246"/>
      <c r="H970" s="249">
        <v>0.80000000000000004</v>
      </c>
      <c r="I970" s="250"/>
      <c r="J970" s="246"/>
      <c r="K970" s="246"/>
      <c r="L970" s="251"/>
      <c r="M970" s="252"/>
      <c r="N970" s="253"/>
      <c r="O970" s="253"/>
      <c r="P970" s="253"/>
      <c r="Q970" s="253"/>
      <c r="R970" s="253"/>
      <c r="S970" s="253"/>
      <c r="T970" s="254"/>
      <c r="U970" s="14"/>
      <c r="V970" s="14"/>
      <c r="W970" s="14"/>
      <c r="X970" s="14"/>
      <c r="Y970" s="14"/>
      <c r="Z970" s="14"/>
      <c r="AA970" s="14"/>
      <c r="AB970" s="14"/>
      <c r="AC970" s="14"/>
      <c r="AD970" s="14"/>
      <c r="AE970" s="14"/>
      <c r="AT970" s="255" t="s">
        <v>221</v>
      </c>
      <c r="AU970" s="255" t="s">
        <v>83</v>
      </c>
      <c r="AV970" s="14" t="s">
        <v>83</v>
      </c>
      <c r="AW970" s="14" t="s">
        <v>34</v>
      </c>
      <c r="AX970" s="14" t="s">
        <v>74</v>
      </c>
      <c r="AY970" s="255" t="s">
        <v>210</v>
      </c>
    </row>
    <row r="971" s="14" customFormat="1">
      <c r="A971" s="14"/>
      <c r="B971" s="245"/>
      <c r="C971" s="246"/>
      <c r="D971" s="236" t="s">
        <v>221</v>
      </c>
      <c r="E971" s="247" t="s">
        <v>19</v>
      </c>
      <c r="F971" s="248" t="s">
        <v>1150</v>
      </c>
      <c r="G971" s="246"/>
      <c r="H971" s="249">
        <v>0.40000000000000002</v>
      </c>
      <c r="I971" s="250"/>
      <c r="J971" s="246"/>
      <c r="K971" s="246"/>
      <c r="L971" s="251"/>
      <c r="M971" s="252"/>
      <c r="N971" s="253"/>
      <c r="O971" s="253"/>
      <c r="P971" s="253"/>
      <c r="Q971" s="253"/>
      <c r="R971" s="253"/>
      <c r="S971" s="253"/>
      <c r="T971" s="254"/>
      <c r="U971" s="14"/>
      <c r="V971" s="14"/>
      <c r="W971" s="14"/>
      <c r="X971" s="14"/>
      <c r="Y971" s="14"/>
      <c r="Z971" s="14"/>
      <c r="AA971" s="14"/>
      <c r="AB971" s="14"/>
      <c r="AC971" s="14"/>
      <c r="AD971" s="14"/>
      <c r="AE971" s="14"/>
      <c r="AT971" s="255" t="s">
        <v>221</v>
      </c>
      <c r="AU971" s="255" t="s">
        <v>83</v>
      </c>
      <c r="AV971" s="14" t="s">
        <v>83</v>
      </c>
      <c r="AW971" s="14" t="s">
        <v>34</v>
      </c>
      <c r="AX971" s="14" t="s">
        <v>74</v>
      </c>
      <c r="AY971" s="255" t="s">
        <v>210</v>
      </c>
    </row>
    <row r="972" s="16" customFormat="1">
      <c r="A972" s="16"/>
      <c r="B972" s="267"/>
      <c r="C972" s="268"/>
      <c r="D972" s="236" t="s">
        <v>221</v>
      </c>
      <c r="E972" s="269" t="s">
        <v>19</v>
      </c>
      <c r="F972" s="270" t="s">
        <v>236</v>
      </c>
      <c r="G972" s="268"/>
      <c r="H972" s="271">
        <v>1.2</v>
      </c>
      <c r="I972" s="272"/>
      <c r="J972" s="268"/>
      <c r="K972" s="268"/>
      <c r="L972" s="273"/>
      <c r="M972" s="274"/>
      <c r="N972" s="275"/>
      <c r="O972" s="275"/>
      <c r="P972" s="275"/>
      <c r="Q972" s="275"/>
      <c r="R972" s="275"/>
      <c r="S972" s="275"/>
      <c r="T972" s="276"/>
      <c r="U972" s="16"/>
      <c r="V972" s="16"/>
      <c r="W972" s="16"/>
      <c r="X972" s="16"/>
      <c r="Y972" s="16"/>
      <c r="Z972" s="16"/>
      <c r="AA972" s="16"/>
      <c r="AB972" s="16"/>
      <c r="AC972" s="16"/>
      <c r="AD972" s="16"/>
      <c r="AE972" s="16"/>
      <c r="AT972" s="277" t="s">
        <v>221</v>
      </c>
      <c r="AU972" s="277" t="s">
        <v>83</v>
      </c>
      <c r="AV972" s="16" t="s">
        <v>217</v>
      </c>
      <c r="AW972" s="16" t="s">
        <v>34</v>
      </c>
      <c r="AX972" s="16" t="s">
        <v>81</v>
      </c>
      <c r="AY972" s="277" t="s">
        <v>210</v>
      </c>
    </row>
    <row r="973" s="14" customFormat="1">
      <c r="A973" s="14"/>
      <c r="B973" s="245"/>
      <c r="C973" s="246"/>
      <c r="D973" s="236" t="s">
        <v>221</v>
      </c>
      <c r="E973" s="246"/>
      <c r="F973" s="248" t="s">
        <v>1151</v>
      </c>
      <c r="G973" s="246"/>
      <c r="H973" s="249">
        <v>1.26</v>
      </c>
      <c r="I973" s="250"/>
      <c r="J973" s="246"/>
      <c r="K973" s="246"/>
      <c r="L973" s="251"/>
      <c r="M973" s="252"/>
      <c r="N973" s="253"/>
      <c r="O973" s="253"/>
      <c r="P973" s="253"/>
      <c r="Q973" s="253"/>
      <c r="R973" s="253"/>
      <c r="S973" s="253"/>
      <c r="T973" s="254"/>
      <c r="U973" s="14"/>
      <c r="V973" s="14"/>
      <c r="W973" s="14"/>
      <c r="X973" s="14"/>
      <c r="Y973" s="14"/>
      <c r="Z973" s="14"/>
      <c r="AA973" s="14"/>
      <c r="AB973" s="14"/>
      <c r="AC973" s="14"/>
      <c r="AD973" s="14"/>
      <c r="AE973" s="14"/>
      <c r="AT973" s="255" t="s">
        <v>221</v>
      </c>
      <c r="AU973" s="255" t="s">
        <v>83</v>
      </c>
      <c r="AV973" s="14" t="s">
        <v>83</v>
      </c>
      <c r="AW973" s="14" t="s">
        <v>4</v>
      </c>
      <c r="AX973" s="14" t="s">
        <v>81</v>
      </c>
      <c r="AY973" s="255" t="s">
        <v>210</v>
      </c>
    </row>
    <row r="974" s="2" customFormat="1" ht="24.15" customHeight="1">
      <c r="A974" s="40"/>
      <c r="B974" s="41"/>
      <c r="C974" s="216" t="s">
        <v>1152</v>
      </c>
      <c r="D974" s="216" t="s">
        <v>212</v>
      </c>
      <c r="E974" s="217" t="s">
        <v>1153</v>
      </c>
      <c r="F974" s="218" t="s">
        <v>1154</v>
      </c>
      <c r="G974" s="219" t="s">
        <v>270</v>
      </c>
      <c r="H974" s="220">
        <v>680</v>
      </c>
      <c r="I974" s="221"/>
      <c r="J974" s="222">
        <f>ROUND(I974*H974,2)</f>
        <v>0</v>
      </c>
      <c r="K974" s="218" t="s">
        <v>216</v>
      </c>
      <c r="L974" s="46"/>
      <c r="M974" s="223" t="s">
        <v>19</v>
      </c>
      <c r="N974" s="224" t="s">
        <v>45</v>
      </c>
      <c r="O974" s="86"/>
      <c r="P974" s="225">
        <f>O974*H974</f>
        <v>0</v>
      </c>
      <c r="Q974" s="225">
        <v>0</v>
      </c>
      <c r="R974" s="225">
        <f>Q974*H974</f>
        <v>0</v>
      </c>
      <c r="S974" s="225">
        <v>0.017000000000000001</v>
      </c>
      <c r="T974" s="226">
        <f>S974*H974</f>
        <v>11.560000000000001</v>
      </c>
      <c r="U974" s="40"/>
      <c r="V974" s="40"/>
      <c r="W974" s="40"/>
      <c r="X974" s="40"/>
      <c r="Y974" s="40"/>
      <c r="Z974" s="40"/>
      <c r="AA974" s="40"/>
      <c r="AB974" s="40"/>
      <c r="AC974" s="40"/>
      <c r="AD974" s="40"/>
      <c r="AE974" s="40"/>
      <c r="AR974" s="227" t="s">
        <v>368</v>
      </c>
      <c r="AT974" s="227" t="s">
        <v>212</v>
      </c>
      <c r="AU974" s="227" t="s">
        <v>83</v>
      </c>
      <c r="AY974" s="19" t="s">
        <v>210</v>
      </c>
      <c r="BE974" s="228">
        <f>IF(N974="základní",J974,0)</f>
        <v>0</v>
      </c>
      <c r="BF974" s="228">
        <f>IF(N974="snížená",J974,0)</f>
        <v>0</v>
      </c>
      <c r="BG974" s="228">
        <f>IF(N974="zákl. přenesená",J974,0)</f>
        <v>0</v>
      </c>
      <c r="BH974" s="228">
        <f>IF(N974="sníž. přenesená",J974,0)</f>
        <v>0</v>
      </c>
      <c r="BI974" s="228">
        <f>IF(N974="nulová",J974,0)</f>
        <v>0</v>
      </c>
      <c r="BJ974" s="19" t="s">
        <v>81</v>
      </c>
      <c r="BK974" s="228">
        <f>ROUND(I974*H974,2)</f>
        <v>0</v>
      </c>
      <c r="BL974" s="19" t="s">
        <v>368</v>
      </c>
      <c r="BM974" s="227" t="s">
        <v>1155</v>
      </c>
    </row>
    <row r="975" s="2" customFormat="1">
      <c r="A975" s="40"/>
      <c r="B975" s="41"/>
      <c r="C975" s="42"/>
      <c r="D975" s="229" t="s">
        <v>219</v>
      </c>
      <c r="E975" s="42"/>
      <c r="F975" s="230" t="s">
        <v>1156</v>
      </c>
      <c r="G975" s="42"/>
      <c r="H975" s="42"/>
      <c r="I975" s="231"/>
      <c r="J975" s="42"/>
      <c r="K975" s="42"/>
      <c r="L975" s="46"/>
      <c r="M975" s="232"/>
      <c r="N975" s="233"/>
      <c r="O975" s="86"/>
      <c r="P975" s="86"/>
      <c r="Q975" s="86"/>
      <c r="R975" s="86"/>
      <c r="S975" s="86"/>
      <c r="T975" s="87"/>
      <c r="U975" s="40"/>
      <c r="V975" s="40"/>
      <c r="W975" s="40"/>
      <c r="X975" s="40"/>
      <c r="Y975" s="40"/>
      <c r="Z975" s="40"/>
      <c r="AA975" s="40"/>
      <c r="AB975" s="40"/>
      <c r="AC975" s="40"/>
      <c r="AD975" s="40"/>
      <c r="AE975" s="40"/>
      <c r="AT975" s="19" t="s">
        <v>219</v>
      </c>
      <c r="AU975" s="19" t="s">
        <v>83</v>
      </c>
    </row>
    <row r="976" s="13" customFormat="1">
      <c r="A976" s="13"/>
      <c r="B976" s="234"/>
      <c r="C976" s="235"/>
      <c r="D976" s="236" t="s">
        <v>221</v>
      </c>
      <c r="E976" s="237" t="s">
        <v>19</v>
      </c>
      <c r="F976" s="238" t="s">
        <v>852</v>
      </c>
      <c r="G976" s="235"/>
      <c r="H976" s="237" t="s">
        <v>19</v>
      </c>
      <c r="I976" s="239"/>
      <c r="J976" s="235"/>
      <c r="K976" s="235"/>
      <c r="L976" s="240"/>
      <c r="M976" s="241"/>
      <c r="N976" s="242"/>
      <c r="O976" s="242"/>
      <c r="P976" s="242"/>
      <c r="Q976" s="242"/>
      <c r="R976" s="242"/>
      <c r="S976" s="242"/>
      <c r="T976" s="243"/>
      <c r="U976" s="13"/>
      <c r="V976" s="13"/>
      <c r="W976" s="13"/>
      <c r="X976" s="13"/>
      <c r="Y976" s="13"/>
      <c r="Z976" s="13"/>
      <c r="AA976" s="13"/>
      <c r="AB976" s="13"/>
      <c r="AC976" s="13"/>
      <c r="AD976" s="13"/>
      <c r="AE976" s="13"/>
      <c r="AT976" s="244" t="s">
        <v>221</v>
      </c>
      <c r="AU976" s="244" t="s">
        <v>83</v>
      </c>
      <c r="AV976" s="13" t="s">
        <v>81</v>
      </c>
      <c r="AW976" s="13" t="s">
        <v>34</v>
      </c>
      <c r="AX976" s="13" t="s">
        <v>74</v>
      </c>
      <c r="AY976" s="244" t="s">
        <v>210</v>
      </c>
    </row>
    <row r="977" s="13" customFormat="1">
      <c r="A977" s="13"/>
      <c r="B977" s="234"/>
      <c r="C977" s="235"/>
      <c r="D977" s="236" t="s">
        <v>221</v>
      </c>
      <c r="E977" s="237" t="s">
        <v>19</v>
      </c>
      <c r="F977" s="238" t="s">
        <v>853</v>
      </c>
      <c r="G977" s="235"/>
      <c r="H977" s="237" t="s">
        <v>19</v>
      </c>
      <c r="I977" s="239"/>
      <c r="J977" s="235"/>
      <c r="K977" s="235"/>
      <c r="L977" s="240"/>
      <c r="M977" s="241"/>
      <c r="N977" s="242"/>
      <c r="O977" s="242"/>
      <c r="P977" s="242"/>
      <c r="Q977" s="242"/>
      <c r="R977" s="242"/>
      <c r="S977" s="242"/>
      <c r="T977" s="243"/>
      <c r="U977" s="13"/>
      <c r="V977" s="13"/>
      <c r="W977" s="13"/>
      <c r="X977" s="13"/>
      <c r="Y977" s="13"/>
      <c r="Z977" s="13"/>
      <c r="AA977" s="13"/>
      <c r="AB977" s="13"/>
      <c r="AC977" s="13"/>
      <c r="AD977" s="13"/>
      <c r="AE977" s="13"/>
      <c r="AT977" s="244" t="s">
        <v>221</v>
      </c>
      <c r="AU977" s="244" t="s">
        <v>83</v>
      </c>
      <c r="AV977" s="13" t="s">
        <v>81</v>
      </c>
      <c r="AW977" s="13" t="s">
        <v>34</v>
      </c>
      <c r="AX977" s="13" t="s">
        <v>74</v>
      </c>
      <c r="AY977" s="244" t="s">
        <v>210</v>
      </c>
    </row>
    <row r="978" s="14" customFormat="1">
      <c r="A978" s="14"/>
      <c r="B978" s="245"/>
      <c r="C978" s="246"/>
      <c r="D978" s="236" t="s">
        <v>221</v>
      </c>
      <c r="E978" s="247" t="s">
        <v>19</v>
      </c>
      <c r="F978" s="248" t="s">
        <v>1157</v>
      </c>
      <c r="G978" s="246"/>
      <c r="H978" s="249">
        <v>680</v>
      </c>
      <c r="I978" s="250"/>
      <c r="J978" s="246"/>
      <c r="K978" s="246"/>
      <c r="L978" s="251"/>
      <c r="M978" s="252"/>
      <c r="N978" s="253"/>
      <c r="O978" s="253"/>
      <c r="P978" s="253"/>
      <c r="Q978" s="253"/>
      <c r="R978" s="253"/>
      <c r="S978" s="253"/>
      <c r="T978" s="254"/>
      <c r="U978" s="14"/>
      <c r="V978" s="14"/>
      <c r="W978" s="14"/>
      <c r="X978" s="14"/>
      <c r="Y978" s="14"/>
      <c r="Z978" s="14"/>
      <c r="AA978" s="14"/>
      <c r="AB978" s="14"/>
      <c r="AC978" s="14"/>
      <c r="AD978" s="14"/>
      <c r="AE978" s="14"/>
      <c r="AT978" s="255" t="s">
        <v>221</v>
      </c>
      <c r="AU978" s="255" t="s">
        <v>83</v>
      </c>
      <c r="AV978" s="14" t="s">
        <v>83</v>
      </c>
      <c r="AW978" s="14" t="s">
        <v>34</v>
      </c>
      <c r="AX978" s="14" t="s">
        <v>74</v>
      </c>
      <c r="AY978" s="255" t="s">
        <v>210</v>
      </c>
    </row>
    <row r="979" s="16" customFormat="1">
      <c r="A979" s="16"/>
      <c r="B979" s="267"/>
      <c r="C979" s="268"/>
      <c r="D979" s="236" t="s">
        <v>221</v>
      </c>
      <c r="E979" s="269" t="s">
        <v>19</v>
      </c>
      <c r="F979" s="270" t="s">
        <v>236</v>
      </c>
      <c r="G979" s="268"/>
      <c r="H979" s="271">
        <v>680</v>
      </c>
      <c r="I979" s="272"/>
      <c r="J979" s="268"/>
      <c r="K979" s="268"/>
      <c r="L979" s="273"/>
      <c r="M979" s="274"/>
      <c r="N979" s="275"/>
      <c r="O979" s="275"/>
      <c r="P979" s="275"/>
      <c r="Q979" s="275"/>
      <c r="R979" s="275"/>
      <c r="S979" s="275"/>
      <c r="T979" s="276"/>
      <c r="U979" s="16"/>
      <c r="V979" s="16"/>
      <c r="W979" s="16"/>
      <c r="X979" s="16"/>
      <c r="Y979" s="16"/>
      <c r="Z979" s="16"/>
      <c r="AA979" s="16"/>
      <c r="AB979" s="16"/>
      <c r="AC979" s="16"/>
      <c r="AD979" s="16"/>
      <c r="AE979" s="16"/>
      <c r="AT979" s="277" t="s">
        <v>221</v>
      </c>
      <c r="AU979" s="277" t="s">
        <v>83</v>
      </c>
      <c r="AV979" s="16" t="s">
        <v>217</v>
      </c>
      <c r="AW979" s="16" t="s">
        <v>34</v>
      </c>
      <c r="AX979" s="16" t="s">
        <v>81</v>
      </c>
      <c r="AY979" s="277" t="s">
        <v>210</v>
      </c>
    </row>
    <row r="980" s="2" customFormat="1" ht="21.75" customHeight="1">
      <c r="A980" s="40"/>
      <c r="B980" s="41"/>
      <c r="C980" s="216" t="s">
        <v>1158</v>
      </c>
      <c r="D980" s="216" t="s">
        <v>212</v>
      </c>
      <c r="E980" s="217" t="s">
        <v>1159</v>
      </c>
      <c r="F980" s="218" t="s">
        <v>1160</v>
      </c>
      <c r="G980" s="219" t="s">
        <v>270</v>
      </c>
      <c r="H980" s="220">
        <v>580</v>
      </c>
      <c r="I980" s="221"/>
      <c r="J980" s="222">
        <f>ROUND(I980*H980,2)</f>
        <v>0</v>
      </c>
      <c r="K980" s="218" t="s">
        <v>216</v>
      </c>
      <c r="L980" s="46"/>
      <c r="M980" s="223" t="s">
        <v>19</v>
      </c>
      <c r="N980" s="224" t="s">
        <v>45</v>
      </c>
      <c r="O980" s="86"/>
      <c r="P980" s="225">
        <f>O980*H980</f>
        <v>0</v>
      </c>
      <c r="Q980" s="225">
        <v>0</v>
      </c>
      <c r="R980" s="225">
        <f>Q980*H980</f>
        <v>0</v>
      </c>
      <c r="S980" s="225">
        <v>0</v>
      </c>
      <c r="T980" s="226">
        <f>S980*H980</f>
        <v>0</v>
      </c>
      <c r="U980" s="40"/>
      <c r="V980" s="40"/>
      <c r="W980" s="40"/>
      <c r="X980" s="40"/>
      <c r="Y980" s="40"/>
      <c r="Z980" s="40"/>
      <c r="AA980" s="40"/>
      <c r="AB980" s="40"/>
      <c r="AC980" s="40"/>
      <c r="AD980" s="40"/>
      <c r="AE980" s="40"/>
      <c r="AR980" s="227" t="s">
        <v>368</v>
      </c>
      <c r="AT980" s="227" t="s">
        <v>212</v>
      </c>
      <c r="AU980" s="227" t="s">
        <v>83</v>
      </c>
      <c r="AY980" s="19" t="s">
        <v>210</v>
      </c>
      <c r="BE980" s="228">
        <f>IF(N980="základní",J980,0)</f>
        <v>0</v>
      </c>
      <c r="BF980" s="228">
        <f>IF(N980="snížená",J980,0)</f>
        <v>0</v>
      </c>
      <c r="BG980" s="228">
        <f>IF(N980="zákl. přenesená",J980,0)</f>
        <v>0</v>
      </c>
      <c r="BH980" s="228">
        <f>IF(N980="sníž. přenesená",J980,0)</f>
        <v>0</v>
      </c>
      <c r="BI980" s="228">
        <f>IF(N980="nulová",J980,0)</f>
        <v>0</v>
      </c>
      <c r="BJ980" s="19" t="s">
        <v>81</v>
      </c>
      <c r="BK980" s="228">
        <f>ROUND(I980*H980,2)</f>
        <v>0</v>
      </c>
      <c r="BL980" s="19" t="s">
        <v>368</v>
      </c>
      <c r="BM980" s="227" t="s">
        <v>1161</v>
      </c>
    </row>
    <row r="981" s="2" customFormat="1">
      <c r="A981" s="40"/>
      <c r="B981" s="41"/>
      <c r="C981" s="42"/>
      <c r="D981" s="229" t="s">
        <v>219</v>
      </c>
      <c r="E981" s="42"/>
      <c r="F981" s="230" t="s">
        <v>1162</v>
      </c>
      <c r="G981" s="42"/>
      <c r="H981" s="42"/>
      <c r="I981" s="231"/>
      <c r="J981" s="42"/>
      <c r="K981" s="42"/>
      <c r="L981" s="46"/>
      <c r="M981" s="232"/>
      <c r="N981" s="233"/>
      <c r="O981" s="86"/>
      <c r="P981" s="86"/>
      <c r="Q981" s="86"/>
      <c r="R981" s="86"/>
      <c r="S981" s="86"/>
      <c r="T981" s="87"/>
      <c r="U981" s="40"/>
      <c r="V981" s="40"/>
      <c r="W981" s="40"/>
      <c r="X981" s="40"/>
      <c r="Y981" s="40"/>
      <c r="Z981" s="40"/>
      <c r="AA981" s="40"/>
      <c r="AB981" s="40"/>
      <c r="AC981" s="40"/>
      <c r="AD981" s="40"/>
      <c r="AE981" s="40"/>
      <c r="AT981" s="19" t="s">
        <v>219</v>
      </c>
      <c r="AU981" s="19" t="s">
        <v>83</v>
      </c>
    </row>
    <row r="982" s="13" customFormat="1">
      <c r="A982" s="13"/>
      <c r="B982" s="234"/>
      <c r="C982" s="235"/>
      <c r="D982" s="236" t="s">
        <v>221</v>
      </c>
      <c r="E982" s="237" t="s">
        <v>19</v>
      </c>
      <c r="F982" s="238" t="s">
        <v>852</v>
      </c>
      <c r="G982" s="235"/>
      <c r="H982" s="237" t="s">
        <v>19</v>
      </c>
      <c r="I982" s="239"/>
      <c r="J982" s="235"/>
      <c r="K982" s="235"/>
      <c r="L982" s="240"/>
      <c r="M982" s="241"/>
      <c r="N982" s="242"/>
      <c r="O982" s="242"/>
      <c r="P982" s="242"/>
      <c r="Q982" s="242"/>
      <c r="R982" s="242"/>
      <c r="S982" s="242"/>
      <c r="T982" s="243"/>
      <c r="U982" s="13"/>
      <c r="V982" s="13"/>
      <c r="W982" s="13"/>
      <c r="X982" s="13"/>
      <c r="Y982" s="13"/>
      <c r="Z982" s="13"/>
      <c r="AA982" s="13"/>
      <c r="AB982" s="13"/>
      <c r="AC982" s="13"/>
      <c r="AD982" s="13"/>
      <c r="AE982" s="13"/>
      <c r="AT982" s="244" t="s">
        <v>221</v>
      </c>
      <c r="AU982" s="244" t="s">
        <v>83</v>
      </c>
      <c r="AV982" s="13" t="s">
        <v>81</v>
      </c>
      <c r="AW982" s="13" t="s">
        <v>34</v>
      </c>
      <c r="AX982" s="13" t="s">
        <v>74</v>
      </c>
      <c r="AY982" s="244" t="s">
        <v>210</v>
      </c>
    </row>
    <row r="983" s="13" customFormat="1">
      <c r="A983" s="13"/>
      <c r="B983" s="234"/>
      <c r="C983" s="235"/>
      <c r="D983" s="236" t="s">
        <v>221</v>
      </c>
      <c r="E983" s="237" t="s">
        <v>19</v>
      </c>
      <c r="F983" s="238" t="s">
        <v>853</v>
      </c>
      <c r="G983" s="235"/>
      <c r="H983" s="237" t="s">
        <v>19</v>
      </c>
      <c r="I983" s="239"/>
      <c r="J983" s="235"/>
      <c r="K983" s="235"/>
      <c r="L983" s="240"/>
      <c r="M983" s="241"/>
      <c r="N983" s="242"/>
      <c r="O983" s="242"/>
      <c r="P983" s="242"/>
      <c r="Q983" s="242"/>
      <c r="R983" s="242"/>
      <c r="S983" s="242"/>
      <c r="T983" s="243"/>
      <c r="U983" s="13"/>
      <c r="V983" s="13"/>
      <c r="W983" s="13"/>
      <c r="X983" s="13"/>
      <c r="Y983" s="13"/>
      <c r="Z983" s="13"/>
      <c r="AA983" s="13"/>
      <c r="AB983" s="13"/>
      <c r="AC983" s="13"/>
      <c r="AD983" s="13"/>
      <c r="AE983" s="13"/>
      <c r="AT983" s="244" t="s">
        <v>221</v>
      </c>
      <c r="AU983" s="244" t="s">
        <v>83</v>
      </c>
      <c r="AV983" s="13" t="s">
        <v>81</v>
      </c>
      <c r="AW983" s="13" t="s">
        <v>34</v>
      </c>
      <c r="AX983" s="13" t="s">
        <v>74</v>
      </c>
      <c r="AY983" s="244" t="s">
        <v>210</v>
      </c>
    </row>
    <row r="984" s="14" customFormat="1">
      <c r="A984" s="14"/>
      <c r="B984" s="245"/>
      <c r="C984" s="246"/>
      <c r="D984" s="236" t="s">
        <v>221</v>
      </c>
      <c r="E984" s="247" t="s">
        <v>19</v>
      </c>
      <c r="F984" s="248" t="s">
        <v>1163</v>
      </c>
      <c r="G984" s="246"/>
      <c r="H984" s="249">
        <v>580</v>
      </c>
      <c r="I984" s="250"/>
      <c r="J984" s="246"/>
      <c r="K984" s="246"/>
      <c r="L984" s="251"/>
      <c r="M984" s="252"/>
      <c r="N984" s="253"/>
      <c r="O984" s="253"/>
      <c r="P984" s="253"/>
      <c r="Q984" s="253"/>
      <c r="R984" s="253"/>
      <c r="S984" s="253"/>
      <c r="T984" s="254"/>
      <c r="U984" s="14"/>
      <c r="V984" s="14"/>
      <c r="W984" s="14"/>
      <c r="X984" s="14"/>
      <c r="Y984" s="14"/>
      <c r="Z984" s="14"/>
      <c r="AA984" s="14"/>
      <c r="AB984" s="14"/>
      <c r="AC984" s="14"/>
      <c r="AD984" s="14"/>
      <c r="AE984" s="14"/>
      <c r="AT984" s="255" t="s">
        <v>221</v>
      </c>
      <c r="AU984" s="255" t="s">
        <v>83</v>
      </c>
      <c r="AV984" s="14" t="s">
        <v>83</v>
      </c>
      <c r="AW984" s="14" t="s">
        <v>34</v>
      </c>
      <c r="AX984" s="14" t="s">
        <v>74</v>
      </c>
      <c r="AY984" s="255" t="s">
        <v>210</v>
      </c>
    </row>
    <row r="985" s="16" customFormat="1">
      <c r="A985" s="16"/>
      <c r="B985" s="267"/>
      <c r="C985" s="268"/>
      <c r="D985" s="236" t="s">
        <v>221</v>
      </c>
      <c r="E985" s="269" t="s">
        <v>19</v>
      </c>
      <c r="F985" s="270" t="s">
        <v>236</v>
      </c>
      <c r="G985" s="268"/>
      <c r="H985" s="271">
        <v>580</v>
      </c>
      <c r="I985" s="272"/>
      <c r="J985" s="268"/>
      <c r="K985" s="268"/>
      <c r="L985" s="273"/>
      <c r="M985" s="274"/>
      <c r="N985" s="275"/>
      <c r="O985" s="275"/>
      <c r="P985" s="275"/>
      <c r="Q985" s="275"/>
      <c r="R985" s="275"/>
      <c r="S985" s="275"/>
      <c r="T985" s="276"/>
      <c r="U985" s="16"/>
      <c r="V985" s="16"/>
      <c r="W985" s="16"/>
      <c r="X985" s="16"/>
      <c r="Y985" s="16"/>
      <c r="Z985" s="16"/>
      <c r="AA985" s="16"/>
      <c r="AB985" s="16"/>
      <c r="AC985" s="16"/>
      <c r="AD985" s="16"/>
      <c r="AE985" s="16"/>
      <c r="AT985" s="277" t="s">
        <v>221</v>
      </c>
      <c r="AU985" s="277" t="s">
        <v>83</v>
      </c>
      <c r="AV985" s="16" t="s">
        <v>217</v>
      </c>
      <c r="AW985" s="16" t="s">
        <v>34</v>
      </c>
      <c r="AX985" s="16" t="s">
        <v>81</v>
      </c>
      <c r="AY985" s="277" t="s">
        <v>210</v>
      </c>
    </row>
    <row r="986" s="2" customFormat="1" ht="16.5" customHeight="1">
      <c r="A986" s="40"/>
      <c r="B986" s="41"/>
      <c r="C986" s="278" t="s">
        <v>1164</v>
      </c>
      <c r="D986" s="278" t="s">
        <v>424</v>
      </c>
      <c r="E986" s="279" t="s">
        <v>1165</v>
      </c>
      <c r="F986" s="280" t="s">
        <v>1009</v>
      </c>
      <c r="G986" s="281" t="s">
        <v>215</v>
      </c>
      <c r="H986" s="282">
        <v>6.2999999999999998</v>
      </c>
      <c r="I986" s="283"/>
      <c r="J986" s="284">
        <f>ROUND(I986*H986,2)</f>
        <v>0</v>
      </c>
      <c r="K986" s="280" t="s">
        <v>216</v>
      </c>
      <c r="L986" s="285"/>
      <c r="M986" s="286" t="s">
        <v>19</v>
      </c>
      <c r="N986" s="287" t="s">
        <v>45</v>
      </c>
      <c r="O986" s="86"/>
      <c r="P986" s="225">
        <f>O986*H986</f>
        <v>0</v>
      </c>
      <c r="Q986" s="225">
        <v>0.55000000000000004</v>
      </c>
      <c r="R986" s="225">
        <f>Q986*H986</f>
        <v>3.4650000000000003</v>
      </c>
      <c r="S986" s="225">
        <v>0</v>
      </c>
      <c r="T986" s="226">
        <f>S986*H986</f>
        <v>0</v>
      </c>
      <c r="U986" s="40"/>
      <c r="V986" s="40"/>
      <c r="W986" s="40"/>
      <c r="X986" s="40"/>
      <c r="Y986" s="40"/>
      <c r="Z986" s="40"/>
      <c r="AA986" s="40"/>
      <c r="AB986" s="40"/>
      <c r="AC986" s="40"/>
      <c r="AD986" s="40"/>
      <c r="AE986" s="40"/>
      <c r="AR986" s="227" t="s">
        <v>498</v>
      </c>
      <c r="AT986" s="227" t="s">
        <v>424</v>
      </c>
      <c r="AU986" s="227" t="s">
        <v>83</v>
      </c>
      <c r="AY986" s="19" t="s">
        <v>210</v>
      </c>
      <c r="BE986" s="228">
        <f>IF(N986="základní",J986,0)</f>
        <v>0</v>
      </c>
      <c r="BF986" s="228">
        <f>IF(N986="snížená",J986,0)</f>
        <v>0</v>
      </c>
      <c r="BG986" s="228">
        <f>IF(N986="zákl. přenesená",J986,0)</f>
        <v>0</v>
      </c>
      <c r="BH986" s="228">
        <f>IF(N986="sníž. přenesená",J986,0)</f>
        <v>0</v>
      </c>
      <c r="BI986" s="228">
        <f>IF(N986="nulová",J986,0)</f>
        <v>0</v>
      </c>
      <c r="BJ986" s="19" t="s">
        <v>81</v>
      </c>
      <c r="BK986" s="228">
        <f>ROUND(I986*H986,2)</f>
        <v>0</v>
      </c>
      <c r="BL986" s="19" t="s">
        <v>368</v>
      </c>
      <c r="BM986" s="227" t="s">
        <v>1166</v>
      </c>
    </row>
    <row r="987" s="13" customFormat="1">
      <c r="A987" s="13"/>
      <c r="B987" s="234"/>
      <c r="C987" s="235"/>
      <c r="D987" s="236" t="s">
        <v>221</v>
      </c>
      <c r="E987" s="237" t="s">
        <v>19</v>
      </c>
      <c r="F987" s="238" t="s">
        <v>852</v>
      </c>
      <c r="G987" s="235"/>
      <c r="H987" s="237" t="s">
        <v>19</v>
      </c>
      <c r="I987" s="239"/>
      <c r="J987" s="235"/>
      <c r="K987" s="235"/>
      <c r="L987" s="240"/>
      <c r="M987" s="241"/>
      <c r="N987" s="242"/>
      <c r="O987" s="242"/>
      <c r="P987" s="242"/>
      <c r="Q987" s="242"/>
      <c r="R987" s="242"/>
      <c r="S987" s="242"/>
      <c r="T987" s="243"/>
      <c r="U987" s="13"/>
      <c r="V987" s="13"/>
      <c r="W987" s="13"/>
      <c r="X987" s="13"/>
      <c r="Y987" s="13"/>
      <c r="Z987" s="13"/>
      <c r="AA987" s="13"/>
      <c r="AB987" s="13"/>
      <c r="AC987" s="13"/>
      <c r="AD987" s="13"/>
      <c r="AE987" s="13"/>
      <c r="AT987" s="244" t="s">
        <v>221</v>
      </c>
      <c r="AU987" s="244" t="s">
        <v>83</v>
      </c>
      <c r="AV987" s="13" t="s">
        <v>81</v>
      </c>
      <c r="AW987" s="13" t="s">
        <v>34</v>
      </c>
      <c r="AX987" s="13" t="s">
        <v>74</v>
      </c>
      <c r="AY987" s="244" t="s">
        <v>210</v>
      </c>
    </row>
    <row r="988" s="13" customFormat="1">
      <c r="A988" s="13"/>
      <c r="B988" s="234"/>
      <c r="C988" s="235"/>
      <c r="D988" s="236" t="s">
        <v>221</v>
      </c>
      <c r="E988" s="237" t="s">
        <v>19</v>
      </c>
      <c r="F988" s="238" t="s">
        <v>853</v>
      </c>
      <c r="G988" s="235"/>
      <c r="H988" s="237" t="s">
        <v>19</v>
      </c>
      <c r="I988" s="239"/>
      <c r="J988" s="235"/>
      <c r="K988" s="235"/>
      <c r="L988" s="240"/>
      <c r="M988" s="241"/>
      <c r="N988" s="242"/>
      <c r="O988" s="242"/>
      <c r="P988" s="242"/>
      <c r="Q988" s="242"/>
      <c r="R988" s="242"/>
      <c r="S988" s="242"/>
      <c r="T988" s="243"/>
      <c r="U988" s="13"/>
      <c r="V988" s="13"/>
      <c r="W988" s="13"/>
      <c r="X988" s="13"/>
      <c r="Y988" s="13"/>
      <c r="Z988" s="13"/>
      <c r="AA988" s="13"/>
      <c r="AB988" s="13"/>
      <c r="AC988" s="13"/>
      <c r="AD988" s="13"/>
      <c r="AE988" s="13"/>
      <c r="AT988" s="244" t="s">
        <v>221</v>
      </c>
      <c r="AU988" s="244" t="s">
        <v>83</v>
      </c>
      <c r="AV988" s="13" t="s">
        <v>81</v>
      </c>
      <c r="AW988" s="13" t="s">
        <v>34</v>
      </c>
      <c r="AX988" s="13" t="s">
        <v>74</v>
      </c>
      <c r="AY988" s="244" t="s">
        <v>210</v>
      </c>
    </row>
    <row r="989" s="14" customFormat="1">
      <c r="A989" s="14"/>
      <c r="B989" s="245"/>
      <c r="C989" s="246"/>
      <c r="D989" s="236" t="s">
        <v>221</v>
      </c>
      <c r="E989" s="247" t="s">
        <v>19</v>
      </c>
      <c r="F989" s="248" t="s">
        <v>1167</v>
      </c>
      <c r="G989" s="246"/>
      <c r="H989" s="249">
        <v>6</v>
      </c>
      <c r="I989" s="250"/>
      <c r="J989" s="246"/>
      <c r="K989" s="246"/>
      <c r="L989" s="251"/>
      <c r="M989" s="252"/>
      <c r="N989" s="253"/>
      <c r="O989" s="253"/>
      <c r="P989" s="253"/>
      <c r="Q989" s="253"/>
      <c r="R989" s="253"/>
      <c r="S989" s="253"/>
      <c r="T989" s="254"/>
      <c r="U989" s="14"/>
      <c r="V989" s="14"/>
      <c r="W989" s="14"/>
      <c r="X989" s="14"/>
      <c r="Y989" s="14"/>
      <c r="Z989" s="14"/>
      <c r="AA989" s="14"/>
      <c r="AB989" s="14"/>
      <c r="AC989" s="14"/>
      <c r="AD989" s="14"/>
      <c r="AE989" s="14"/>
      <c r="AT989" s="255" t="s">
        <v>221</v>
      </c>
      <c r="AU989" s="255" t="s">
        <v>83</v>
      </c>
      <c r="AV989" s="14" t="s">
        <v>83</v>
      </c>
      <c r="AW989" s="14" t="s">
        <v>34</v>
      </c>
      <c r="AX989" s="14" t="s">
        <v>74</v>
      </c>
      <c r="AY989" s="255" t="s">
        <v>210</v>
      </c>
    </row>
    <row r="990" s="16" customFormat="1">
      <c r="A990" s="16"/>
      <c r="B990" s="267"/>
      <c r="C990" s="268"/>
      <c r="D990" s="236" t="s">
        <v>221</v>
      </c>
      <c r="E990" s="269" t="s">
        <v>19</v>
      </c>
      <c r="F990" s="270" t="s">
        <v>236</v>
      </c>
      <c r="G990" s="268"/>
      <c r="H990" s="271">
        <v>6</v>
      </c>
      <c r="I990" s="272"/>
      <c r="J990" s="268"/>
      <c r="K990" s="268"/>
      <c r="L990" s="273"/>
      <c r="M990" s="274"/>
      <c r="N990" s="275"/>
      <c r="O990" s="275"/>
      <c r="P990" s="275"/>
      <c r="Q990" s="275"/>
      <c r="R990" s="275"/>
      <c r="S990" s="275"/>
      <c r="T990" s="276"/>
      <c r="U990" s="16"/>
      <c r="V990" s="16"/>
      <c r="W990" s="16"/>
      <c r="X990" s="16"/>
      <c r="Y990" s="16"/>
      <c r="Z990" s="16"/>
      <c r="AA990" s="16"/>
      <c r="AB990" s="16"/>
      <c r="AC990" s="16"/>
      <c r="AD990" s="16"/>
      <c r="AE990" s="16"/>
      <c r="AT990" s="277" t="s">
        <v>221</v>
      </c>
      <c r="AU990" s="277" t="s">
        <v>83</v>
      </c>
      <c r="AV990" s="16" t="s">
        <v>217</v>
      </c>
      <c r="AW990" s="16" t="s">
        <v>34</v>
      </c>
      <c r="AX990" s="16" t="s">
        <v>81</v>
      </c>
      <c r="AY990" s="277" t="s">
        <v>210</v>
      </c>
    </row>
    <row r="991" s="14" customFormat="1">
      <c r="A991" s="14"/>
      <c r="B991" s="245"/>
      <c r="C991" s="246"/>
      <c r="D991" s="236" t="s">
        <v>221</v>
      </c>
      <c r="E991" s="246"/>
      <c r="F991" s="248" t="s">
        <v>1168</v>
      </c>
      <c r="G991" s="246"/>
      <c r="H991" s="249">
        <v>6.2999999999999998</v>
      </c>
      <c r="I991" s="250"/>
      <c r="J991" s="246"/>
      <c r="K991" s="246"/>
      <c r="L991" s="251"/>
      <c r="M991" s="252"/>
      <c r="N991" s="253"/>
      <c r="O991" s="253"/>
      <c r="P991" s="253"/>
      <c r="Q991" s="253"/>
      <c r="R991" s="253"/>
      <c r="S991" s="253"/>
      <c r="T991" s="254"/>
      <c r="U991" s="14"/>
      <c r="V991" s="14"/>
      <c r="W991" s="14"/>
      <c r="X991" s="14"/>
      <c r="Y991" s="14"/>
      <c r="Z991" s="14"/>
      <c r="AA991" s="14"/>
      <c r="AB991" s="14"/>
      <c r="AC991" s="14"/>
      <c r="AD991" s="14"/>
      <c r="AE991" s="14"/>
      <c r="AT991" s="255" t="s">
        <v>221</v>
      </c>
      <c r="AU991" s="255" t="s">
        <v>83</v>
      </c>
      <c r="AV991" s="14" t="s">
        <v>83</v>
      </c>
      <c r="AW991" s="14" t="s">
        <v>4</v>
      </c>
      <c r="AX991" s="14" t="s">
        <v>81</v>
      </c>
      <c r="AY991" s="255" t="s">
        <v>210</v>
      </c>
    </row>
    <row r="992" s="2" customFormat="1" ht="24.15" customHeight="1">
      <c r="A992" s="40"/>
      <c r="B992" s="41"/>
      <c r="C992" s="216" t="s">
        <v>1169</v>
      </c>
      <c r="D992" s="216" t="s">
        <v>212</v>
      </c>
      <c r="E992" s="217" t="s">
        <v>1170</v>
      </c>
      <c r="F992" s="218" t="s">
        <v>1171</v>
      </c>
      <c r="G992" s="219" t="s">
        <v>270</v>
      </c>
      <c r="H992" s="220">
        <v>580</v>
      </c>
      <c r="I992" s="221"/>
      <c r="J992" s="222">
        <f>ROUND(I992*H992,2)</f>
        <v>0</v>
      </c>
      <c r="K992" s="218" t="s">
        <v>216</v>
      </c>
      <c r="L992" s="46"/>
      <c r="M992" s="223" t="s">
        <v>19</v>
      </c>
      <c r="N992" s="224" t="s">
        <v>45</v>
      </c>
      <c r="O992" s="86"/>
      <c r="P992" s="225">
        <f>O992*H992</f>
        <v>0</v>
      </c>
      <c r="Q992" s="225">
        <v>0</v>
      </c>
      <c r="R992" s="225">
        <f>Q992*H992</f>
        <v>0</v>
      </c>
      <c r="S992" s="225">
        <v>0.0050000000000000001</v>
      </c>
      <c r="T992" s="226">
        <f>S992*H992</f>
        <v>2.8999999999999999</v>
      </c>
      <c r="U992" s="40"/>
      <c r="V992" s="40"/>
      <c r="W992" s="40"/>
      <c r="X992" s="40"/>
      <c r="Y992" s="40"/>
      <c r="Z992" s="40"/>
      <c r="AA992" s="40"/>
      <c r="AB992" s="40"/>
      <c r="AC992" s="40"/>
      <c r="AD992" s="40"/>
      <c r="AE992" s="40"/>
      <c r="AR992" s="227" t="s">
        <v>368</v>
      </c>
      <c r="AT992" s="227" t="s">
        <v>212</v>
      </c>
      <c r="AU992" s="227" t="s">
        <v>83</v>
      </c>
      <c r="AY992" s="19" t="s">
        <v>210</v>
      </c>
      <c r="BE992" s="228">
        <f>IF(N992="základní",J992,0)</f>
        <v>0</v>
      </c>
      <c r="BF992" s="228">
        <f>IF(N992="snížená",J992,0)</f>
        <v>0</v>
      </c>
      <c r="BG992" s="228">
        <f>IF(N992="zákl. přenesená",J992,0)</f>
        <v>0</v>
      </c>
      <c r="BH992" s="228">
        <f>IF(N992="sníž. přenesená",J992,0)</f>
        <v>0</v>
      </c>
      <c r="BI992" s="228">
        <f>IF(N992="nulová",J992,0)</f>
        <v>0</v>
      </c>
      <c r="BJ992" s="19" t="s">
        <v>81</v>
      </c>
      <c r="BK992" s="228">
        <f>ROUND(I992*H992,2)</f>
        <v>0</v>
      </c>
      <c r="BL992" s="19" t="s">
        <v>368</v>
      </c>
      <c r="BM992" s="227" t="s">
        <v>1172</v>
      </c>
    </row>
    <row r="993" s="2" customFormat="1">
      <c r="A993" s="40"/>
      <c r="B993" s="41"/>
      <c r="C993" s="42"/>
      <c r="D993" s="229" t="s">
        <v>219</v>
      </c>
      <c r="E993" s="42"/>
      <c r="F993" s="230" t="s">
        <v>1173</v>
      </c>
      <c r="G993" s="42"/>
      <c r="H993" s="42"/>
      <c r="I993" s="231"/>
      <c r="J993" s="42"/>
      <c r="K993" s="42"/>
      <c r="L993" s="46"/>
      <c r="M993" s="232"/>
      <c r="N993" s="233"/>
      <c r="O993" s="86"/>
      <c r="P993" s="86"/>
      <c r="Q993" s="86"/>
      <c r="R993" s="86"/>
      <c r="S993" s="86"/>
      <c r="T993" s="87"/>
      <c r="U993" s="40"/>
      <c r="V993" s="40"/>
      <c r="W993" s="40"/>
      <c r="X993" s="40"/>
      <c r="Y993" s="40"/>
      <c r="Z993" s="40"/>
      <c r="AA993" s="40"/>
      <c r="AB993" s="40"/>
      <c r="AC993" s="40"/>
      <c r="AD993" s="40"/>
      <c r="AE993" s="40"/>
      <c r="AT993" s="19" t="s">
        <v>219</v>
      </c>
      <c r="AU993" s="19" t="s">
        <v>83</v>
      </c>
    </row>
    <row r="994" s="13" customFormat="1">
      <c r="A994" s="13"/>
      <c r="B994" s="234"/>
      <c r="C994" s="235"/>
      <c r="D994" s="236" t="s">
        <v>221</v>
      </c>
      <c r="E994" s="237" t="s">
        <v>19</v>
      </c>
      <c r="F994" s="238" t="s">
        <v>852</v>
      </c>
      <c r="G994" s="235"/>
      <c r="H994" s="237" t="s">
        <v>19</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221</v>
      </c>
      <c r="AU994" s="244" t="s">
        <v>83</v>
      </c>
      <c r="AV994" s="13" t="s">
        <v>81</v>
      </c>
      <c r="AW994" s="13" t="s">
        <v>34</v>
      </c>
      <c r="AX994" s="13" t="s">
        <v>74</v>
      </c>
      <c r="AY994" s="244" t="s">
        <v>210</v>
      </c>
    </row>
    <row r="995" s="13" customFormat="1">
      <c r="A995" s="13"/>
      <c r="B995" s="234"/>
      <c r="C995" s="235"/>
      <c r="D995" s="236" t="s">
        <v>221</v>
      </c>
      <c r="E995" s="237" t="s">
        <v>19</v>
      </c>
      <c r="F995" s="238" t="s">
        <v>853</v>
      </c>
      <c r="G995" s="235"/>
      <c r="H995" s="237" t="s">
        <v>19</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221</v>
      </c>
      <c r="AU995" s="244" t="s">
        <v>83</v>
      </c>
      <c r="AV995" s="13" t="s">
        <v>81</v>
      </c>
      <c r="AW995" s="13" t="s">
        <v>34</v>
      </c>
      <c r="AX995" s="13" t="s">
        <v>74</v>
      </c>
      <c r="AY995" s="244" t="s">
        <v>210</v>
      </c>
    </row>
    <row r="996" s="14" customFormat="1">
      <c r="A996" s="14"/>
      <c r="B996" s="245"/>
      <c r="C996" s="246"/>
      <c r="D996" s="236" t="s">
        <v>221</v>
      </c>
      <c r="E996" s="247" t="s">
        <v>19</v>
      </c>
      <c r="F996" s="248" t="s">
        <v>1163</v>
      </c>
      <c r="G996" s="246"/>
      <c r="H996" s="249">
        <v>580</v>
      </c>
      <c r="I996" s="250"/>
      <c r="J996" s="246"/>
      <c r="K996" s="246"/>
      <c r="L996" s="251"/>
      <c r="M996" s="252"/>
      <c r="N996" s="253"/>
      <c r="O996" s="253"/>
      <c r="P996" s="253"/>
      <c r="Q996" s="253"/>
      <c r="R996" s="253"/>
      <c r="S996" s="253"/>
      <c r="T996" s="254"/>
      <c r="U996" s="14"/>
      <c r="V996" s="14"/>
      <c r="W996" s="14"/>
      <c r="X996" s="14"/>
      <c r="Y996" s="14"/>
      <c r="Z996" s="14"/>
      <c r="AA996" s="14"/>
      <c r="AB996" s="14"/>
      <c r="AC996" s="14"/>
      <c r="AD996" s="14"/>
      <c r="AE996" s="14"/>
      <c r="AT996" s="255" t="s">
        <v>221</v>
      </c>
      <c r="AU996" s="255" t="s">
        <v>83</v>
      </c>
      <c r="AV996" s="14" t="s">
        <v>83</v>
      </c>
      <c r="AW996" s="14" t="s">
        <v>34</v>
      </c>
      <c r="AX996" s="14" t="s">
        <v>74</v>
      </c>
      <c r="AY996" s="255" t="s">
        <v>210</v>
      </c>
    </row>
    <row r="997" s="16" customFormat="1">
      <c r="A997" s="16"/>
      <c r="B997" s="267"/>
      <c r="C997" s="268"/>
      <c r="D997" s="236" t="s">
        <v>221</v>
      </c>
      <c r="E997" s="269" t="s">
        <v>19</v>
      </c>
      <c r="F997" s="270" t="s">
        <v>236</v>
      </c>
      <c r="G997" s="268"/>
      <c r="H997" s="271">
        <v>580</v>
      </c>
      <c r="I997" s="272"/>
      <c r="J997" s="268"/>
      <c r="K997" s="268"/>
      <c r="L997" s="273"/>
      <c r="M997" s="274"/>
      <c r="N997" s="275"/>
      <c r="O997" s="275"/>
      <c r="P997" s="275"/>
      <c r="Q997" s="275"/>
      <c r="R997" s="275"/>
      <c r="S997" s="275"/>
      <c r="T997" s="276"/>
      <c r="U997" s="16"/>
      <c r="V997" s="16"/>
      <c r="W997" s="16"/>
      <c r="X997" s="16"/>
      <c r="Y997" s="16"/>
      <c r="Z997" s="16"/>
      <c r="AA997" s="16"/>
      <c r="AB997" s="16"/>
      <c r="AC997" s="16"/>
      <c r="AD997" s="16"/>
      <c r="AE997" s="16"/>
      <c r="AT997" s="277" t="s">
        <v>221</v>
      </c>
      <c r="AU997" s="277" t="s">
        <v>83</v>
      </c>
      <c r="AV997" s="16" t="s">
        <v>217</v>
      </c>
      <c r="AW997" s="16" t="s">
        <v>34</v>
      </c>
      <c r="AX997" s="16" t="s">
        <v>81</v>
      </c>
      <c r="AY997" s="277" t="s">
        <v>210</v>
      </c>
    </row>
    <row r="998" s="2" customFormat="1" ht="24.15" customHeight="1">
      <c r="A998" s="40"/>
      <c r="B998" s="41"/>
      <c r="C998" s="216" t="s">
        <v>1174</v>
      </c>
      <c r="D998" s="216" t="s">
        <v>212</v>
      </c>
      <c r="E998" s="217" t="s">
        <v>1175</v>
      </c>
      <c r="F998" s="218" t="s">
        <v>1176</v>
      </c>
      <c r="G998" s="219" t="s">
        <v>295</v>
      </c>
      <c r="H998" s="220">
        <v>3</v>
      </c>
      <c r="I998" s="221"/>
      <c r="J998" s="222">
        <f>ROUND(I998*H998,2)</f>
        <v>0</v>
      </c>
      <c r="K998" s="218" t="s">
        <v>296</v>
      </c>
      <c r="L998" s="46"/>
      <c r="M998" s="223" t="s">
        <v>19</v>
      </c>
      <c r="N998" s="224" t="s">
        <v>45</v>
      </c>
      <c r="O998" s="86"/>
      <c r="P998" s="225">
        <f>O998*H998</f>
        <v>0</v>
      </c>
      <c r="Q998" s="225">
        <v>0</v>
      </c>
      <c r="R998" s="225">
        <f>Q998*H998</f>
        <v>0</v>
      </c>
      <c r="S998" s="225">
        <v>0</v>
      </c>
      <c r="T998" s="226">
        <f>S998*H998</f>
        <v>0</v>
      </c>
      <c r="U998" s="40"/>
      <c r="V998" s="40"/>
      <c r="W998" s="40"/>
      <c r="X998" s="40"/>
      <c r="Y998" s="40"/>
      <c r="Z998" s="40"/>
      <c r="AA998" s="40"/>
      <c r="AB998" s="40"/>
      <c r="AC998" s="40"/>
      <c r="AD998" s="40"/>
      <c r="AE998" s="40"/>
      <c r="AR998" s="227" t="s">
        <v>368</v>
      </c>
      <c r="AT998" s="227" t="s">
        <v>212</v>
      </c>
      <c r="AU998" s="227" t="s">
        <v>83</v>
      </c>
      <c r="AY998" s="19" t="s">
        <v>210</v>
      </c>
      <c r="BE998" s="228">
        <f>IF(N998="základní",J998,0)</f>
        <v>0</v>
      </c>
      <c r="BF998" s="228">
        <f>IF(N998="snížená",J998,0)</f>
        <v>0</v>
      </c>
      <c r="BG998" s="228">
        <f>IF(N998="zákl. přenesená",J998,0)</f>
        <v>0</v>
      </c>
      <c r="BH998" s="228">
        <f>IF(N998="sníž. přenesená",J998,0)</f>
        <v>0</v>
      </c>
      <c r="BI998" s="228">
        <f>IF(N998="nulová",J998,0)</f>
        <v>0</v>
      </c>
      <c r="BJ998" s="19" t="s">
        <v>81</v>
      </c>
      <c r="BK998" s="228">
        <f>ROUND(I998*H998,2)</f>
        <v>0</v>
      </c>
      <c r="BL998" s="19" t="s">
        <v>368</v>
      </c>
      <c r="BM998" s="227" t="s">
        <v>1177</v>
      </c>
    </row>
    <row r="999" s="2" customFormat="1" ht="21.75" customHeight="1">
      <c r="A999" s="40"/>
      <c r="B999" s="41"/>
      <c r="C999" s="216" t="s">
        <v>1178</v>
      </c>
      <c r="D999" s="216" t="s">
        <v>212</v>
      </c>
      <c r="E999" s="217" t="s">
        <v>1179</v>
      </c>
      <c r="F999" s="218" t="s">
        <v>1180</v>
      </c>
      <c r="G999" s="219" t="s">
        <v>215</v>
      </c>
      <c r="H999" s="220">
        <v>42.018000000000001</v>
      </c>
      <c r="I999" s="221"/>
      <c r="J999" s="222">
        <f>ROUND(I999*H999,2)</f>
        <v>0</v>
      </c>
      <c r="K999" s="218" t="s">
        <v>216</v>
      </c>
      <c r="L999" s="46"/>
      <c r="M999" s="223" t="s">
        <v>19</v>
      </c>
      <c r="N999" s="224" t="s">
        <v>45</v>
      </c>
      <c r="O999" s="86"/>
      <c r="P999" s="225">
        <f>O999*H999</f>
        <v>0</v>
      </c>
      <c r="Q999" s="225">
        <v>0.023369999999999998</v>
      </c>
      <c r="R999" s="225">
        <f>Q999*H999</f>
        <v>0.98196065999999993</v>
      </c>
      <c r="S999" s="225">
        <v>0</v>
      </c>
      <c r="T999" s="226">
        <f>S999*H999</f>
        <v>0</v>
      </c>
      <c r="U999" s="40"/>
      <c r="V999" s="40"/>
      <c r="W999" s="40"/>
      <c r="X999" s="40"/>
      <c r="Y999" s="40"/>
      <c r="Z999" s="40"/>
      <c r="AA999" s="40"/>
      <c r="AB999" s="40"/>
      <c r="AC999" s="40"/>
      <c r="AD999" s="40"/>
      <c r="AE999" s="40"/>
      <c r="AR999" s="227" t="s">
        <v>368</v>
      </c>
      <c r="AT999" s="227" t="s">
        <v>212</v>
      </c>
      <c r="AU999" s="227" t="s">
        <v>83</v>
      </c>
      <c r="AY999" s="19" t="s">
        <v>210</v>
      </c>
      <c r="BE999" s="228">
        <f>IF(N999="základní",J999,0)</f>
        <v>0</v>
      </c>
      <c r="BF999" s="228">
        <f>IF(N999="snížená",J999,0)</f>
        <v>0</v>
      </c>
      <c r="BG999" s="228">
        <f>IF(N999="zákl. přenesená",J999,0)</f>
        <v>0</v>
      </c>
      <c r="BH999" s="228">
        <f>IF(N999="sníž. přenesená",J999,0)</f>
        <v>0</v>
      </c>
      <c r="BI999" s="228">
        <f>IF(N999="nulová",J999,0)</f>
        <v>0</v>
      </c>
      <c r="BJ999" s="19" t="s">
        <v>81</v>
      </c>
      <c r="BK999" s="228">
        <f>ROUND(I999*H999,2)</f>
        <v>0</v>
      </c>
      <c r="BL999" s="19" t="s">
        <v>368</v>
      </c>
      <c r="BM999" s="227" t="s">
        <v>1181</v>
      </c>
    </row>
    <row r="1000" s="2" customFormat="1">
      <c r="A1000" s="40"/>
      <c r="B1000" s="41"/>
      <c r="C1000" s="42"/>
      <c r="D1000" s="229" t="s">
        <v>219</v>
      </c>
      <c r="E1000" s="42"/>
      <c r="F1000" s="230" t="s">
        <v>1182</v>
      </c>
      <c r="G1000" s="42"/>
      <c r="H1000" s="42"/>
      <c r="I1000" s="231"/>
      <c r="J1000" s="42"/>
      <c r="K1000" s="42"/>
      <c r="L1000" s="46"/>
      <c r="M1000" s="232"/>
      <c r="N1000" s="233"/>
      <c r="O1000" s="86"/>
      <c r="P1000" s="86"/>
      <c r="Q1000" s="86"/>
      <c r="R1000" s="86"/>
      <c r="S1000" s="86"/>
      <c r="T1000" s="87"/>
      <c r="U1000" s="40"/>
      <c r="V1000" s="40"/>
      <c r="W1000" s="40"/>
      <c r="X1000" s="40"/>
      <c r="Y1000" s="40"/>
      <c r="Z1000" s="40"/>
      <c r="AA1000" s="40"/>
      <c r="AB1000" s="40"/>
      <c r="AC1000" s="40"/>
      <c r="AD1000" s="40"/>
      <c r="AE1000" s="40"/>
      <c r="AT1000" s="19" t="s">
        <v>219</v>
      </c>
      <c r="AU1000" s="19" t="s">
        <v>83</v>
      </c>
    </row>
    <row r="1001" s="13" customFormat="1">
      <c r="A1001" s="13"/>
      <c r="B1001" s="234"/>
      <c r="C1001" s="235"/>
      <c r="D1001" s="236" t="s">
        <v>221</v>
      </c>
      <c r="E1001" s="237" t="s">
        <v>19</v>
      </c>
      <c r="F1001" s="238" t="s">
        <v>970</v>
      </c>
      <c r="G1001" s="235"/>
      <c r="H1001" s="237" t="s">
        <v>19</v>
      </c>
      <c r="I1001" s="239"/>
      <c r="J1001" s="235"/>
      <c r="K1001" s="235"/>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221</v>
      </c>
      <c r="AU1001" s="244" t="s">
        <v>83</v>
      </c>
      <c r="AV1001" s="13" t="s">
        <v>81</v>
      </c>
      <c r="AW1001" s="13" t="s">
        <v>34</v>
      </c>
      <c r="AX1001" s="13" t="s">
        <v>74</v>
      </c>
      <c r="AY1001" s="244" t="s">
        <v>210</v>
      </c>
    </row>
    <row r="1002" s="14" customFormat="1">
      <c r="A1002" s="14"/>
      <c r="B1002" s="245"/>
      <c r="C1002" s="246"/>
      <c r="D1002" s="236" t="s">
        <v>221</v>
      </c>
      <c r="E1002" s="247" t="s">
        <v>19</v>
      </c>
      <c r="F1002" s="248" t="s">
        <v>971</v>
      </c>
      <c r="G1002" s="246"/>
      <c r="H1002" s="249">
        <v>0.20999999999999999</v>
      </c>
      <c r="I1002" s="250"/>
      <c r="J1002" s="246"/>
      <c r="K1002" s="246"/>
      <c r="L1002" s="251"/>
      <c r="M1002" s="252"/>
      <c r="N1002" s="253"/>
      <c r="O1002" s="253"/>
      <c r="P1002" s="253"/>
      <c r="Q1002" s="253"/>
      <c r="R1002" s="253"/>
      <c r="S1002" s="253"/>
      <c r="T1002" s="254"/>
      <c r="U1002" s="14"/>
      <c r="V1002" s="14"/>
      <c r="W1002" s="14"/>
      <c r="X1002" s="14"/>
      <c r="Y1002" s="14"/>
      <c r="Z1002" s="14"/>
      <c r="AA1002" s="14"/>
      <c r="AB1002" s="14"/>
      <c r="AC1002" s="14"/>
      <c r="AD1002" s="14"/>
      <c r="AE1002" s="14"/>
      <c r="AT1002" s="255" t="s">
        <v>221</v>
      </c>
      <c r="AU1002" s="255" t="s">
        <v>83</v>
      </c>
      <c r="AV1002" s="14" t="s">
        <v>83</v>
      </c>
      <c r="AW1002" s="14" t="s">
        <v>34</v>
      </c>
      <c r="AX1002" s="14" t="s">
        <v>74</v>
      </c>
      <c r="AY1002" s="255" t="s">
        <v>210</v>
      </c>
    </row>
    <row r="1003" s="13" customFormat="1">
      <c r="A1003" s="13"/>
      <c r="B1003" s="234"/>
      <c r="C1003" s="235"/>
      <c r="D1003" s="236" t="s">
        <v>221</v>
      </c>
      <c r="E1003" s="237" t="s">
        <v>19</v>
      </c>
      <c r="F1003" s="238" t="s">
        <v>972</v>
      </c>
      <c r="G1003" s="235"/>
      <c r="H1003" s="237" t="s">
        <v>19</v>
      </c>
      <c r="I1003" s="239"/>
      <c r="J1003" s="235"/>
      <c r="K1003" s="235"/>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221</v>
      </c>
      <c r="AU1003" s="244" t="s">
        <v>83</v>
      </c>
      <c r="AV1003" s="13" t="s">
        <v>81</v>
      </c>
      <c r="AW1003" s="13" t="s">
        <v>34</v>
      </c>
      <c r="AX1003" s="13" t="s">
        <v>74</v>
      </c>
      <c r="AY1003" s="244" t="s">
        <v>210</v>
      </c>
    </row>
    <row r="1004" s="14" customFormat="1">
      <c r="A1004" s="14"/>
      <c r="B1004" s="245"/>
      <c r="C1004" s="246"/>
      <c r="D1004" s="236" t="s">
        <v>221</v>
      </c>
      <c r="E1004" s="247" t="s">
        <v>19</v>
      </c>
      <c r="F1004" s="248" t="s">
        <v>1003</v>
      </c>
      <c r="G1004" s="246"/>
      <c r="H1004" s="249">
        <v>0.095000000000000001</v>
      </c>
      <c r="I1004" s="250"/>
      <c r="J1004" s="246"/>
      <c r="K1004" s="246"/>
      <c r="L1004" s="251"/>
      <c r="M1004" s="252"/>
      <c r="N1004" s="253"/>
      <c r="O1004" s="253"/>
      <c r="P1004" s="253"/>
      <c r="Q1004" s="253"/>
      <c r="R1004" s="253"/>
      <c r="S1004" s="253"/>
      <c r="T1004" s="254"/>
      <c r="U1004" s="14"/>
      <c r="V1004" s="14"/>
      <c r="W1004" s="14"/>
      <c r="X1004" s="14"/>
      <c r="Y1004" s="14"/>
      <c r="Z1004" s="14"/>
      <c r="AA1004" s="14"/>
      <c r="AB1004" s="14"/>
      <c r="AC1004" s="14"/>
      <c r="AD1004" s="14"/>
      <c r="AE1004" s="14"/>
      <c r="AT1004" s="255" t="s">
        <v>221</v>
      </c>
      <c r="AU1004" s="255" t="s">
        <v>83</v>
      </c>
      <c r="AV1004" s="14" t="s">
        <v>83</v>
      </c>
      <c r="AW1004" s="14" t="s">
        <v>34</v>
      </c>
      <c r="AX1004" s="14" t="s">
        <v>74</v>
      </c>
      <c r="AY1004" s="255" t="s">
        <v>210</v>
      </c>
    </row>
    <row r="1005" s="13" customFormat="1">
      <c r="A1005" s="13"/>
      <c r="B1005" s="234"/>
      <c r="C1005" s="235"/>
      <c r="D1005" s="236" t="s">
        <v>221</v>
      </c>
      <c r="E1005" s="237" t="s">
        <v>19</v>
      </c>
      <c r="F1005" s="238" t="s">
        <v>974</v>
      </c>
      <c r="G1005" s="235"/>
      <c r="H1005" s="237" t="s">
        <v>19</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221</v>
      </c>
      <c r="AU1005" s="244" t="s">
        <v>83</v>
      </c>
      <c r="AV1005" s="13" t="s">
        <v>81</v>
      </c>
      <c r="AW1005" s="13" t="s">
        <v>34</v>
      </c>
      <c r="AX1005" s="13" t="s">
        <v>74</v>
      </c>
      <c r="AY1005" s="244" t="s">
        <v>210</v>
      </c>
    </row>
    <row r="1006" s="14" customFormat="1">
      <c r="A1006" s="14"/>
      <c r="B1006" s="245"/>
      <c r="C1006" s="246"/>
      <c r="D1006" s="236" t="s">
        <v>221</v>
      </c>
      <c r="E1006" s="247" t="s">
        <v>19</v>
      </c>
      <c r="F1006" s="248" t="s">
        <v>1004</v>
      </c>
      <c r="G1006" s="246"/>
      <c r="H1006" s="249">
        <v>0.80600000000000005</v>
      </c>
      <c r="I1006" s="250"/>
      <c r="J1006" s="246"/>
      <c r="K1006" s="246"/>
      <c r="L1006" s="251"/>
      <c r="M1006" s="252"/>
      <c r="N1006" s="253"/>
      <c r="O1006" s="253"/>
      <c r="P1006" s="253"/>
      <c r="Q1006" s="253"/>
      <c r="R1006" s="253"/>
      <c r="S1006" s="253"/>
      <c r="T1006" s="254"/>
      <c r="U1006" s="14"/>
      <c r="V1006" s="14"/>
      <c r="W1006" s="14"/>
      <c r="X1006" s="14"/>
      <c r="Y1006" s="14"/>
      <c r="Z1006" s="14"/>
      <c r="AA1006" s="14"/>
      <c r="AB1006" s="14"/>
      <c r="AC1006" s="14"/>
      <c r="AD1006" s="14"/>
      <c r="AE1006" s="14"/>
      <c r="AT1006" s="255" t="s">
        <v>221</v>
      </c>
      <c r="AU1006" s="255" t="s">
        <v>83</v>
      </c>
      <c r="AV1006" s="14" t="s">
        <v>83</v>
      </c>
      <c r="AW1006" s="14" t="s">
        <v>34</v>
      </c>
      <c r="AX1006" s="14" t="s">
        <v>74</v>
      </c>
      <c r="AY1006" s="255" t="s">
        <v>210</v>
      </c>
    </row>
    <row r="1007" s="13" customFormat="1">
      <c r="A1007" s="13"/>
      <c r="B1007" s="234"/>
      <c r="C1007" s="235"/>
      <c r="D1007" s="236" t="s">
        <v>221</v>
      </c>
      <c r="E1007" s="237" t="s">
        <v>19</v>
      </c>
      <c r="F1007" s="238" t="s">
        <v>976</v>
      </c>
      <c r="G1007" s="235"/>
      <c r="H1007" s="237" t="s">
        <v>19</v>
      </c>
      <c r="I1007" s="239"/>
      <c r="J1007" s="235"/>
      <c r="K1007" s="235"/>
      <c r="L1007" s="240"/>
      <c r="M1007" s="241"/>
      <c r="N1007" s="242"/>
      <c r="O1007" s="242"/>
      <c r="P1007" s="242"/>
      <c r="Q1007" s="242"/>
      <c r="R1007" s="242"/>
      <c r="S1007" s="242"/>
      <c r="T1007" s="243"/>
      <c r="U1007" s="13"/>
      <c r="V1007" s="13"/>
      <c r="W1007" s="13"/>
      <c r="X1007" s="13"/>
      <c r="Y1007" s="13"/>
      <c r="Z1007" s="13"/>
      <c r="AA1007" s="13"/>
      <c r="AB1007" s="13"/>
      <c r="AC1007" s="13"/>
      <c r="AD1007" s="13"/>
      <c r="AE1007" s="13"/>
      <c r="AT1007" s="244" t="s">
        <v>221</v>
      </c>
      <c r="AU1007" s="244" t="s">
        <v>83</v>
      </c>
      <c r="AV1007" s="13" t="s">
        <v>81</v>
      </c>
      <c r="AW1007" s="13" t="s">
        <v>34</v>
      </c>
      <c r="AX1007" s="13" t="s">
        <v>74</v>
      </c>
      <c r="AY1007" s="244" t="s">
        <v>210</v>
      </c>
    </row>
    <row r="1008" s="14" customFormat="1">
      <c r="A1008" s="14"/>
      <c r="B1008" s="245"/>
      <c r="C1008" s="246"/>
      <c r="D1008" s="236" t="s">
        <v>221</v>
      </c>
      <c r="E1008" s="247" t="s">
        <v>19</v>
      </c>
      <c r="F1008" s="248" t="s">
        <v>1183</v>
      </c>
      <c r="G1008" s="246"/>
      <c r="H1008" s="249">
        <v>3.653</v>
      </c>
      <c r="I1008" s="250"/>
      <c r="J1008" s="246"/>
      <c r="K1008" s="246"/>
      <c r="L1008" s="251"/>
      <c r="M1008" s="252"/>
      <c r="N1008" s="253"/>
      <c r="O1008" s="253"/>
      <c r="P1008" s="253"/>
      <c r="Q1008" s="253"/>
      <c r="R1008" s="253"/>
      <c r="S1008" s="253"/>
      <c r="T1008" s="254"/>
      <c r="U1008" s="14"/>
      <c r="V1008" s="14"/>
      <c r="W1008" s="14"/>
      <c r="X1008" s="14"/>
      <c r="Y1008" s="14"/>
      <c r="Z1008" s="14"/>
      <c r="AA1008" s="14"/>
      <c r="AB1008" s="14"/>
      <c r="AC1008" s="14"/>
      <c r="AD1008" s="14"/>
      <c r="AE1008" s="14"/>
      <c r="AT1008" s="255" t="s">
        <v>221</v>
      </c>
      <c r="AU1008" s="255" t="s">
        <v>83</v>
      </c>
      <c r="AV1008" s="14" t="s">
        <v>83</v>
      </c>
      <c r="AW1008" s="14" t="s">
        <v>34</v>
      </c>
      <c r="AX1008" s="14" t="s">
        <v>74</v>
      </c>
      <c r="AY1008" s="255" t="s">
        <v>210</v>
      </c>
    </row>
    <row r="1009" s="13" customFormat="1">
      <c r="A1009" s="13"/>
      <c r="B1009" s="234"/>
      <c r="C1009" s="235"/>
      <c r="D1009" s="236" t="s">
        <v>221</v>
      </c>
      <c r="E1009" s="237" t="s">
        <v>19</v>
      </c>
      <c r="F1009" s="238" t="s">
        <v>978</v>
      </c>
      <c r="G1009" s="235"/>
      <c r="H1009" s="237" t="s">
        <v>19</v>
      </c>
      <c r="I1009" s="239"/>
      <c r="J1009" s="235"/>
      <c r="K1009" s="235"/>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221</v>
      </c>
      <c r="AU1009" s="244" t="s">
        <v>83</v>
      </c>
      <c r="AV1009" s="13" t="s">
        <v>81</v>
      </c>
      <c r="AW1009" s="13" t="s">
        <v>34</v>
      </c>
      <c r="AX1009" s="13" t="s">
        <v>74</v>
      </c>
      <c r="AY1009" s="244" t="s">
        <v>210</v>
      </c>
    </row>
    <row r="1010" s="14" customFormat="1">
      <c r="A1010" s="14"/>
      <c r="B1010" s="245"/>
      <c r="C1010" s="246"/>
      <c r="D1010" s="236" t="s">
        <v>221</v>
      </c>
      <c r="E1010" s="247" t="s">
        <v>19</v>
      </c>
      <c r="F1010" s="248" t="s">
        <v>1006</v>
      </c>
      <c r="G1010" s="246"/>
      <c r="H1010" s="249">
        <v>0.752</v>
      </c>
      <c r="I1010" s="250"/>
      <c r="J1010" s="246"/>
      <c r="K1010" s="246"/>
      <c r="L1010" s="251"/>
      <c r="M1010" s="252"/>
      <c r="N1010" s="253"/>
      <c r="O1010" s="253"/>
      <c r="P1010" s="253"/>
      <c r="Q1010" s="253"/>
      <c r="R1010" s="253"/>
      <c r="S1010" s="253"/>
      <c r="T1010" s="254"/>
      <c r="U1010" s="14"/>
      <c r="V1010" s="14"/>
      <c r="W1010" s="14"/>
      <c r="X1010" s="14"/>
      <c r="Y1010" s="14"/>
      <c r="Z1010" s="14"/>
      <c r="AA1010" s="14"/>
      <c r="AB1010" s="14"/>
      <c r="AC1010" s="14"/>
      <c r="AD1010" s="14"/>
      <c r="AE1010" s="14"/>
      <c r="AT1010" s="255" t="s">
        <v>221</v>
      </c>
      <c r="AU1010" s="255" t="s">
        <v>83</v>
      </c>
      <c r="AV1010" s="14" t="s">
        <v>83</v>
      </c>
      <c r="AW1010" s="14" t="s">
        <v>34</v>
      </c>
      <c r="AX1010" s="14" t="s">
        <v>74</v>
      </c>
      <c r="AY1010" s="255" t="s">
        <v>210</v>
      </c>
    </row>
    <row r="1011" s="13" customFormat="1">
      <c r="A1011" s="13"/>
      <c r="B1011" s="234"/>
      <c r="C1011" s="235"/>
      <c r="D1011" s="236" t="s">
        <v>221</v>
      </c>
      <c r="E1011" s="237" t="s">
        <v>19</v>
      </c>
      <c r="F1011" s="238" t="s">
        <v>980</v>
      </c>
      <c r="G1011" s="235"/>
      <c r="H1011" s="237" t="s">
        <v>19</v>
      </c>
      <c r="I1011" s="239"/>
      <c r="J1011" s="235"/>
      <c r="K1011" s="235"/>
      <c r="L1011" s="240"/>
      <c r="M1011" s="241"/>
      <c r="N1011" s="242"/>
      <c r="O1011" s="242"/>
      <c r="P1011" s="242"/>
      <c r="Q1011" s="242"/>
      <c r="R1011" s="242"/>
      <c r="S1011" s="242"/>
      <c r="T1011" s="243"/>
      <c r="U1011" s="13"/>
      <c r="V1011" s="13"/>
      <c r="W1011" s="13"/>
      <c r="X1011" s="13"/>
      <c r="Y1011" s="13"/>
      <c r="Z1011" s="13"/>
      <c r="AA1011" s="13"/>
      <c r="AB1011" s="13"/>
      <c r="AC1011" s="13"/>
      <c r="AD1011" s="13"/>
      <c r="AE1011" s="13"/>
      <c r="AT1011" s="244" t="s">
        <v>221</v>
      </c>
      <c r="AU1011" s="244" t="s">
        <v>83</v>
      </c>
      <c r="AV1011" s="13" t="s">
        <v>81</v>
      </c>
      <c r="AW1011" s="13" t="s">
        <v>34</v>
      </c>
      <c r="AX1011" s="13" t="s">
        <v>74</v>
      </c>
      <c r="AY1011" s="244" t="s">
        <v>210</v>
      </c>
    </row>
    <row r="1012" s="14" customFormat="1">
      <c r="A1012" s="14"/>
      <c r="B1012" s="245"/>
      <c r="C1012" s="246"/>
      <c r="D1012" s="236" t="s">
        <v>221</v>
      </c>
      <c r="E1012" s="247" t="s">
        <v>19</v>
      </c>
      <c r="F1012" s="248" t="s">
        <v>981</v>
      </c>
      <c r="G1012" s="246"/>
      <c r="H1012" s="249">
        <v>0.34000000000000002</v>
      </c>
      <c r="I1012" s="250"/>
      <c r="J1012" s="246"/>
      <c r="K1012" s="246"/>
      <c r="L1012" s="251"/>
      <c r="M1012" s="252"/>
      <c r="N1012" s="253"/>
      <c r="O1012" s="253"/>
      <c r="P1012" s="253"/>
      <c r="Q1012" s="253"/>
      <c r="R1012" s="253"/>
      <c r="S1012" s="253"/>
      <c r="T1012" s="254"/>
      <c r="U1012" s="14"/>
      <c r="V1012" s="14"/>
      <c r="W1012" s="14"/>
      <c r="X1012" s="14"/>
      <c r="Y1012" s="14"/>
      <c r="Z1012" s="14"/>
      <c r="AA1012" s="14"/>
      <c r="AB1012" s="14"/>
      <c r="AC1012" s="14"/>
      <c r="AD1012" s="14"/>
      <c r="AE1012" s="14"/>
      <c r="AT1012" s="255" t="s">
        <v>221</v>
      </c>
      <c r="AU1012" s="255" t="s">
        <v>83</v>
      </c>
      <c r="AV1012" s="14" t="s">
        <v>83</v>
      </c>
      <c r="AW1012" s="14" t="s">
        <v>34</v>
      </c>
      <c r="AX1012" s="14" t="s">
        <v>74</v>
      </c>
      <c r="AY1012" s="255" t="s">
        <v>210</v>
      </c>
    </row>
    <row r="1013" s="13" customFormat="1">
      <c r="A1013" s="13"/>
      <c r="B1013" s="234"/>
      <c r="C1013" s="235"/>
      <c r="D1013" s="236" t="s">
        <v>221</v>
      </c>
      <c r="E1013" s="237" t="s">
        <v>19</v>
      </c>
      <c r="F1013" s="238" t="s">
        <v>982</v>
      </c>
      <c r="G1013" s="235"/>
      <c r="H1013" s="237" t="s">
        <v>19</v>
      </c>
      <c r="I1013" s="239"/>
      <c r="J1013" s="235"/>
      <c r="K1013" s="235"/>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221</v>
      </c>
      <c r="AU1013" s="244" t="s">
        <v>83</v>
      </c>
      <c r="AV1013" s="13" t="s">
        <v>81</v>
      </c>
      <c r="AW1013" s="13" t="s">
        <v>34</v>
      </c>
      <c r="AX1013" s="13" t="s">
        <v>74</v>
      </c>
      <c r="AY1013" s="244" t="s">
        <v>210</v>
      </c>
    </row>
    <row r="1014" s="14" customFormat="1">
      <c r="A1014" s="14"/>
      <c r="B1014" s="245"/>
      <c r="C1014" s="246"/>
      <c r="D1014" s="236" t="s">
        <v>221</v>
      </c>
      <c r="E1014" s="247" t="s">
        <v>19</v>
      </c>
      <c r="F1014" s="248" t="s">
        <v>1007</v>
      </c>
      <c r="G1014" s="246"/>
      <c r="H1014" s="249">
        <v>1.546</v>
      </c>
      <c r="I1014" s="250"/>
      <c r="J1014" s="246"/>
      <c r="K1014" s="246"/>
      <c r="L1014" s="251"/>
      <c r="M1014" s="252"/>
      <c r="N1014" s="253"/>
      <c r="O1014" s="253"/>
      <c r="P1014" s="253"/>
      <c r="Q1014" s="253"/>
      <c r="R1014" s="253"/>
      <c r="S1014" s="253"/>
      <c r="T1014" s="254"/>
      <c r="U1014" s="14"/>
      <c r="V1014" s="14"/>
      <c r="W1014" s="14"/>
      <c r="X1014" s="14"/>
      <c r="Y1014" s="14"/>
      <c r="Z1014" s="14"/>
      <c r="AA1014" s="14"/>
      <c r="AB1014" s="14"/>
      <c r="AC1014" s="14"/>
      <c r="AD1014" s="14"/>
      <c r="AE1014" s="14"/>
      <c r="AT1014" s="255" t="s">
        <v>221</v>
      </c>
      <c r="AU1014" s="255" t="s">
        <v>83</v>
      </c>
      <c r="AV1014" s="14" t="s">
        <v>83</v>
      </c>
      <c r="AW1014" s="14" t="s">
        <v>34</v>
      </c>
      <c r="AX1014" s="14" t="s">
        <v>74</v>
      </c>
      <c r="AY1014" s="255" t="s">
        <v>210</v>
      </c>
    </row>
    <row r="1015" s="13" customFormat="1">
      <c r="A1015" s="13"/>
      <c r="B1015" s="234"/>
      <c r="C1015" s="235"/>
      <c r="D1015" s="236" t="s">
        <v>221</v>
      </c>
      <c r="E1015" s="237" t="s">
        <v>19</v>
      </c>
      <c r="F1015" s="238" t="s">
        <v>984</v>
      </c>
      <c r="G1015" s="235"/>
      <c r="H1015" s="237" t="s">
        <v>19</v>
      </c>
      <c r="I1015" s="239"/>
      <c r="J1015" s="235"/>
      <c r="K1015" s="235"/>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221</v>
      </c>
      <c r="AU1015" s="244" t="s">
        <v>83</v>
      </c>
      <c r="AV1015" s="13" t="s">
        <v>81</v>
      </c>
      <c r="AW1015" s="13" t="s">
        <v>34</v>
      </c>
      <c r="AX1015" s="13" t="s">
        <v>74</v>
      </c>
      <c r="AY1015" s="244" t="s">
        <v>210</v>
      </c>
    </row>
    <row r="1016" s="14" customFormat="1">
      <c r="A1016" s="14"/>
      <c r="B1016" s="245"/>
      <c r="C1016" s="246"/>
      <c r="D1016" s="236" t="s">
        <v>221</v>
      </c>
      <c r="E1016" s="247" t="s">
        <v>19</v>
      </c>
      <c r="F1016" s="248" t="s">
        <v>985</v>
      </c>
      <c r="G1016" s="246"/>
      <c r="H1016" s="249">
        <v>14.616</v>
      </c>
      <c r="I1016" s="250"/>
      <c r="J1016" s="246"/>
      <c r="K1016" s="246"/>
      <c r="L1016" s="251"/>
      <c r="M1016" s="252"/>
      <c r="N1016" s="253"/>
      <c r="O1016" s="253"/>
      <c r="P1016" s="253"/>
      <c r="Q1016" s="253"/>
      <c r="R1016" s="253"/>
      <c r="S1016" s="253"/>
      <c r="T1016" s="254"/>
      <c r="U1016" s="14"/>
      <c r="V1016" s="14"/>
      <c r="W1016" s="14"/>
      <c r="X1016" s="14"/>
      <c r="Y1016" s="14"/>
      <c r="Z1016" s="14"/>
      <c r="AA1016" s="14"/>
      <c r="AB1016" s="14"/>
      <c r="AC1016" s="14"/>
      <c r="AD1016" s="14"/>
      <c r="AE1016" s="14"/>
      <c r="AT1016" s="255" t="s">
        <v>221</v>
      </c>
      <c r="AU1016" s="255" t="s">
        <v>83</v>
      </c>
      <c r="AV1016" s="14" t="s">
        <v>83</v>
      </c>
      <c r="AW1016" s="14" t="s">
        <v>34</v>
      </c>
      <c r="AX1016" s="14" t="s">
        <v>74</v>
      </c>
      <c r="AY1016" s="255" t="s">
        <v>210</v>
      </c>
    </row>
    <row r="1017" s="13" customFormat="1">
      <c r="A1017" s="13"/>
      <c r="B1017" s="234"/>
      <c r="C1017" s="235"/>
      <c r="D1017" s="236" t="s">
        <v>221</v>
      </c>
      <c r="E1017" s="237" t="s">
        <v>19</v>
      </c>
      <c r="F1017" s="238" t="s">
        <v>986</v>
      </c>
      <c r="G1017" s="235"/>
      <c r="H1017" s="237" t="s">
        <v>19</v>
      </c>
      <c r="I1017" s="239"/>
      <c r="J1017" s="235"/>
      <c r="K1017" s="235"/>
      <c r="L1017" s="240"/>
      <c r="M1017" s="241"/>
      <c r="N1017" s="242"/>
      <c r="O1017" s="242"/>
      <c r="P1017" s="242"/>
      <c r="Q1017" s="242"/>
      <c r="R1017" s="242"/>
      <c r="S1017" s="242"/>
      <c r="T1017" s="243"/>
      <c r="U1017" s="13"/>
      <c r="V1017" s="13"/>
      <c r="W1017" s="13"/>
      <c r="X1017" s="13"/>
      <c r="Y1017" s="13"/>
      <c r="Z1017" s="13"/>
      <c r="AA1017" s="13"/>
      <c r="AB1017" s="13"/>
      <c r="AC1017" s="13"/>
      <c r="AD1017" s="13"/>
      <c r="AE1017" s="13"/>
      <c r="AT1017" s="244" t="s">
        <v>221</v>
      </c>
      <c r="AU1017" s="244" t="s">
        <v>83</v>
      </c>
      <c r="AV1017" s="13" t="s">
        <v>81</v>
      </c>
      <c r="AW1017" s="13" t="s">
        <v>34</v>
      </c>
      <c r="AX1017" s="13" t="s">
        <v>74</v>
      </c>
      <c r="AY1017" s="244" t="s">
        <v>210</v>
      </c>
    </row>
    <row r="1018" s="14" customFormat="1">
      <c r="A1018" s="14"/>
      <c r="B1018" s="245"/>
      <c r="C1018" s="246"/>
      <c r="D1018" s="236" t="s">
        <v>221</v>
      </c>
      <c r="E1018" s="247" t="s">
        <v>19</v>
      </c>
      <c r="F1018" s="248" t="s">
        <v>987</v>
      </c>
      <c r="G1018" s="246"/>
      <c r="H1018" s="249">
        <v>1.26</v>
      </c>
      <c r="I1018" s="250"/>
      <c r="J1018" s="246"/>
      <c r="K1018" s="246"/>
      <c r="L1018" s="251"/>
      <c r="M1018" s="252"/>
      <c r="N1018" s="253"/>
      <c r="O1018" s="253"/>
      <c r="P1018" s="253"/>
      <c r="Q1018" s="253"/>
      <c r="R1018" s="253"/>
      <c r="S1018" s="253"/>
      <c r="T1018" s="254"/>
      <c r="U1018" s="14"/>
      <c r="V1018" s="14"/>
      <c r="W1018" s="14"/>
      <c r="X1018" s="14"/>
      <c r="Y1018" s="14"/>
      <c r="Z1018" s="14"/>
      <c r="AA1018" s="14"/>
      <c r="AB1018" s="14"/>
      <c r="AC1018" s="14"/>
      <c r="AD1018" s="14"/>
      <c r="AE1018" s="14"/>
      <c r="AT1018" s="255" t="s">
        <v>221</v>
      </c>
      <c r="AU1018" s="255" t="s">
        <v>83</v>
      </c>
      <c r="AV1018" s="14" t="s">
        <v>83</v>
      </c>
      <c r="AW1018" s="14" t="s">
        <v>34</v>
      </c>
      <c r="AX1018" s="14" t="s">
        <v>74</v>
      </c>
      <c r="AY1018" s="255" t="s">
        <v>210</v>
      </c>
    </row>
    <row r="1019" s="13" customFormat="1">
      <c r="A1019" s="13"/>
      <c r="B1019" s="234"/>
      <c r="C1019" s="235"/>
      <c r="D1019" s="236" t="s">
        <v>221</v>
      </c>
      <c r="E1019" s="237" t="s">
        <v>19</v>
      </c>
      <c r="F1019" s="238" t="s">
        <v>1009</v>
      </c>
      <c r="G1019" s="235"/>
      <c r="H1019" s="237" t="s">
        <v>19</v>
      </c>
      <c r="I1019" s="239"/>
      <c r="J1019" s="235"/>
      <c r="K1019" s="235"/>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221</v>
      </c>
      <c r="AU1019" s="244" t="s">
        <v>83</v>
      </c>
      <c r="AV1019" s="13" t="s">
        <v>81</v>
      </c>
      <c r="AW1019" s="13" t="s">
        <v>34</v>
      </c>
      <c r="AX1019" s="13" t="s">
        <v>74</v>
      </c>
      <c r="AY1019" s="244" t="s">
        <v>210</v>
      </c>
    </row>
    <row r="1020" s="14" customFormat="1">
      <c r="A1020" s="14"/>
      <c r="B1020" s="245"/>
      <c r="C1020" s="246"/>
      <c r="D1020" s="236" t="s">
        <v>221</v>
      </c>
      <c r="E1020" s="247" t="s">
        <v>19</v>
      </c>
      <c r="F1020" s="248" t="s">
        <v>1184</v>
      </c>
      <c r="G1020" s="246"/>
      <c r="H1020" s="249">
        <v>6.3049999999999997</v>
      </c>
      <c r="I1020" s="250"/>
      <c r="J1020" s="246"/>
      <c r="K1020" s="246"/>
      <c r="L1020" s="251"/>
      <c r="M1020" s="252"/>
      <c r="N1020" s="253"/>
      <c r="O1020" s="253"/>
      <c r="P1020" s="253"/>
      <c r="Q1020" s="253"/>
      <c r="R1020" s="253"/>
      <c r="S1020" s="253"/>
      <c r="T1020" s="254"/>
      <c r="U1020" s="14"/>
      <c r="V1020" s="14"/>
      <c r="W1020" s="14"/>
      <c r="X1020" s="14"/>
      <c r="Y1020" s="14"/>
      <c r="Z1020" s="14"/>
      <c r="AA1020" s="14"/>
      <c r="AB1020" s="14"/>
      <c r="AC1020" s="14"/>
      <c r="AD1020" s="14"/>
      <c r="AE1020" s="14"/>
      <c r="AT1020" s="255" t="s">
        <v>221</v>
      </c>
      <c r="AU1020" s="255" t="s">
        <v>83</v>
      </c>
      <c r="AV1020" s="14" t="s">
        <v>83</v>
      </c>
      <c r="AW1020" s="14" t="s">
        <v>34</v>
      </c>
      <c r="AX1020" s="14" t="s">
        <v>74</v>
      </c>
      <c r="AY1020" s="255" t="s">
        <v>210</v>
      </c>
    </row>
    <row r="1021" s="13" customFormat="1">
      <c r="A1021" s="13"/>
      <c r="B1021" s="234"/>
      <c r="C1021" s="235"/>
      <c r="D1021" s="236" t="s">
        <v>221</v>
      </c>
      <c r="E1021" s="237" t="s">
        <v>19</v>
      </c>
      <c r="F1021" s="238" t="s">
        <v>988</v>
      </c>
      <c r="G1021" s="235"/>
      <c r="H1021" s="237" t="s">
        <v>19</v>
      </c>
      <c r="I1021" s="239"/>
      <c r="J1021" s="235"/>
      <c r="K1021" s="235"/>
      <c r="L1021" s="240"/>
      <c r="M1021" s="241"/>
      <c r="N1021" s="242"/>
      <c r="O1021" s="242"/>
      <c r="P1021" s="242"/>
      <c r="Q1021" s="242"/>
      <c r="R1021" s="242"/>
      <c r="S1021" s="242"/>
      <c r="T1021" s="243"/>
      <c r="U1021" s="13"/>
      <c r="V1021" s="13"/>
      <c r="W1021" s="13"/>
      <c r="X1021" s="13"/>
      <c r="Y1021" s="13"/>
      <c r="Z1021" s="13"/>
      <c r="AA1021" s="13"/>
      <c r="AB1021" s="13"/>
      <c r="AC1021" s="13"/>
      <c r="AD1021" s="13"/>
      <c r="AE1021" s="13"/>
      <c r="AT1021" s="244" t="s">
        <v>221</v>
      </c>
      <c r="AU1021" s="244" t="s">
        <v>83</v>
      </c>
      <c r="AV1021" s="13" t="s">
        <v>81</v>
      </c>
      <c r="AW1021" s="13" t="s">
        <v>34</v>
      </c>
      <c r="AX1021" s="13" t="s">
        <v>74</v>
      </c>
      <c r="AY1021" s="244" t="s">
        <v>210</v>
      </c>
    </row>
    <row r="1022" s="14" customFormat="1">
      <c r="A1022" s="14"/>
      <c r="B1022" s="245"/>
      <c r="C1022" s="246"/>
      <c r="D1022" s="236" t="s">
        <v>221</v>
      </c>
      <c r="E1022" s="247" t="s">
        <v>19</v>
      </c>
      <c r="F1022" s="248" t="s">
        <v>989</v>
      </c>
      <c r="G1022" s="246"/>
      <c r="H1022" s="249">
        <v>3.8849999999999998</v>
      </c>
      <c r="I1022" s="250"/>
      <c r="J1022" s="246"/>
      <c r="K1022" s="246"/>
      <c r="L1022" s="251"/>
      <c r="M1022" s="252"/>
      <c r="N1022" s="253"/>
      <c r="O1022" s="253"/>
      <c r="P1022" s="253"/>
      <c r="Q1022" s="253"/>
      <c r="R1022" s="253"/>
      <c r="S1022" s="253"/>
      <c r="T1022" s="254"/>
      <c r="U1022" s="14"/>
      <c r="V1022" s="14"/>
      <c r="W1022" s="14"/>
      <c r="X1022" s="14"/>
      <c r="Y1022" s="14"/>
      <c r="Z1022" s="14"/>
      <c r="AA1022" s="14"/>
      <c r="AB1022" s="14"/>
      <c r="AC1022" s="14"/>
      <c r="AD1022" s="14"/>
      <c r="AE1022" s="14"/>
      <c r="AT1022" s="255" t="s">
        <v>221</v>
      </c>
      <c r="AU1022" s="255" t="s">
        <v>83</v>
      </c>
      <c r="AV1022" s="14" t="s">
        <v>83</v>
      </c>
      <c r="AW1022" s="14" t="s">
        <v>34</v>
      </c>
      <c r="AX1022" s="14" t="s">
        <v>74</v>
      </c>
      <c r="AY1022" s="255" t="s">
        <v>210</v>
      </c>
    </row>
    <row r="1023" s="13" customFormat="1">
      <c r="A1023" s="13"/>
      <c r="B1023" s="234"/>
      <c r="C1023" s="235"/>
      <c r="D1023" s="236" t="s">
        <v>221</v>
      </c>
      <c r="E1023" s="237" t="s">
        <v>19</v>
      </c>
      <c r="F1023" s="238" t="s">
        <v>972</v>
      </c>
      <c r="G1023" s="235"/>
      <c r="H1023" s="237" t="s">
        <v>19</v>
      </c>
      <c r="I1023" s="239"/>
      <c r="J1023" s="235"/>
      <c r="K1023" s="235"/>
      <c r="L1023" s="240"/>
      <c r="M1023" s="241"/>
      <c r="N1023" s="242"/>
      <c r="O1023" s="242"/>
      <c r="P1023" s="242"/>
      <c r="Q1023" s="242"/>
      <c r="R1023" s="242"/>
      <c r="S1023" s="242"/>
      <c r="T1023" s="243"/>
      <c r="U1023" s="13"/>
      <c r="V1023" s="13"/>
      <c r="W1023" s="13"/>
      <c r="X1023" s="13"/>
      <c r="Y1023" s="13"/>
      <c r="Z1023" s="13"/>
      <c r="AA1023" s="13"/>
      <c r="AB1023" s="13"/>
      <c r="AC1023" s="13"/>
      <c r="AD1023" s="13"/>
      <c r="AE1023" s="13"/>
      <c r="AT1023" s="244" t="s">
        <v>221</v>
      </c>
      <c r="AU1023" s="244" t="s">
        <v>83</v>
      </c>
      <c r="AV1023" s="13" t="s">
        <v>81</v>
      </c>
      <c r="AW1023" s="13" t="s">
        <v>34</v>
      </c>
      <c r="AX1023" s="13" t="s">
        <v>74</v>
      </c>
      <c r="AY1023" s="244" t="s">
        <v>210</v>
      </c>
    </row>
    <row r="1024" s="14" customFormat="1">
      <c r="A1024" s="14"/>
      <c r="B1024" s="245"/>
      <c r="C1024" s="246"/>
      <c r="D1024" s="236" t="s">
        <v>221</v>
      </c>
      <c r="E1024" s="247" t="s">
        <v>19</v>
      </c>
      <c r="F1024" s="248" t="s">
        <v>990</v>
      </c>
      <c r="G1024" s="246"/>
      <c r="H1024" s="249">
        <v>7.7960000000000003</v>
      </c>
      <c r="I1024" s="250"/>
      <c r="J1024" s="246"/>
      <c r="K1024" s="246"/>
      <c r="L1024" s="251"/>
      <c r="M1024" s="252"/>
      <c r="N1024" s="253"/>
      <c r="O1024" s="253"/>
      <c r="P1024" s="253"/>
      <c r="Q1024" s="253"/>
      <c r="R1024" s="253"/>
      <c r="S1024" s="253"/>
      <c r="T1024" s="254"/>
      <c r="U1024" s="14"/>
      <c r="V1024" s="14"/>
      <c r="W1024" s="14"/>
      <c r="X1024" s="14"/>
      <c r="Y1024" s="14"/>
      <c r="Z1024" s="14"/>
      <c r="AA1024" s="14"/>
      <c r="AB1024" s="14"/>
      <c r="AC1024" s="14"/>
      <c r="AD1024" s="14"/>
      <c r="AE1024" s="14"/>
      <c r="AT1024" s="255" t="s">
        <v>221</v>
      </c>
      <c r="AU1024" s="255" t="s">
        <v>83</v>
      </c>
      <c r="AV1024" s="14" t="s">
        <v>83</v>
      </c>
      <c r="AW1024" s="14" t="s">
        <v>34</v>
      </c>
      <c r="AX1024" s="14" t="s">
        <v>74</v>
      </c>
      <c r="AY1024" s="255" t="s">
        <v>210</v>
      </c>
    </row>
    <row r="1025" s="13" customFormat="1">
      <c r="A1025" s="13"/>
      <c r="B1025" s="234"/>
      <c r="C1025" s="235"/>
      <c r="D1025" s="236" t="s">
        <v>221</v>
      </c>
      <c r="E1025" s="237" t="s">
        <v>19</v>
      </c>
      <c r="F1025" s="238" t="s">
        <v>1011</v>
      </c>
      <c r="G1025" s="235"/>
      <c r="H1025" s="237" t="s">
        <v>19</v>
      </c>
      <c r="I1025" s="239"/>
      <c r="J1025" s="235"/>
      <c r="K1025" s="235"/>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221</v>
      </c>
      <c r="AU1025" s="244" t="s">
        <v>83</v>
      </c>
      <c r="AV1025" s="13" t="s">
        <v>81</v>
      </c>
      <c r="AW1025" s="13" t="s">
        <v>34</v>
      </c>
      <c r="AX1025" s="13" t="s">
        <v>74</v>
      </c>
      <c r="AY1025" s="244" t="s">
        <v>210</v>
      </c>
    </row>
    <row r="1026" s="14" customFormat="1">
      <c r="A1026" s="14"/>
      <c r="B1026" s="245"/>
      <c r="C1026" s="246"/>
      <c r="D1026" s="236" t="s">
        <v>221</v>
      </c>
      <c r="E1026" s="247" t="s">
        <v>19</v>
      </c>
      <c r="F1026" s="248" t="s">
        <v>1012</v>
      </c>
      <c r="G1026" s="246"/>
      <c r="H1026" s="249">
        <v>0.754</v>
      </c>
      <c r="I1026" s="250"/>
      <c r="J1026" s="246"/>
      <c r="K1026" s="246"/>
      <c r="L1026" s="251"/>
      <c r="M1026" s="252"/>
      <c r="N1026" s="253"/>
      <c r="O1026" s="253"/>
      <c r="P1026" s="253"/>
      <c r="Q1026" s="253"/>
      <c r="R1026" s="253"/>
      <c r="S1026" s="253"/>
      <c r="T1026" s="254"/>
      <c r="U1026" s="14"/>
      <c r="V1026" s="14"/>
      <c r="W1026" s="14"/>
      <c r="X1026" s="14"/>
      <c r="Y1026" s="14"/>
      <c r="Z1026" s="14"/>
      <c r="AA1026" s="14"/>
      <c r="AB1026" s="14"/>
      <c r="AC1026" s="14"/>
      <c r="AD1026" s="14"/>
      <c r="AE1026" s="14"/>
      <c r="AT1026" s="255" t="s">
        <v>221</v>
      </c>
      <c r="AU1026" s="255" t="s">
        <v>83</v>
      </c>
      <c r="AV1026" s="14" t="s">
        <v>83</v>
      </c>
      <c r="AW1026" s="14" t="s">
        <v>34</v>
      </c>
      <c r="AX1026" s="14" t="s">
        <v>74</v>
      </c>
      <c r="AY1026" s="255" t="s">
        <v>210</v>
      </c>
    </row>
    <row r="1027" s="16" customFormat="1">
      <c r="A1027" s="16"/>
      <c r="B1027" s="267"/>
      <c r="C1027" s="268"/>
      <c r="D1027" s="236" t="s">
        <v>221</v>
      </c>
      <c r="E1027" s="269" t="s">
        <v>19</v>
      </c>
      <c r="F1027" s="270" t="s">
        <v>236</v>
      </c>
      <c r="G1027" s="268"/>
      <c r="H1027" s="271">
        <v>42.018000000000001</v>
      </c>
      <c r="I1027" s="272"/>
      <c r="J1027" s="268"/>
      <c r="K1027" s="268"/>
      <c r="L1027" s="273"/>
      <c r="M1027" s="274"/>
      <c r="N1027" s="275"/>
      <c r="O1027" s="275"/>
      <c r="P1027" s="275"/>
      <c r="Q1027" s="275"/>
      <c r="R1027" s="275"/>
      <c r="S1027" s="275"/>
      <c r="T1027" s="276"/>
      <c r="U1027" s="16"/>
      <c r="V1027" s="16"/>
      <c r="W1027" s="16"/>
      <c r="X1027" s="16"/>
      <c r="Y1027" s="16"/>
      <c r="Z1027" s="16"/>
      <c r="AA1027" s="16"/>
      <c r="AB1027" s="16"/>
      <c r="AC1027" s="16"/>
      <c r="AD1027" s="16"/>
      <c r="AE1027" s="16"/>
      <c r="AT1027" s="277" t="s">
        <v>221</v>
      </c>
      <c r="AU1027" s="277" t="s">
        <v>83</v>
      </c>
      <c r="AV1027" s="16" t="s">
        <v>217</v>
      </c>
      <c r="AW1027" s="16" t="s">
        <v>34</v>
      </c>
      <c r="AX1027" s="16" t="s">
        <v>81</v>
      </c>
      <c r="AY1027" s="277" t="s">
        <v>210</v>
      </c>
    </row>
    <row r="1028" s="2" customFormat="1" ht="16.5" customHeight="1">
      <c r="A1028" s="40"/>
      <c r="B1028" s="41"/>
      <c r="C1028" s="216" t="s">
        <v>1185</v>
      </c>
      <c r="D1028" s="216" t="s">
        <v>212</v>
      </c>
      <c r="E1028" s="217" t="s">
        <v>1186</v>
      </c>
      <c r="F1028" s="218" t="s">
        <v>1187</v>
      </c>
      <c r="G1028" s="219" t="s">
        <v>270</v>
      </c>
      <c r="H1028" s="220">
        <v>115.08</v>
      </c>
      <c r="I1028" s="221"/>
      <c r="J1028" s="222">
        <f>ROUND(I1028*H1028,2)</f>
        <v>0</v>
      </c>
      <c r="K1028" s="218" t="s">
        <v>216</v>
      </c>
      <c r="L1028" s="46"/>
      <c r="M1028" s="223" t="s">
        <v>19</v>
      </c>
      <c r="N1028" s="224" t="s">
        <v>45</v>
      </c>
      <c r="O1028" s="86"/>
      <c r="P1028" s="225">
        <f>O1028*H1028</f>
        <v>0</v>
      </c>
      <c r="Q1028" s="225">
        <v>0</v>
      </c>
      <c r="R1028" s="225">
        <f>Q1028*H1028</f>
        <v>0</v>
      </c>
      <c r="S1028" s="225">
        <v>0.024</v>
      </c>
      <c r="T1028" s="226">
        <f>S1028*H1028</f>
        <v>2.7619199999999999</v>
      </c>
      <c r="U1028" s="40"/>
      <c r="V1028" s="40"/>
      <c r="W1028" s="40"/>
      <c r="X1028" s="40"/>
      <c r="Y1028" s="40"/>
      <c r="Z1028" s="40"/>
      <c r="AA1028" s="40"/>
      <c r="AB1028" s="40"/>
      <c r="AC1028" s="40"/>
      <c r="AD1028" s="40"/>
      <c r="AE1028" s="40"/>
      <c r="AR1028" s="227" t="s">
        <v>368</v>
      </c>
      <c r="AT1028" s="227" t="s">
        <v>212</v>
      </c>
      <c r="AU1028" s="227" t="s">
        <v>83</v>
      </c>
      <c r="AY1028" s="19" t="s">
        <v>210</v>
      </c>
      <c r="BE1028" s="228">
        <f>IF(N1028="základní",J1028,0)</f>
        <v>0</v>
      </c>
      <c r="BF1028" s="228">
        <f>IF(N1028="snížená",J1028,0)</f>
        <v>0</v>
      </c>
      <c r="BG1028" s="228">
        <f>IF(N1028="zákl. přenesená",J1028,0)</f>
        <v>0</v>
      </c>
      <c r="BH1028" s="228">
        <f>IF(N1028="sníž. přenesená",J1028,0)</f>
        <v>0</v>
      </c>
      <c r="BI1028" s="228">
        <f>IF(N1028="nulová",J1028,0)</f>
        <v>0</v>
      </c>
      <c r="BJ1028" s="19" t="s">
        <v>81</v>
      </c>
      <c r="BK1028" s="228">
        <f>ROUND(I1028*H1028,2)</f>
        <v>0</v>
      </c>
      <c r="BL1028" s="19" t="s">
        <v>368</v>
      </c>
      <c r="BM1028" s="227" t="s">
        <v>1188</v>
      </c>
    </row>
    <row r="1029" s="2" customFormat="1">
      <c r="A1029" s="40"/>
      <c r="B1029" s="41"/>
      <c r="C1029" s="42"/>
      <c r="D1029" s="229" t="s">
        <v>219</v>
      </c>
      <c r="E1029" s="42"/>
      <c r="F1029" s="230" t="s">
        <v>1189</v>
      </c>
      <c r="G1029" s="42"/>
      <c r="H1029" s="42"/>
      <c r="I1029" s="231"/>
      <c r="J1029" s="42"/>
      <c r="K1029" s="42"/>
      <c r="L1029" s="46"/>
      <c r="M1029" s="232"/>
      <c r="N1029" s="233"/>
      <c r="O1029" s="86"/>
      <c r="P1029" s="86"/>
      <c r="Q1029" s="86"/>
      <c r="R1029" s="86"/>
      <c r="S1029" s="86"/>
      <c r="T1029" s="87"/>
      <c r="U1029" s="40"/>
      <c r="V1029" s="40"/>
      <c r="W1029" s="40"/>
      <c r="X1029" s="40"/>
      <c r="Y1029" s="40"/>
      <c r="Z1029" s="40"/>
      <c r="AA1029" s="40"/>
      <c r="AB1029" s="40"/>
      <c r="AC1029" s="40"/>
      <c r="AD1029" s="40"/>
      <c r="AE1029" s="40"/>
      <c r="AT1029" s="19" t="s">
        <v>219</v>
      </c>
      <c r="AU1029" s="19" t="s">
        <v>83</v>
      </c>
    </row>
    <row r="1030" s="13" customFormat="1">
      <c r="A1030" s="13"/>
      <c r="B1030" s="234"/>
      <c r="C1030" s="235"/>
      <c r="D1030" s="236" t="s">
        <v>221</v>
      </c>
      <c r="E1030" s="237" t="s">
        <v>19</v>
      </c>
      <c r="F1030" s="238" t="s">
        <v>528</v>
      </c>
      <c r="G1030" s="235"/>
      <c r="H1030" s="237" t="s">
        <v>19</v>
      </c>
      <c r="I1030" s="239"/>
      <c r="J1030" s="235"/>
      <c r="K1030" s="235"/>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221</v>
      </c>
      <c r="AU1030" s="244" t="s">
        <v>83</v>
      </c>
      <c r="AV1030" s="13" t="s">
        <v>81</v>
      </c>
      <c r="AW1030" s="13" t="s">
        <v>34</v>
      </c>
      <c r="AX1030" s="13" t="s">
        <v>74</v>
      </c>
      <c r="AY1030" s="244" t="s">
        <v>210</v>
      </c>
    </row>
    <row r="1031" s="13" customFormat="1">
      <c r="A1031" s="13"/>
      <c r="B1031" s="234"/>
      <c r="C1031" s="235"/>
      <c r="D1031" s="236" t="s">
        <v>221</v>
      </c>
      <c r="E1031" s="237" t="s">
        <v>19</v>
      </c>
      <c r="F1031" s="238" t="s">
        <v>1190</v>
      </c>
      <c r="G1031" s="235"/>
      <c r="H1031" s="237" t="s">
        <v>19</v>
      </c>
      <c r="I1031" s="239"/>
      <c r="J1031" s="235"/>
      <c r="K1031" s="235"/>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221</v>
      </c>
      <c r="AU1031" s="244" t="s">
        <v>83</v>
      </c>
      <c r="AV1031" s="13" t="s">
        <v>81</v>
      </c>
      <c r="AW1031" s="13" t="s">
        <v>34</v>
      </c>
      <c r="AX1031" s="13" t="s">
        <v>74</v>
      </c>
      <c r="AY1031" s="244" t="s">
        <v>210</v>
      </c>
    </row>
    <row r="1032" s="14" customFormat="1">
      <c r="A1032" s="14"/>
      <c r="B1032" s="245"/>
      <c r="C1032" s="246"/>
      <c r="D1032" s="236" t="s">
        <v>221</v>
      </c>
      <c r="E1032" s="247" t="s">
        <v>19</v>
      </c>
      <c r="F1032" s="248" t="s">
        <v>1191</v>
      </c>
      <c r="G1032" s="246"/>
      <c r="H1032" s="249">
        <v>17.739999999999998</v>
      </c>
      <c r="I1032" s="250"/>
      <c r="J1032" s="246"/>
      <c r="K1032" s="246"/>
      <c r="L1032" s="251"/>
      <c r="M1032" s="252"/>
      <c r="N1032" s="253"/>
      <c r="O1032" s="253"/>
      <c r="P1032" s="253"/>
      <c r="Q1032" s="253"/>
      <c r="R1032" s="253"/>
      <c r="S1032" s="253"/>
      <c r="T1032" s="254"/>
      <c r="U1032" s="14"/>
      <c r="V1032" s="14"/>
      <c r="W1032" s="14"/>
      <c r="X1032" s="14"/>
      <c r="Y1032" s="14"/>
      <c r="Z1032" s="14"/>
      <c r="AA1032" s="14"/>
      <c r="AB1032" s="14"/>
      <c r="AC1032" s="14"/>
      <c r="AD1032" s="14"/>
      <c r="AE1032" s="14"/>
      <c r="AT1032" s="255" t="s">
        <v>221</v>
      </c>
      <c r="AU1032" s="255" t="s">
        <v>83</v>
      </c>
      <c r="AV1032" s="14" t="s">
        <v>83</v>
      </c>
      <c r="AW1032" s="14" t="s">
        <v>34</v>
      </c>
      <c r="AX1032" s="14" t="s">
        <v>74</v>
      </c>
      <c r="AY1032" s="255" t="s">
        <v>210</v>
      </c>
    </row>
    <row r="1033" s="14" customFormat="1">
      <c r="A1033" s="14"/>
      <c r="B1033" s="245"/>
      <c r="C1033" s="246"/>
      <c r="D1033" s="236" t="s">
        <v>221</v>
      </c>
      <c r="E1033" s="247" t="s">
        <v>19</v>
      </c>
      <c r="F1033" s="248" t="s">
        <v>1192</v>
      </c>
      <c r="G1033" s="246"/>
      <c r="H1033" s="249">
        <v>21.420000000000002</v>
      </c>
      <c r="I1033" s="250"/>
      <c r="J1033" s="246"/>
      <c r="K1033" s="246"/>
      <c r="L1033" s="251"/>
      <c r="M1033" s="252"/>
      <c r="N1033" s="253"/>
      <c r="O1033" s="253"/>
      <c r="P1033" s="253"/>
      <c r="Q1033" s="253"/>
      <c r="R1033" s="253"/>
      <c r="S1033" s="253"/>
      <c r="T1033" s="254"/>
      <c r="U1033" s="14"/>
      <c r="V1033" s="14"/>
      <c r="W1033" s="14"/>
      <c r="X1033" s="14"/>
      <c r="Y1033" s="14"/>
      <c r="Z1033" s="14"/>
      <c r="AA1033" s="14"/>
      <c r="AB1033" s="14"/>
      <c r="AC1033" s="14"/>
      <c r="AD1033" s="14"/>
      <c r="AE1033" s="14"/>
      <c r="AT1033" s="255" t="s">
        <v>221</v>
      </c>
      <c r="AU1033" s="255" t="s">
        <v>83</v>
      </c>
      <c r="AV1033" s="14" t="s">
        <v>83</v>
      </c>
      <c r="AW1033" s="14" t="s">
        <v>34</v>
      </c>
      <c r="AX1033" s="14" t="s">
        <v>74</v>
      </c>
      <c r="AY1033" s="255" t="s">
        <v>210</v>
      </c>
    </row>
    <row r="1034" s="14" customFormat="1">
      <c r="A1034" s="14"/>
      <c r="B1034" s="245"/>
      <c r="C1034" s="246"/>
      <c r="D1034" s="236" t="s">
        <v>221</v>
      </c>
      <c r="E1034" s="247" t="s">
        <v>19</v>
      </c>
      <c r="F1034" s="248" t="s">
        <v>1193</v>
      </c>
      <c r="G1034" s="246"/>
      <c r="H1034" s="249">
        <v>30.510000000000002</v>
      </c>
      <c r="I1034" s="250"/>
      <c r="J1034" s="246"/>
      <c r="K1034" s="246"/>
      <c r="L1034" s="251"/>
      <c r="M1034" s="252"/>
      <c r="N1034" s="253"/>
      <c r="O1034" s="253"/>
      <c r="P1034" s="253"/>
      <c r="Q1034" s="253"/>
      <c r="R1034" s="253"/>
      <c r="S1034" s="253"/>
      <c r="T1034" s="254"/>
      <c r="U1034" s="14"/>
      <c r="V1034" s="14"/>
      <c r="W1034" s="14"/>
      <c r="X1034" s="14"/>
      <c r="Y1034" s="14"/>
      <c r="Z1034" s="14"/>
      <c r="AA1034" s="14"/>
      <c r="AB1034" s="14"/>
      <c r="AC1034" s="14"/>
      <c r="AD1034" s="14"/>
      <c r="AE1034" s="14"/>
      <c r="AT1034" s="255" t="s">
        <v>221</v>
      </c>
      <c r="AU1034" s="255" t="s">
        <v>83</v>
      </c>
      <c r="AV1034" s="14" t="s">
        <v>83</v>
      </c>
      <c r="AW1034" s="14" t="s">
        <v>34</v>
      </c>
      <c r="AX1034" s="14" t="s">
        <v>74</v>
      </c>
      <c r="AY1034" s="255" t="s">
        <v>210</v>
      </c>
    </row>
    <row r="1035" s="14" customFormat="1">
      <c r="A1035" s="14"/>
      <c r="B1035" s="245"/>
      <c r="C1035" s="246"/>
      <c r="D1035" s="236" t="s">
        <v>221</v>
      </c>
      <c r="E1035" s="247" t="s">
        <v>19</v>
      </c>
      <c r="F1035" s="248" t="s">
        <v>1194</v>
      </c>
      <c r="G1035" s="246"/>
      <c r="H1035" s="249">
        <v>18.859999999999999</v>
      </c>
      <c r="I1035" s="250"/>
      <c r="J1035" s="246"/>
      <c r="K1035" s="246"/>
      <c r="L1035" s="251"/>
      <c r="M1035" s="252"/>
      <c r="N1035" s="253"/>
      <c r="O1035" s="253"/>
      <c r="P1035" s="253"/>
      <c r="Q1035" s="253"/>
      <c r="R1035" s="253"/>
      <c r="S1035" s="253"/>
      <c r="T1035" s="254"/>
      <c r="U1035" s="14"/>
      <c r="V1035" s="14"/>
      <c r="W1035" s="14"/>
      <c r="X1035" s="14"/>
      <c r="Y1035" s="14"/>
      <c r="Z1035" s="14"/>
      <c r="AA1035" s="14"/>
      <c r="AB1035" s="14"/>
      <c r="AC1035" s="14"/>
      <c r="AD1035" s="14"/>
      <c r="AE1035" s="14"/>
      <c r="AT1035" s="255" t="s">
        <v>221</v>
      </c>
      <c r="AU1035" s="255" t="s">
        <v>83</v>
      </c>
      <c r="AV1035" s="14" t="s">
        <v>83</v>
      </c>
      <c r="AW1035" s="14" t="s">
        <v>34</v>
      </c>
      <c r="AX1035" s="14" t="s">
        <v>74</v>
      </c>
      <c r="AY1035" s="255" t="s">
        <v>210</v>
      </c>
    </row>
    <row r="1036" s="14" customFormat="1">
      <c r="A1036" s="14"/>
      <c r="B1036" s="245"/>
      <c r="C1036" s="246"/>
      <c r="D1036" s="236" t="s">
        <v>221</v>
      </c>
      <c r="E1036" s="247" t="s">
        <v>19</v>
      </c>
      <c r="F1036" s="248" t="s">
        <v>1195</v>
      </c>
      <c r="G1036" s="246"/>
      <c r="H1036" s="249">
        <v>20.359999999999999</v>
      </c>
      <c r="I1036" s="250"/>
      <c r="J1036" s="246"/>
      <c r="K1036" s="246"/>
      <c r="L1036" s="251"/>
      <c r="M1036" s="252"/>
      <c r="N1036" s="253"/>
      <c r="O1036" s="253"/>
      <c r="P1036" s="253"/>
      <c r="Q1036" s="253"/>
      <c r="R1036" s="253"/>
      <c r="S1036" s="253"/>
      <c r="T1036" s="254"/>
      <c r="U1036" s="14"/>
      <c r="V1036" s="14"/>
      <c r="W1036" s="14"/>
      <c r="X1036" s="14"/>
      <c r="Y1036" s="14"/>
      <c r="Z1036" s="14"/>
      <c r="AA1036" s="14"/>
      <c r="AB1036" s="14"/>
      <c r="AC1036" s="14"/>
      <c r="AD1036" s="14"/>
      <c r="AE1036" s="14"/>
      <c r="AT1036" s="255" t="s">
        <v>221</v>
      </c>
      <c r="AU1036" s="255" t="s">
        <v>83</v>
      </c>
      <c r="AV1036" s="14" t="s">
        <v>83</v>
      </c>
      <c r="AW1036" s="14" t="s">
        <v>34</v>
      </c>
      <c r="AX1036" s="14" t="s">
        <v>74</v>
      </c>
      <c r="AY1036" s="255" t="s">
        <v>210</v>
      </c>
    </row>
    <row r="1037" s="14" customFormat="1">
      <c r="A1037" s="14"/>
      <c r="B1037" s="245"/>
      <c r="C1037" s="246"/>
      <c r="D1037" s="236" t="s">
        <v>221</v>
      </c>
      <c r="E1037" s="247" t="s">
        <v>19</v>
      </c>
      <c r="F1037" s="248" t="s">
        <v>1196</v>
      </c>
      <c r="G1037" s="246"/>
      <c r="H1037" s="249">
        <v>6.1900000000000004</v>
      </c>
      <c r="I1037" s="250"/>
      <c r="J1037" s="246"/>
      <c r="K1037" s="246"/>
      <c r="L1037" s="251"/>
      <c r="M1037" s="252"/>
      <c r="N1037" s="253"/>
      <c r="O1037" s="253"/>
      <c r="P1037" s="253"/>
      <c r="Q1037" s="253"/>
      <c r="R1037" s="253"/>
      <c r="S1037" s="253"/>
      <c r="T1037" s="254"/>
      <c r="U1037" s="14"/>
      <c r="V1037" s="14"/>
      <c r="W1037" s="14"/>
      <c r="X1037" s="14"/>
      <c r="Y1037" s="14"/>
      <c r="Z1037" s="14"/>
      <c r="AA1037" s="14"/>
      <c r="AB1037" s="14"/>
      <c r="AC1037" s="14"/>
      <c r="AD1037" s="14"/>
      <c r="AE1037" s="14"/>
      <c r="AT1037" s="255" t="s">
        <v>221</v>
      </c>
      <c r="AU1037" s="255" t="s">
        <v>83</v>
      </c>
      <c r="AV1037" s="14" t="s">
        <v>83</v>
      </c>
      <c r="AW1037" s="14" t="s">
        <v>34</v>
      </c>
      <c r="AX1037" s="14" t="s">
        <v>74</v>
      </c>
      <c r="AY1037" s="255" t="s">
        <v>210</v>
      </c>
    </row>
    <row r="1038" s="16" customFormat="1">
      <c r="A1038" s="16"/>
      <c r="B1038" s="267"/>
      <c r="C1038" s="268"/>
      <c r="D1038" s="236" t="s">
        <v>221</v>
      </c>
      <c r="E1038" s="269" t="s">
        <v>19</v>
      </c>
      <c r="F1038" s="270" t="s">
        <v>236</v>
      </c>
      <c r="G1038" s="268"/>
      <c r="H1038" s="271">
        <v>115.08</v>
      </c>
      <c r="I1038" s="272"/>
      <c r="J1038" s="268"/>
      <c r="K1038" s="268"/>
      <c r="L1038" s="273"/>
      <c r="M1038" s="274"/>
      <c r="N1038" s="275"/>
      <c r="O1038" s="275"/>
      <c r="P1038" s="275"/>
      <c r="Q1038" s="275"/>
      <c r="R1038" s="275"/>
      <c r="S1038" s="275"/>
      <c r="T1038" s="276"/>
      <c r="U1038" s="16"/>
      <c r="V1038" s="16"/>
      <c r="W1038" s="16"/>
      <c r="X1038" s="16"/>
      <c r="Y1038" s="16"/>
      <c r="Z1038" s="16"/>
      <c r="AA1038" s="16"/>
      <c r="AB1038" s="16"/>
      <c r="AC1038" s="16"/>
      <c r="AD1038" s="16"/>
      <c r="AE1038" s="16"/>
      <c r="AT1038" s="277" t="s">
        <v>221</v>
      </c>
      <c r="AU1038" s="277" t="s">
        <v>83</v>
      </c>
      <c r="AV1038" s="16" t="s">
        <v>217</v>
      </c>
      <c r="AW1038" s="16" t="s">
        <v>34</v>
      </c>
      <c r="AX1038" s="16" t="s">
        <v>81</v>
      </c>
      <c r="AY1038" s="277" t="s">
        <v>210</v>
      </c>
    </row>
    <row r="1039" s="2" customFormat="1" ht="16.5" customHeight="1">
      <c r="A1039" s="40"/>
      <c r="B1039" s="41"/>
      <c r="C1039" s="216" t="s">
        <v>1197</v>
      </c>
      <c r="D1039" s="216" t="s">
        <v>212</v>
      </c>
      <c r="E1039" s="217" t="s">
        <v>1198</v>
      </c>
      <c r="F1039" s="218" t="s">
        <v>1199</v>
      </c>
      <c r="G1039" s="219" t="s">
        <v>270</v>
      </c>
      <c r="H1039" s="220">
        <v>207.71000000000001</v>
      </c>
      <c r="I1039" s="221"/>
      <c r="J1039" s="222">
        <f>ROUND(I1039*H1039,2)</f>
        <v>0</v>
      </c>
      <c r="K1039" s="218" t="s">
        <v>216</v>
      </c>
      <c r="L1039" s="46"/>
      <c r="M1039" s="223" t="s">
        <v>19</v>
      </c>
      <c r="N1039" s="224" t="s">
        <v>45</v>
      </c>
      <c r="O1039" s="86"/>
      <c r="P1039" s="225">
        <f>O1039*H1039</f>
        <v>0</v>
      </c>
      <c r="Q1039" s="225">
        <v>0</v>
      </c>
      <c r="R1039" s="225">
        <f>Q1039*H1039</f>
        <v>0</v>
      </c>
      <c r="S1039" s="225">
        <v>0.029999999999999999</v>
      </c>
      <c r="T1039" s="226">
        <f>S1039*H1039</f>
        <v>6.2313000000000001</v>
      </c>
      <c r="U1039" s="40"/>
      <c r="V1039" s="40"/>
      <c r="W1039" s="40"/>
      <c r="X1039" s="40"/>
      <c r="Y1039" s="40"/>
      <c r="Z1039" s="40"/>
      <c r="AA1039" s="40"/>
      <c r="AB1039" s="40"/>
      <c r="AC1039" s="40"/>
      <c r="AD1039" s="40"/>
      <c r="AE1039" s="40"/>
      <c r="AR1039" s="227" t="s">
        <v>368</v>
      </c>
      <c r="AT1039" s="227" t="s">
        <v>212</v>
      </c>
      <c r="AU1039" s="227" t="s">
        <v>83</v>
      </c>
      <c r="AY1039" s="19" t="s">
        <v>210</v>
      </c>
      <c r="BE1039" s="228">
        <f>IF(N1039="základní",J1039,0)</f>
        <v>0</v>
      </c>
      <c r="BF1039" s="228">
        <f>IF(N1039="snížená",J1039,0)</f>
        <v>0</v>
      </c>
      <c r="BG1039" s="228">
        <f>IF(N1039="zákl. přenesená",J1039,0)</f>
        <v>0</v>
      </c>
      <c r="BH1039" s="228">
        <f>IF(N1039="sníž. přenesená",J1039,0)</f>
        <v>0</v>
      </c>
      <c r="BI1039" s="228">
        <f>IF(N1039="nulová",J1039,0)</f>
        <v>0</v>
      </c>
      <c r="BJ1039" s="19" t="s">
        <v>81</v>
      </c>
      <c r="BK1039" s="228">
        <f>ROUND(I1039*H1039,2)</f>
        <v>0</v>
      </c>
      <c r="BL1039" s="19" t="s">
        <v>368</v>
      </c>
      <c r="BM1039" s="227" t="s">
        <v>1200</v>
      </c>
    </row>
    <row r="1040" s="2" customFormat="1">
      <c r="A1040" s="40"/>
      <c r="B1040" s="41"/>
      <c r="C1040" s="42"/>
      <c r="D1040" s="229" t="s">
        <v>219</v>
      </c>
      <c r="E1040" s="42"/>
      <c r="F1040" s="230" t="s">
        <v>1201</v>
      </c>
      <c r="G1040" s="42"/>
      <c r="H1040" s="42"/>
      <c r="I1040" s="231"/>
      <c r="J1040" s="42"/>
      <c r="K1040" s="42"/>
      <c r="L1040" s="46"/>
      <c r="M1040" s="232"/>
      <c r="N1040" s="233"/>
      <c r="O1040" s="86"/>
      <c r="P1040" s="86"/>
      <c r="Q1040" s="86"/>
      <c r="R1040" s="86"/>
      <c r="S1040" s="86"/>
      <c r="T1040" s="87"/>
      <c r="U1040" s="40"/>
      <c r="V1040" s="40"/>
      <c r="W1040" s="40"/>
      <c r="X1040" s="40"/>
      <c r="Y1040" s="40"/>
      <c r="Z1040" s="40"/>
      <c r="AA1040" s="40"/>
      <c r="AB1040" s="40"/>
      <c r="AC1040" s="40"/>
      <c r="AD1040" s="40"/>
      <c r="AE1040" s="40"/>
      <c r="AT1040" s="19" t="s">
        <v>219</v>
      </c>
      <c r="AU1040" s="19" t="s">
        <v>83</v>
      </c>
    </row>
    <row r="1041" s="14" customFormat="1">
      <c r="A1041" s="14"/>
      <c r="B1041" s="245"/>
      <c r="C1041" s="246"/>
      <c r="D1041" s="236" t="s">
        <v>221</v>
      </c>
      <c r="E1041" s="247" t="s">
        <v>19</v>
      </c>
      <c r="F1041" s="248" t="s">
        <v>1202</v>
      </c>
      <c r="G1041" s="246"/>
      <c r="H1041" s="249">
        <v>31.489999999999998</v>
      </c>
      <c r="I1041" s="250"/>
      <c r="J1041" s="246"/>
      <c r="K1041" s="246"/>
      <c r="L1041" s="251"/>
      <c r="M1041" s="252"/>
      <c r="N1041" s="253"/>
      <c r="O1041" s="253"/>
      <c r="P1041" s="253"/>
      <c r="Q1041" s="253"/>
      <c r="R1041" s="253"/>
      <c r="S1041" s="253"/>
      <c r="T1041" s="254"/>
      <c r="U1041" s="14"/>
      <c r="V1041" s="14"/>
      <c r="W1041" s="14"/>
      <c r="X1041" s="14"/>
      <c r="Y1041" s="14"/>
      <c r="Z1041" s="14"/>
      <c r="AA1041" s="14"/>
      <c r="AB1041" s="14"/>
      <c r="AC1041" s="14"/>
      <c r="AD1041" s="14"/>
      <c r="AE1041" s="14"/>
      <c r="AT1041" s="255" t="s">
        <v>221</v>
      </c>
      <c r="AU1041" s="255" t="s">
        <v>83</v>
      </c>
      <c r="AV1041" s="14" t="s">
        <v>83</v>
      </c>
      <c r="AW1041" s="14" t="s">
        <v>34</v>
      </c>
      <c r="AX1041" s="14" t="s">
        <v>74</v>
      </c>
      <c r="AY1041" s="255" t="s">
        <v>210</v>
      </c>
    </row>
    <row r="1042" s="14" customFormat="1">
      <c r="A1042" s="14"/>
      <c r="B1042" s="245"/>
      <c r="C1042" s="246"/>
      <c r="D1042" s="236" t="s">
        <v>221</v>
      </c>
      <c r="E1042" s="247" t="s">
        <v>19</v>
      </c>
      <c r="F1042" s="248" t="s">
        <v>1203</v>
      </c>
      <c r="G1042" s="246"/>
      <c r="H1042" s="249">
        <v>27.120000000000001</v>
      </c>
      <c r="I1042" s="250"/>
      <c r="J1042" s="246"/>
      <c r="K1042" s="246"/>
      <c r="L1042" s="251"/>
      <c r="M1042" s="252"/>
      <c r="N1042" s="253"/>
      <c r="O1042" s="253"/>
      <c r="P1042" s="253"/>
      <c r="Q1042" s="253"/>
      <c r="R1042" s="253"/>
      <c r="S1042" s="253"/>
      <c r="T1042" s="254"/>
      <c r="U1042" s="14"/>
      <c r="V1042" s="14"/>
      <c r="W1042" s="14"/>
      <c r="X1042" s="14"/>
      <c r="Y1042" s="14"/>
      <c r="Z1042" s="14"/>
      <c r="AA1042" s="14"/>
      <c r="AB1042" s="14"/>
      <c r="AC1042" s="14"/>
      <c r="AD1042" s="14"/>
      <c r="AE1042" s="14"/>
      <c r="AT1042" s="255" t="s">
        <v>221</v>
      </c>
      <c r="AU1042" s="255" t="s">
        <v>83</v>
      </c>
      <c r="AV1042" s="14" t="s">
        <v>83</v>
      </c>
      <c r="AW1042" s="14" t="s">
        <v>34</v>
      </c>
      <c r="AX1042" s="14" t="s">
        <v>74</v>
      </c>
      <c r="AY1042" s="255" t="s">
        <v>210</v>
      </c>
    </row>
    <row r="1043" s="15" customFormat="1">
      <c r="A1043" s="15"/>
      <c r="B1043" s="256"/>
      <c r="C1043" s="257"/>
      <c r="D1043" s="236" t="s">
        <v>221</v>
      </c>
      <c r="E1043" s="258" t="s">
        <v>19</v>
      </c>
      <c r="F1043" s="259" t="s">
        <v>234</v>
      </c>
      <c r="G1043" s="257"/>
      <c r="H1043" s="260">
        <v>58.609999999999999</v>
      </c>
      <c r="I1043" s="261"/>
      <c r="J1043" s="257"/>
      <c r="K1043" s="257"/>
      <c r="L1043" s="262"/>
      <c r="M1043" s="263"/>
      <c r="N1043" s="264"/>
      <c r="O1043" s="264"/>
      <c r="P1043" s="264"/>
      <c r="Q1043" s="264"/>
      <c r="R1043" s="264"/>
      <c r="S1043" s="264"/>
      <c r="T1043" s="265"/>
      <c r="U1043" s="15"/>
      <c r="V1043" s="15"/>
      <c r="W1043" s="15"/>
      <c r="X1043" s="15"/>
      <c r="Y1043" s="15"/>
      <c r="Z1043" s="15"/>
      <c r="AA1043" s="15"/>
      <c r="AB1043" s="15"/>
      <c r="AC1043" s="15"/>
      <c r="AD1043" s="15"/>
      <c r="AE1043" s="15"/>
      <c r="AT1043" s="266" t="s">
        <v>221</v>
      </c>
      <c r="AU1043" s="266" t="s">
        <v>83</v>
      </c>
      <c r="AV1043" s="15" t="s">
        <v>91</v>
      </c>
      <c r="AW1043" s="15" t="s">
        <v>34</v>
      </c>
      <c r="AX1043" s="15" t="s">
        <v>74</v>
      </c>
      <c r="AY1043" s="266" t="s">
        <v>210</v>
      </c>
    </row>
    <row r="1044" s="13" customFormat="1">
      <c r="A1044" s="13"/>
      <c r="B1044" s="234"/>
      <c r="C1044" s="235"/>
      <c r="D1044" s="236" t="s">
        <v>221</v>
      </c>
      <c r="E1044" s="237" t="s">
        <v>19</v>
      </c>
      <c r="F1044" s="238" t="s">
        <v>1204</v>
      </c>
      <c r="G1044" s="235"/>
      <c r="H1044" s="237" t="s">
        <v>19</v>
      </c>
      <c r="I1044" s="239"/>
      <c r="J1044" s="235"/>
      <c r="K1044" s="235"/>
      <c r="L1044" s="240"/>
      <c r="M1044" s="241"/>
      <c r="N1044" s="242"/>
      <c r="O1044" s="242"/>
      <c r="P1044" s="242"/>
      <c r="Q1044" s="242"/>
      <c r="R1044" s="242"/>
      <c r="S1044" s="242"/>
      <c r="T1044" s="243"/>
      <c r="U1044" s="13"/>
      <c r="V1044" s="13"/>
      <c r="W1044" s="13"/>
      <c r="X1044" s="13"/>
      <c r="Y1044" s="13"/>
      <c r="Z1044" s="13"/>
      <c r="AA1044" s="13"/>
      <c r="AB1044" s="13"/>
      <c r="AC1044" s="13"/>
      <c r="AD1044" s="13"/>
      <c r="AE1044" s="13"/>
      <c r="AT1044" s="244" t="s">
        <v>221</v>
      </c>
      <c r="AU1044" s="244" t="s">
        <v>83</v>
      </c>
      <c r="AV1044" s="13" t="s">
        <v>81</v>
      </c>
      <c r="AW1044" s="13" t="s">
        <v>34</v>
      </c>
      <c r="AX1044" s="13" t="s">
        <v>74</v>
      </c>
      <c r="AY1044" s="244" t="s">
        <v>210</v>
      </c>
    </row>
    <row r="1045" s="14" customFormat="1">
      <c r="A1045" s="14"/>
      <c r="B1045" s="245"/>
      <c r="C1045" s="246"/>
      <c r="D1045" s="236" t="s">
        <v>221</v>
      </c>
      <c r="E1045" s="247" t="s">
        <v>19</v>
      </c>
      <c r="F1045" s="248" t="s">
        <v>1205</v>
      </c>
      <c r="G1045" s="246"/>
      <c r="H1045" s="249">
        <v>39.100000000000001</v>
      </c>
      <c r="I1045" s="250"/>
      <c r="J1045" s="246"/>
      <c r="K1045" s="246"/>
      <c r="L1045" s="251"/>
      <c r="M1045" s="252"/>
      <c r="N1045" s="253"/>
      <c r="O1045" s="253"/>
      <c r="P1045" s="253"/>
      <c r="Q1045" s="253"/>
      <c r="R1045" s="253"/>
      <c r="S1045" s="253"/>
      <c r="T1045" s="254"/>
      <c r="U1045" s="14"/>
      <c r="V1045" s="14"/>
      <c r="W1045" s="14"/>
      <c r="X1045" s="14"/>
      <c r="Y1045" s="14"/>
      <c r="Z1045" s="14"/>
      <c r="AA1045" s="14"/>
      <c r="AB1045" s="14"/>
      <c r="AC1045" s="14"/>
      <c r="AD1045" s="14"/>
      <c r="AE1045" s="14"/>
      <c r="AT1045" s="255" t="s">
        <v>221</v>
      </c>
      <c r="AU1045" s="255" t="s">
        <v>83</v>
      </c>
      <c r="AV1045" s="14" t="s">
        <v>83</v>
      </c>
      <c r="AW1045" s="14" t="s">
        <v>34</v>
      </c>
      <c r="AX1045" s="14" t="s">
        <v>74</v>
      </c>
      <c r="AY1045" s="255" t="s">
        <v>210</v>
      </c>
    </row>
    <row r="1046" s="14" customFormat="1">
      <c r="A1046" s="14"/>
      <c r="B1046" s="245"/>
      <c r="C1046" s="246"/>
      <c r="D1046" s="236" t="s">
        <v>221</v>
      </c>
      <c r="E1046" s="247" t="s">
        <v>19</v>
      </c>
      <c r="F1046" s="248" t="s">
        <v>1206</v>
      </c>
      <c r="G1046" s="246"/>
      <c r="H1046" s="249">
        <v>110</v>
      </c>
      <c r="I1046" s="250"/>
      <c r="J1046" s="246"/>
      <c r="K1046" s="246"/>
      <c r="L1046" s="251"/>
      <c r="M1046" s="252"/>
      <c r="N1046" s="253"/>
      <c r="O1046" s="253"/>
      <c r="P1046" s="253"/>
      <c r="Q1046" s="253"/>
      <c r="R1046" s="253"/>
      <c r="S1046" s="253"/>
      <c r="T1046" s="254"/>
      <c r="U1046" s="14"/>
      <c r="V1046" s="14"/>
      <c r="W1046" s="14"/>
      <c r="X1046" s="14"/>
      <c r="Y1046" s="14"/>
      <c r="Z1046" s="14"/>
      <c r="AA1046" s="14"/>
      <c r="AB1046" s="14"/>
      <c r="AC1046" s="14"/>
      <c r="AD1046" s="14"/>
      <c r="AE1046" s="14"/>
      <c r="AT1046" s="255" t="s">
        <v>221</v>
      </c>
      <c r="AU1046" s="255" t="s">
        <v>83</v>
      </c>
      <c r="AV1046" s="14" t="s">
        <v>83</v>
      </c>
      <c r="AW1046" s="14" t="s">
        <v>34</v>
      </c>
      <c r="AX1046" s="14" t="s">
        <v>74</v>
      </c>
      <c r="AY1046" s="255" t="s">
        <v>210</v>
      </c>
    </row>
    <row r="1047" s="15" customFormat="1">
      <c r="A1047" s="15"/>
      <c r="B1047" s="256"/>
      <c r="C1047" s="257"/>
      <c r="D1047" s="236" t="s">
        <v>221</v>
      </c>
      <c r="E1047" s="258" t="s">
        <v>19</v>
      </c>
      <c r="F1047" s="259" t="s">
        <v>234</v>
      </c>
      <c r="G1047" s="257"/>
      <c r="H1047" s="260">
        <v>149.09999999999999</v>
      </c>
      <c r="I1047" s="261"/>
      <c r="J1047" s="257"/>
      <c r="K1047" s="257"/>
      <c r="L1047" s="262"/>
      <c r="M1047" s="263"/>
      <c r="N1047" s="264"/>
      <c r="O1047" s="264"/>
      <c r="P1047" s="264"/>
      <c r="Q1047" s="264"/>
      <c r="R1047" s="264"/>
      <c r="S1047" s="264"/>
      <c r="T1047" s="265"/>
      <c r="U1047" s="15"/>
      <c r="V1047" s="15"/>
      <c r="W1047" s="15"/>
      <c r="X1047" s="15"/>
      <c r="Y1047" s="15"/>
      <c r="Z1047" s="15"/>
      <c r="AA1047" s="15"/>
      <c r="AB1047" s="15"/>
      <c r="AC1047" s="15"/>
      <c r="AD1047" s="15"/>
      <c r="AE1047" s="15"/>
      <c r="AT1047" s="266" t="s">
        <v>221</v>
      </c>
      <c r="AU1047" s="266" t="s">
        <v>83</v>
      </c>
      <c r="AV1047" s="15" t="s">
        <v>91</v>
      </c>
      <c r="AW1047" s="15" t="s">
        <v>34</v>
      </c>
      <c r="AX1047" s="15" t="s">
        <v>74</v>
      </c>
      <c r="AY1047" s="266" t="s">
        <v>210</v>
      </c>
    </row>
    <row r="1048" s="16" customFormat="1">
      <c r="A1048" s="16"/>
      <c r="B1048" s="267"/>
      <c r="C1048" s="268"/>
      <c r="D1048" s="236" t="s">
        <v>221</v>
      </c>
      <c r="E1048" s="269" t="s">
        <v>19</v>
      </c>
      <c r="F1048" s="270" t="s">
        <v>236</v>
      </c>
      <c r="G1048" s="268"/>
      <c r="H1048" s="271">
        <v>207.71000000000001</v>
      </c>
      <c r="I1048" s="272"/>
      <c r="J1048" s="268"/>
      <c r="K1048" s="268"/>
      <c r="L1048" s="273"/>
      <c r="M1048" s="274"/>
      <c r="N1048" s="275"/>
      <c r="O1048" s="275"/>
      <c r="P1048" s="275"/>
      <c r="Q1048" s="275"/>
      <c r="R1048" s="275"/>
      <c r="S1048" s="275"/>
      <c r="T1048" s="276"/>
      <c r="U1048" s="16"/>
      <c r="V1048" s="16"/>
      <c r="W1048" s="16"/>
      <c r="X1048" s="16"/>
      <c r="Y1048" s="16"/>
      <c r="Z1048" s="16"/>
      <c r="AA1048" s="16"/>
      <c r="AB1048" s="16"/>
      <c r="AC1048" s="16"/>
      <c r="AD1048" s="16"/>
      <c r="AE1048" s="16"/>
      <c r="AT1048" s="277" t="s">
        <v>221</v>
      </c>
      <c r="AU1048" s="277" t="s">
        <v>83</v>
      </c>
      <c r="AV1048" s="16" t="s">
        <v>217</v>
      </c>
      <c r="AW1048" s="16" t="s">
        <v>34</v>
      </c>
      <c r="AX1048" s="16" t="s">
        <v>81</v>
      </c>
      <c r="AY1048" s="277" t="s">
        <v>210</v>
      </c>
    </row>
    <row r="1049" s="2" customFormat="1" ht="16.5" customHeight="1">
      <c r="A1049" s="40"/>
      <c r="B1049" s="41"/>
      <c r="C1049" s="216" t="s">
        <v>1207</v>
      </c>
      <c r="D1049" s="216" t="s">
        <v>212</v>
      </c>
      <c r="E1049" s="217" t="s">
        <v>1208</v>
      </c>
      <c r="F1049" s="218" t="s">
        <v>1209</v>
      </c>
      <c r="G1049" s="219" t="s">
        <v>270</v>
      </c>
      <c r="H1049" s="220">
        <v>105</v>
      </c>
      <c r="I1049" s="221"/>
      <c r="J1049" s="222">
        <f>ROUND(I1049*H1049,2)</f>
        <v>0</v>
      </c>
      <c r="K1049" s="218" t="s">
        <v>296</v>
      </c>
      <c r="L1049" s="46"/>
      <c r="M1049" s="223" t="s">
        <v>19</v>
      </c>
      <c r="N1049" s="224" t="s">
        <v>45</v>
      </c>
      <c r="O1049" s="86"/>
      <c r="P1049" s="225">
        <f>O1049*H1049</f>
        <v>0</v>
      </c>
      <c r="Q1049" s="225">
        <v>0</v>
      </c>
      <c r="R1049" s="225">
        <f>Q1049*H1049</f>
        <v>0</v>
      </c>
      <c r="S1049" s="225">
        <v>0.029999999999999999</v>
      </c>
      <c r="T1049" s="226">
        <f>S1049*H1049</f>
        <v>3.1499999999999999</v>
      </c>
      <c r="U1049" s="40"/>
      <c r="V1049" s="40"/>
      <c r="W1049" s="40"/>
      <c r="X1049" s="40"/>
      <c r="Y1049" s="40"/>
      <c r="Z1049" s="40"/>
      <c r="AA1049" s="40"/>
      <c r="AB1049" s="40"/>
      <c r="AC1049" s="40"/>
      <c r="AD1049" s="40"/>
      <c r="AE1049" s="40"/>
      <c r="AR1049" s="227" t="s">
        <v>368</v>
      </c>
      <c r="AT1049" s="227" t="s">
        <v>212</v>
      </c>
      <c r="AU1049" s="227" t="s">
        <v>83</v>
      </c>
      <c r="AY1049" s="19" t="s">
        <v>210</v>
      </c>
      <c r="BE1049" s="228">
        <f>IF(N1049="základní",J1049,0)</f>
        <v>0</v>
      </c>
      <c r="BF1049" s="228">
        <f>IF(N1049="snížená",J1049,0)</f>
        <v>0</v>
      </c>
      <c r="BG1049" s="228">
        <f>IF(N1049="zákl. přenesená",J1049,0)</f>
        <v>0</v>
      </c>
      <c r="BH1049" s="228">
        <f>IF(N1049="sníž. přenesená",J1049,0)</f>
        <v>0</v>
      </c>
      <c r="BI1049" s="228">
        <f>IF(N1049="nulová",J1049,0)</f>
        <v>0</v>
      </c>
      <c r="BJ1049" s="19" t="s">
        <v>81</v>
      </c>
      <c r="BK1049" s="228">
        <f>ROUND(I1049*H1049,2)</f>
        <v>0</v>
      </c>
      <c r="BL1049" s="19" t="s">
        <v>368</v>
      </c>
      <c r="BM1049" s="227" t="s">
        <v>1210</v>
      </c>
    </row>
    <row r="1050" s="14" customFormat="1">
      <c r="A1050" s="14"/>
      <c r="B1050" s="245"/>
      <c r="C1050" s="246"/>
      <c r="D1050" s="236" t="s">
        <v>221</v>
      </c>
      <c r="E1050" s="247" t="s">
        <v>19</v>
      </c>
      <c r="F1050" s="248" t="s">
        <v>1211</v>
      </c>
      <c r="G1050" s="246"/>
      <c r="H1050" s="249">
        <v>34</v>
      </c>
      <c r="I1050" s="250"/>
      <c r="J1050" s="246"/>
      <c r="K1050" s="246"/>
      <c r="L1050" s="251"/>
      <c r="M1050" s="252"/>
      <c r="N1050" s="253"/>
      <c r="O1050" s="253"/>
      <c r="P1050" s="253"/>
      <c r="Q1050" s="253"/>
      <c r="R1050" s="253"/>
      <c r="S1050" s="253"/>
      <c r="T1050" s="254"/>
      <c r="U1050" s="14"/>
      <c r="V1050" s="14"/>
      <c r="W1050" s="14"/>
      <c r="X1050" s="14"/>
      <c r="Y1050" s="14"/>
      <c r="Z1050" s="14"/>
      <c r="AA1050" s="14"/>
      <c r="AB1050" s="14"/>
      <c r="AC1050" s="14"/>
      <c r="AD1050" s="14"/>
      <c r="AE1050" s="14"/>
      <c r="AT1050" s="255" t="s">
        <v>221</v>
      </c>
      <c r="AU1050" s="255" t="s">
        <v>83</v>
      </c>
      <c r="AV1050" s="14" t="s">
        <v>83</v>
      </c>
      <c r="AW1050" s="14" t="s">
        <v>34</v>
      </c>
      <c r="AX1050" s="14" t="s">
        <v>74</v>
      </c>
      <c r="AY1050" s="255" t="s">
        <v>210</v>
      </c>
    </row>
    <row r="1051" s="14" customFormat="1">
      <c r="A1051" s="14"/>
      <c r="B1051" s="245"/>
      <c r="C1051" s="246"/>
      <c r="D1051" s="236" t="s">
        <v>221</v>
      </c>
      <c r="E1051" s="247" t="s">
        <v>19</v>
      </c>
      <c r="F1051" s="248" t="s">
        <v>1212</v>
      </c>
      <c r="G1051" s="246"/>
      <c r="H1051" s="249">
        <v>71</v>
      </c>
      <c r="I1051" s="250"/>
      <c r="J1051" s="246"/>
      <c r="K1051" s="246"/>
      <c r="L1051" s="251"/>
      <c r="M1051" s="252"/>
      <c r="N1051" s="253"/>
      <c r="O1051" s="253"/>
      <c r="P1051" s="253"/>
      <c r="Q1051" s="253"/>
      <c r="R1051" s="253"/>
      <c r="S1051" s="253"/>
      <c r="T1051" s="254"/>
      <c r="U1051" s="14"/>
      <c r="V1051" s="14"/>
      <c r="W1051" s="14"/>
      <c r="X1051" s="14"/>
      <c r="Y1051" s="14"/>
      <c r="Z1051" s="14"/>
      <c r="AA1051" s="14"/>
      <c r="AB1051" s="14"/>
      <c r="AC1051" s="14"/>
      <c r="AD1051" s="14"/>
      <c r="AE1051" s="14"/>
      <c r="AT1051" s="255" t="s">
        <v>221</v>
      </c>
      <c r="AU1051" s="255" t="s">
        <v>83</v>
      </c>
      <c r="AV1051" s="14" t="s">
        <v>83</v>
      </c>
      <c r="AW1051" s="14" t="s">
        <v>34</v>
      </c>
      <c r="AX1051" s="14" t="s">
        <v>74</v>
      </c>
      <c r="AY1051" s="255" t="s">
        <v>210</v>
      </c>
    </row>
    <row r="1052" s="16" customFormat="1">
      <c r="A1052" s="16"/>
      <c r="B1052" s="267"/>
      <c r="C1052" s="268"/>
      <c r="D1052" s="236" t="s">
        <v>221</v>
      </c>
      <c r="E1052" s="269" t="s">
        <v>19</v>
      </c>
      <c r="F1052" s="270" t="s">
        <v>236</v>
      </c>
      <c r="G1052" s="268"/>
      <c r="H1052" s="271">
        <v>105</v>
      </c>
      <c r="I1052" s="272"/>
      <c r="J1052" s="268"/>
      <c r="K1052" s="268"/>
      <c r="L1052" s="273"/>
      <c r="M1052" s="274"/>
      <c r="N1052" s="275"/>
      <c r="O1052" s="275"/>
      <c r="P1052" s="275"/>
      <c r="Q1052" s="275"/>
      <c r="R1052" s="275"/>
      <c r="S1052" s="275"/>
      <c r="T1052" s="276"/>
      <c r="U1052" s="16"/>
      <c r="V1052" s="16"/>
      <c r="W1052" s="16"/>
      <c r="X1052" s="16"/>
      <c r="Y1052" s="16"/>
      <c r="Z1052" s="16"/>
      <c r="AA1052" s="16"/>
      <c r="AB1052" s="16"/>
      <c r="AC1052" s="16"/>
      <c r="AD1052" s="16"/>
      <c r="AE1052" s="16"/>
      <c r="AT1052" s="277" t="s">
        <v>221</v>
      </c>
      <c r="AU1052" s="277" t="s">
        <v>83</v>
      </c>
      <c r="AV1052" s="16" t="s">
        <v>217</v>
      </c>
      <c r="AW1052" s="16" t="s">
        <v>34</v>
      </c>
      <c r="AX1052" s="16" t="s">
        <v>81</v>
      </c>
      <c r="AY1052" s="277" t="s">
        <v>210</v>
      </c>
    </row>
    <row r="1053" s="2" customFormat="1" ht="16.5" customHeight="1">
      <c r="A1053" s="40"/>
      <c r="B1053" s="41"/>
      <c r="C1053" s="216" t="s">
        <v>1213</v>
      </c>
      <c r="D1053" s="216" t="s">
        <v>212</v>
      </c>
      <c r="E1053" s="217" t="s">
        <v>1214</v>
      </c>
      <c r="F1053" s="218" t="s">
        <v>1215</v>
      </c>
      <c r="G1053" s="219" t="s">
        <v>270</v>
      </c>
      <c r="H1053" s="220">
        <v>142.49000000000001</v>
      </c>
      <c r="I1053" s="221"/>
      <c r="J1053" s="222">
        <f>ROUND(I1053*H1053,2)</f>
        <v>0</v>
      </c>
      <c r="K1053" s="218" t="s">
        <v>296</v>
      </c>
      <c r="L1053" s="46"/>
      <c r="M1053" s="223" t="s">
        <v>19</v>
      </c>
      <c r="N1053" s="224" t="s">
        <v>45</v>
      </c>
      <c r="O1053" s="86"/>
      <c r="P1053" s="225">
        <f>O1053*H1053</f>
        <v>0</v>
      </c>
      <c r="Q1053" s="225">
        <v>0</v>
      </c>
      <c r="R1053" s="225">
        <f>Q1053*H1053</f>
        <v>0</v>
      </c>
      <c r="S1053" s="225">
        <v>0.029999999999999999</v>
      </c>
      <c r="T1053" s="226">
        <f>S1053*H1053</f>
        <v>4.2747000000000002</v>
      </c>
      <c r="U1053" s="40"/>
      <c r="V1053" s="40"/>
      <c r="W1053" s="40"/>
      <c r="X1053" s="40"/>
      <c r="Y1053" s="40"/>
      <c r="Z1053" s="40"/>
      <c r="AA1053" s="40"/>
      <c r="AB1053" s="40"/>
      <c r="AC1053" s="40"/>
      <c r="AD1053" s="40"/>
      <c r="AE1053" s="40"/>
      <c r="AR1053" s="227" t="s">
        <v>368</v>
      </c>
      <c r="AT1053" s="227" t="s">
        <v>212</v>
      </c>
      <c r="AU1053" s="227" t="s">
        <v>83</v>
      </c>
      <c r="AY1053" s="19" t="s">
        <v>210</v>
      </c>
      <c r="BE1053" s="228">
        <f>IF(N1053="základní",J1053,0)</f>
        <v>0</v>
      </c>
      <c r="BF1053" s="228">
        <f>IF(N1053="snížená",J1053,0)</f>
        <v>0</v>
      </c>
      <c r="BG1053" s="228">
        <f>IF(N1053="zákl. přenesená",J1053,0)</f>
        <v>0</v>
      </c>
      <c r="BH1053" s="228">
        <f>IF(N1053="sníž. přenesená",J1053,0)</f>
        <v>0</v>
      </c>
      <c r="BI1053" s="228">
        <f>IF(N1053="nulová",J1053,0)</f>
        <v>0</v>
      </c>
      <c r="BJ1053" s="19" t="s">
        <v>81</v>
      </c>
      <c r="BK1053" s="228">
        <f>ROUND(I1053*H1053,2)</f>
        <v>0</v>
      </c>
      <c r="BL1053" s="19" t="s">
        <v>368</v>
      </c>
      <c r="BM1053" s="227" t="s">
        <v>1216</v>
      </c>
    </row>
    <row r="1054" s="14" customFormat="1">
      <c r="A1054" s="14"/>
      <c r="B1054" s="245"/>
      <c r="C1054" s="246"/>
      <c r="D1054" s="236" t="s">
        <v>221</v>
      </c>
      <c r="E1054" s="247" t="s">
        <v>19</v>
      </c>
      <c r="F1054" s="248" t="s">
        <v>1217</v>
      </c>
      <c r="G1054" s="246"/>
      <c r="H1054" s="249">
        <v>31.489999999999998</v>
      </c>
      <c r="I1054" s="250"/>
      <c r="J1054" s="246"/>
      <c r="K1054" s="246"/>
      <c r="L1054" s="251"/>
      <c r="M1054" s="252"/>
      <c r="N1054" s="253"/>
      <c r="O1054" s="253"/>
      <c r="P1054" s="253"/>
      <c r="Q1054" s="253"/>
      <c r="R1054" s="253"/>
      <c r="S1054" s="253"/>
      <c r="T1054" s="254"/>
      <c r="U1054" s="14"/>
      <c r="V1054" s="14"/>
      <c r="W1054" s="14"/>
      <c r="X1054" s="14"/>
      <c r="Y1054" s="14"/>
      <c r="Z1054" s="14"/>
      <c r="AA1054" s="14"/>
      <c r="AB1054" s="14"/>
      <c r="AC1054" s="14"/>
      <c r="AD1054" s="14"/>
      <c r="AE1054" s="14"/>
      <c r="AT1054" s="255" t="s">
        <v>221</v>
      </c>
      <c r="AU1054" s="255" t="s">
        <v>83</v>
      </c>
      <c r="AV1054" s="14" t="s">
        <v>83</v>
      </c>
      <c r="AW1054" s="14" t="s">
        <v>34</v>
      </c>
      <c r="AX1054" s="14" t="s">
        <v>74</v>
      </c>
      <c r="AY1054" s="255" t="s">
        <v>210</v>
      </c>
    </row>
    <row r="1055" s="14" customFormat="1">
      <c r="A1055" s="14"/>
      <c r="B1055" s="245"/>
      <c r="C1055" s="246"/>
      <c r="D1055" s="236" t="s">
        <v>221</v>
      </c>
      <c r="E1055" s="247" t="s">
        <v>19</v>
      </c>
      <c r="F1055" s="248" t="s">
        <v>1218</v>
      </c>
      <c r="G1055" s="246"/>
      <c r="H1055" s="249">
        <v>27.129999999999999</v>
      </c>
      <c r="I1055" s="250"/>
      <c r="J1055" s="246"/>
      <c r="K1055" s="246"/>
      <c r="L1055" s="251"/>
      <c r="M1055" s="252"/>
      <c r="N1055" s="253"/>
      <c r="O1055" s="253"/>
      <c r="P1055" s="253"/>
      <c r="Q1055" s="253"/>
      <c r="R1055" s="253"/>
      <c r="S1055" s="253"/>
      <c r="T1055" s="254"/>
      <c r="U1055" s="14"/>
      <c r="V1055" s="14"/>
      <c r="W1055" s="14"/>
      <c r="X1055" s="14"/>
      <c r="Y1055" s="14"/>
      <c r="Z1055" s="14"/>
      <c r="AA1055" s="14"/>
      <c r="AB1055" s="14"/>
      <c r="AC1055" s="14"/>
      <c r="AD1055" s="14"/>
      <c r="AE1055" s="14"/>
      <c r="AT1055" s="255" t="s">
        <v>221</v>
      </c>
      <c r="AU1055" s="255" t="s">
        <v>83</v>
      </c>
      <c r="AV1055" s="14" t="s">
        <v>83</v>
      </c>
      <c r="AW1055" s="14" t="s">
        <v>34</v>
      </c>
      <c r="AX1055" s="14" t="s">
        <v>74</v>
      </c>
      <c r="AY1055" s="255" t="s">
        <v>210</v>
      </c>
    </row>
    <row r="1056" s="14" customFormat="1">
      <c r="A1056" s="14"/>
      <c r="B1056" s="245"/>
      <c r="C1056" s="246"/>
      <c r="D1056" s="236" t="s">
        <v>221</v>
      </c>
      <c r="E1056" s="247" t="s">
        <v>19</v>
      </c>
      <c r="F1056" s="248" t="s">
        <v>1219</v>
      </c>
      <c r="G1056" s="246"/>
      <c r="H1056" s="249">
        <v>14.140000000000001</v>
      </c>
      <c r="I1056" s="250"/>
      <c r="J1056" s="246"/>
      <c r="K1056" s="246"/>
      <c r="L1056" s="251"/>
      <c r="M1056" s="252"/>
      <c r="N1056" s="253"/>
      <c r="O1056" s="253"/>
      <c r="P1056" s="253"/>
      <c r="Q1056" s="253"/>
      <c r="R1056" s="253"/>
      <c r="S1056" s="253"/>
      <c r="T1056" s="254"/>
      <c r="U1056" s="14"/>
      <c r="V1056" s="14"/>
      <c r="W1056" s="14"/>
      <c r="X1056" s="14"/>
      <c r="Y1056" s="14"/>
      <c r="Z1056" s="14"/>
      <c r="AA1056" s="14"/>
      <c r="AB1056" s="14"/>
      <c r="AC1056" s="14"/>
      <c r="AD1056" s="14"/>
      <c r="AE1056" s="14"/>
      <c r="AT1056" s="255" t="s">
        <v>221</v>
      </c>
      <c r="AU1056" s="255" t="s">
        <v>83</v>
      </c>
      <c r="AV1056" s="14" t="s">
        <v>83</v>
      </c>
      <c r="AW1056" s="14" t="s">
        <v>34</v>
      </c>
      <c r="AX1056" s="14" t="s">
        <v>74</v>
      </c>
      <c r="AY1056" s="255" t="s">
        <v>210</v>
      </c>
    </row>
    <row r="1057" s="14" customFormat="1">
      <c r="A1057" s="14"/>
      <c r="B1057" s="245"/>
      <c r="C1057" s="246"/>
      <c r="D1057" s="236" t="s">
        <v>221</v>
      </c>
      <c r="E1057" s="247" t="s">
        <v>19</v>
      </c>
      <c r="F1057" s="248" t="s">
        <v>1220</v>
      </c>
      <c r="G1057" s="246"/>
      <c r="H1057" s="249">
        <v>30.510000000000002</v>
      </c>
      <c r="I1057" s="250"/>
      <c r="J1057" s="246"/>
      <c r="K1057" s="246"/>
      <c r="L1057" s="251"/>
      <c r="M1057" s="252"/>
      <c r="N1057" s="253"/>
      <c r="O1057" s="253"/>
      <c r="P1057" s="253"/>
      <c r="Q1057" s="253"/>
      <c r="R1057" s="253"/>
      <c r="S1057" s="253"/>
      <c r="T1057" s="254"/>
      <c r="U1057" s="14"/>
      <c r="V1057" s="14"/>
      <c r="W1057" s="14"/>
      <c r="X1057" s="14"/>
      <c r="Y1057" s="14"/>
      <c r="Z1057" s="14"/>
      <c r="AA1057" s="14"/>
      <c r="AB1057" s="14"/>
      <c r="AC1057" s="14"/>
      <c r="AD1057" s="14"/>
      <c r="AE1057" s="14"/>
      <c r="AT1057" s="255" t="s">
        <v>221</v>
      </c>
      <c r="AU1057" s="255" t="s">
        <v>83</v>
      </c>
      <c r="AV1057" s="14" t="s">
        <v>83</v>
      </c>
      <c r="AW1057" s="14" t="s">
        <v>34</v>
      </c>
      <c r="AX1057" s="14" t="s">
        <v>74</v>
      </c>
      <c r="AY1057" s="255" t="s">
        <v>210</v>
      </c>
    </row>
    <row r="1058" s="14" customFormat="1">
      <c r="A1058" s="14"/>
      <c r="B1058" s="245"/>
      <c r="C1058" s="246"/>
      <c r="D1058" s="236" t="s">
        <v>221</v>
      </c>
      <c r="E1058" s="247" t="s">
        <v>19</v>
      </c>
      <c r="F1058" s="248" t="s">
        <v>1221</v>
      </c>
      <c r="G1058" s="246"/>
      <c r="H1058" s="249">
        <v>18.859999999999999</v>
      </c>
      <c r="I1058" s="250"/>
      <c r="J1058" s="246"/>
      <c r="K1058" s="246"/>
      <c r="L1058" s="251"/>
      <c r="M1058" s="252"/>
      <c r="N1058" s="253"/>
      <c r="O1058" s="253"/>
      <c r="P1058" s="253"/>
      <c r="Q1058" s="253"/>
      <c r="R1058" s="253"/>
      <c r="S1058" s="253"/>
      <c r="T1058" s="254"/>
      <c r="U1058" s="14"/>
      <c r="V1058" s="14"/>
      <c r="W1058" s="14"/>
      <c r="X1058" s="14"/>
      <c r="Y1058" s="14"/>
      <c r="Z1058" s="14"/>
      <c r="AA1058" s="14"/>
      <c r="AB1058" s="14"/>
      <c r="AC1058" s="14"/>
      <c r="AD1058" s="14"/>
      <c r="AE1058" s="14"/>
      <c r="AT1058" s="255" t="s">
        <v>221</v>
      </c>
      <c r="AU1058" s="255" t="s">
        <v>83</v>
      </c>
      <c r="AV1058" s="14" t="s">
        <v>83</v>
      </c>
      <c r="AW1058" s="14" t="s">
        <v>34</v>
      </c>
      <c r="AX1058" s="14" t="s">
        <v>74</v>
      </c>
      <c r="AY1058" s="255" t="s">
        <v>210</v>
      </c>
    </row>
    <row r="1059" s="14" customFormat="1">
      <c r="A1059" s="14"/>
      <c r="B1059" s="245"/>
      <c r="C1059" s="246"/>
      <c r="D1059" s="236" t="s">
        <v>221</v>
      </c>
      <c r="E1059" s="247" t="s">
        <v>19</v>
      </c>
      <c r="F1059" s="248" t="s">
        <v>1222</v>
      </c>
      <c r="G1059" s="246"/>
      <c r="H1059" s="249">
        <v>20.359999999999999</v>
      </c>
      <c r="I1059" s="250"/>
      <c r="J1059" s="246"/>
      <c r="K1059" s="246"/>
      <c r="L1059" s="251"/>
      <c r="M1059" s="252"/>
      <c r="N1059" s="253"/>
      <c r="O1059" s="253"/>
      <c r="P1059" s="253"/>
      <c r="Q1059" s="253"/>
      <c r="R1059" s="253"/>
      <c r="S1059" s="253"/>
      <c r="T1059" s="254"/>
      <c r="U1059" s="14"/>
      <c r="V1059" s="14"/>
      <c r="W1059" s="14"/>
      <c r="X1059" s="14"/>
      <c r="Y1059" s="14"/>
      <c r="Z1059" s="14"/>
      <c r="AA1059" s="14"/>
      <c r="AB1059" s="14"/>
      <c r="AC1059" s="14"/>
      <c r="AD1059" s="14"/>
      <c r="AE1059" s="14"/>
      <c r="AT1059" s="255" t="s">
        <v>221</v>
      </c>
      <c r="AU1059" s="255" t="s">
        <v>83</v>
      </c>
      <c r="AV1059" s="14" t="s">
        <v>83</v>
      </c>
      <c r="AW1059" s="14" t="s">
        <v>34</v>
      </c>
      <c r="AX1059" s="14" t="s">
        <v>74</v>
      </c>
      <c r="AY1059" s="255" t="s">
        <v>210</v>
      </c>
    </row>
    <row r="1060" s="16" customFormat="1">
      <c r="A1060" s="16"/>
      <c r="B1060" s="267"/>
      <c r="C1060" s="268"/>
      <c r="D1060" s="236" t="s">
        <v>221</v>
      </c>
      <c r="E1060" s="269" t="s">
        <v>19</v>
      </c>
      <c r="F1060" s="270" t="s">
        <v>236</v>
      </c>
      <c r="G1060" s="268"/>
      <c r="H1060" s="271">
        <v>142.49000000000001</v>
      </c>
      <c r="I1060" s="272"/>
      <c r="J1060" s="268"/>
      <c r="K1060" s="268"/>
      <c r="L1060" s="273"/>
      <c r="M1060" s="274"/>
      <c r="N1060" s="275"/>
      <c r="O1060" s="275"/>
      <c r="P1060" s="275"/>
      <c r="Q1060" s="275"/>
      <c r="R1060" s="275"/>
      <c r="S1060" s="275"/>
      <c r="T1060" s="276"/>
      <c r="U1060" s="16"/>
      <c r="V1060" s="16"/>
      <c r="W1060" s="16"/>
      <c r="X1060" s="16"/>
      <c r="Y1060" s="16"/>
      <c r="Z1060" s="16"/>
      <c r="AA1060" s="16"/>
      <c r="AB1060" s="16"/>
      <c r="AC1060" s="16"/>
      <c r="AD1060" s="16"/>
      <c r="AE1060" s="16"/>
      <c r="AT1060" s="277" t="s">
        <v>221</v>
      </c>
      <c r="AU1060" s="277" t="s">
        <v>83</v>
      </c>
      <c r="AV1060" s="16" t="s">
        <v>217</v>
      </c>
      <c r="AW1060" s="16" t="s">
        <v>34</v>
      </c>
      <c r="AX1060" s="16" t="s">
        <v>81</v>
      </c>
      <c r="AY1060" s="277" t="s">
        <v>210</v>
      </c>
    </row>
    <row r="1061" s="2" customFormat="1" ht="16.5" customHeight="1">
      <c r="A1061" s="40"/>
      <c r="B1061" s="41"/>
      <c r="C1061" s="216" t="s">
        <v>1223</v>
      </c>
      <c r="D1061" s="216" t="s">
        <v>212</v>
      </c>
      <c r="E1061" s="217" t="s">
        <v>1224</v>
      </c>
      <c r="F1061" s="218" t="s">
        <v>1225</v>
      </c>
      <c r="G1061" s="219" t="s">
        <v>270</v>
      </c>
      <c r="H1061" s="220">
        <v>585.10000000000002</v>
      </c>
      <c r="I1061" s="221"/>
      <c r="J1061" s="222">
        <f>ROUND(I1061*H1061,2)</f>
        <v>0</v>
      </c>
      <c r="K1061" s="218" t="s">
        <v>216</v>
      </c>
      <c r="L1061" s="46"/>
      <c r="M1061" s="223" t="s">
        <v>19</v>
      </c>
      <c r="N1061" s="224" t="s">
        <v>45</v>
      </c>
      <c r="O1061" s="86"/>
      <c r="P1061" s="225">
        <f>O1061*H1061</f>
        <v>0</v>
      </c>
      <c r="Q1061" s="225">
        <v>0</v>
      </c>
      <c r="R1061" s="225">
        <f>Q1061*H1061</f>
        <v>0</v>
      </c>
      <c r="S1061" s="225">
        <v>0</v>
      </c>
      <c r="T1061" s="226">
        <f>S1061*H1061</f>
        <v>0</v>
      </c>
      <c r="U1061" s="40"/>
      <c r="V1061" s="40"/>
      <c r="W1061" s="40"/>
      <c r="X1061" s="40"/>
      <c r="Y1061" s="40"/>
      <c r="Z1061" s="40"/>
      <c r="AA1061" s="40"/>
      <c r="AB1061" s="40"/>
      <c r="AC1061" s="40"/>
      <c r="AD1061" s="40"/>
      <c r="AE1061" s="40"/>
      <c r="AR1061" s="227" t="s">
        <v>368</v>
      </c>
      <c r="AT1061" s="227" t="s">
        <v>212</v>
      </c>
      <c r="AU1061" s="227" t="s">
        <v>83</v>
      </c>
      <c r="AY1061" s="19" t="s">
        <v>210</v>
      </c>
      <c r="BE1061" s="228">
        <f>IF(N1061="základní",J1061,0)</f>
        <v>0</v>
      </c>
      <c r="BF1061" s="228">
        <f>IF(N1061="snížená",J1061,0)</f>
        <v>0</v>
      </c>
      <c r="BG1061" s="228">
        <f>IF(N1061="zákl. přenesená",J1061,0)</f>
        <v>0</v>
      </c>
      <c r="BH1061" s="228">
        <f>IF(N1061="sníž. přenesená",J1061,0)</f>
        <v>0</v>
      </c>
      <c r="BI1061" s="228">
        <f>IF(N1061="nulová",J1061,0)</f>
        <v>0</v>
      </c>
      <c r="BJ1061" s="19" t="s">
        <v>81</v>
      </c>
      <c r="BK1061" s="228">
        <f>ROUND(I1061*H1061,2)</f>
        <v>0</v>
      </c>
      <c r="BL1061" s="19" t="s">
        <v>368</v>
      </c>
      <c r="BM1061" s="227" t="s">
        <v>1226</v>
      </c>
    </row>
    <row r="1062" s="2" customFormat="1">
      <c r="A1062" s="40"/>
      <c r="B1062" s="41"/>
      <c r="C1062" s="42"/>
      <c r="D1062" s="229" t="s">
        <v>219</v>
      </c>
      <c r="E1062" s="42"/>
      <c r="F1062" s="230" t="s">
        <v>1227</v>
      </c>
      <c r="G1062" s="42"/>
      <c r="H1062" s="42"/>
      <c r="I1062" s="231"/>
      <c r="J1062" s="42"/>
      <c r="K1062" s="42"/>
      <c r="L1062" s="46"/>
      <c r="M1062" s="232"/>
      <c r="N1062" s="233"/>
      <c r="O1062" s="86"/>
      <c r="P1062" s="86"/>
      <c r="Q1062" s="86"/>
      <c r="R1062" s="86"/>
      <c r="S1062" s="86"/>
      <c r="T1062" s="87"/>
      <c r="U1062" s="40"/>
      <c r="V1062" s="40"/>
      <c r="W1062" s="40"/>
      <c r="X1062" s="40"/>
      <c r="Y1062" s="40"/>
      <c r="Z1062" s="40"/>
      <c r="AA1062" s="40"/>
      <c r="AB1062" s="40"/>
      <c r="AC1062" s="40"/>
      <c r="AD1062" s="40"/>
      <c r="AE1062" s="40"/>
      <c r="AT1062" s="19" t="s">
        <v>219</v>
      </c>
      <c r="AU1062" s="19" t="s">
        <v>83</v>
      </c>
    </row>
    <row r="1063" s="13" customFormat="1">
      <c r="A1063" s="13"/>
      <c r="B1063" s="234"/>
      <c r="C1063" s="235"/>
      <c r="D1063" s="236" t="s">
        <v>221</v>
      </c>
      <c r="E1063" s="237" t="s">
        <v>19</v>
      </c>
      <c r="F1063" s="238" t="s">
        <v>1228</v>
      </c>
      <c r="G1063" s="235"/>
      <c r="H1063" s="237" t="s">
        <v>19</v>
      </c>
      <c r="I1063" s="239"/>
      <c r="J1063" s="235"/>
      <c r="K1063" s="235"/>
      <c r="L1063" s="240"/>
      <c r="M1063" s="241"/>
      <c r="N1063" s="242"/>
      <c r="O1063" s="242"/>
      <c r="P1063" s="242"/>
      <c r="Q1063" s="242"/>
      <c r="R1063" s="242"/>
      <c r="S1063" s="242"/>
      <c r="T1063" s="243"/>
      <c r="U1063" s="13"/>
      <c r="V1063" s="13"/>
      <c r="W1063" s="13"/>
      <c r="X1063" s="13"/>
      <c r="Y1063" s="13"/>
      <c r="Z1063" s="13"/>
      <c r="AA1063" s="13"/>
      <c r="AB1063" s="13"/>
      <c r="AC1063" s="13"/>
      <c r="AD1063" s="13"/>
      <c r="AE1063" s="13"/>
      <c r="AT1063" s="244" t="s">
        <v>221</v>
      </c>
      <c r="AU1063" s="244" t="s">
        <v>83</v>
      </c>
      <c r="AV1063" s="13" t="s">
        <v>81</v>
      </c>
      <c r="AW1063" s="13" t="s">
        <v>34</v>
      </c>
      <c r="AX1063" s="13" t="s">
        <v>74</v>
      </c>
      <c r="AY1063" s="244" t="s">
        <v>210</v>
      </c>
    </row>
    <row r="1064" s="14" customFormat="1">
      <c r="A1064" s="14"/>
      <c r="B1064" s="245"/>
      <c r="C1064" s="246"/>
      <c r="D1064" s="236" t="s">
        <v>221</v>
      </c>
      <c r="E1064" s="247" t="s">
        <v>19</v>
      </c>
      <c r="F1064" s="248" t="s">
        <v>1229</v>
      </c>
      <c r="G1064" s="246"/>
      <c r="H1064" s="249">
        <v>435.06999999999999</v>
      </c>
      <c r="I1064" s="250"/>
      <c r="J1064" s="246"/>
      <c r="K1064" s="246"/>
      <c r="L1064" s="251"/>
      <c r="M1064" s="252"/>
      <c r="N1064" s="253"/>
      <c r="O1064" s="253"/>
      <c r="P1064" s="253"/>
      <c r="Q1064" s="253"/>
      <c r="R1064" s="253"/>
      <c r="S1064" s="253"/>
      <c r="T1064" s="254"/>
      <c r="U1064" s="14"/>
      <c r="V1064" s="14"/>
      <c r="W1064" s="14"/>
      <c r="X1064" s="14"/>
      <c r="Y1064" s="14"/>
      <c r="Z1064" s="14"/>
      <c r="AA1064" s="14"/>
      <c r="AB1064" s="14"/>
      <c r="AC1064" s="14"/>
      <c r="AD1064" s="14"/>
      <c r="AE1064" s="14"/>
      <c r="AT1064" s="255" t="s">
        <v>221</v>
      </c>
      <c r="AU1064" s="255" t="s">
        <v>83</v>
      </c>
      <c r="AV1064" s="14" t="s">
        <v>83</v>
      </c>
      <c r="AW1064" s="14" t="s">
        <v>34</v>
      </c>
      <c r="AX1064" s="14" t="s">
        <v>74</v>
      </c>
      <c r="AY1064" s="255" t="s">
        <v>210</v>
      </c>
    </row>
    <row r="1065" s="14" customFormat="1">
      <c r="A1065" s="14"/>
      <c r="B1065" s="245"/>
      <c r="C1065" s="246"/>
      <c r="D1065" s="236" t="s">
        <v>221</v>
      </c>
      <c r="E1065" s="247" t="s">
        <v>19</v>
      </c>
      <c r="F1065" s="248" t="s">
        <v>1230</v>
      </c>
      <c r="G1065" s="246"/>
      <c r="H1065" s="249">
        <v>147.58000000000001</v>
      </c>
      <c r="I1065" s="250"/>
      <c r="J1065" s="246"/>
      <c r="K1065" s="246"/>
      <c r="L1065" s="251"/>
      <c r="M1065" s="252"/>
      <c r="N1065" s="253"/>
      <c r="O1065" s="253"/>
      <c r="P1065" s="253"/>
      <c r="Q1065" s="253"/>
      <c r="R1065" s="253"/>
      <c r="S1065" s="253"/>
      <c r="T1065" s="254"/>
      <c r="U1065" s="14"/>
      <c r="V1065" s="14"/>
      <c r="W1065" s="14"/>
      <c r="X1065" s="14"/>
      <c r="Y1065" s="14"/>
      <c r="Z1065" s="14"/>
      <c r="AA1065" s="14"/>
      <c r="AB1065" s="14"/>
      <c r="AC1065" s="14"/>
      <c r="AD1065" s="14"/>
      <c r="AE1065" s="14"/>
      <c r="AT1065" s="255" t="s">
        <v>221</v>
      </c>
      <c r="AU1065" s="255" t="s">
        <v>83</v>
      </c>
      <c r="AV1065" s="14" t="s">
        <v>83</v>
      </c>
      <c r="AW1065" s="14" t="s">
        <v>34</v>
      </c>
      <c r="AX1065" s="14" t="s">
        <v>74</v>
      </c>
      <c r="AY1065" s="255" t="s">
        <v>210</v>
      </c>
    </row>
    <row r="1066" s="14" customFormat="1">
      <c r="A1066" s="14"/>
      <c r="B1066" s="245"/>
      <c r="C1066" s="246"/>
      <c r="D1066" s="236" t="s">
        <v>221</v>
      </c>
      <c r="E1066" s="247" t="s">
        <v>19</v>
      </c>
      <c r="F1066" s="248" t="s">
        <v>1231</v>
      </c>
      <c r="G1066" s="246"/>
      <c r="H1066" s="249">
        <v>2.4500000000000002</v>
      </c>
      <c r="I1066" s="250"/>
      <c r="J1066" s="246"/>
      <c r="K1066" s="246"/>
      <c r="L1066" s="251"/>
      <c r="M1066" s="252"/>
      <c r="N1066" s="253"/>
      <c r="O1066" s="253"/>
      <c r="P1066" s="253"/>
      <c r="Q1066" s="253"/>
      <c r="R1066" s="253"/>
      <c r="S1066" s="253"/>
      <c r="T1066" s="254"/>
      <c r="U1066" s="14"/>
      <c r="V1066" s="14"/>
      <c r="W1066" s="14"/>
      <c r="X1066" s="14"/>
      <c r="Y1066" s="14"/>
      <c r="Z1066" s="14"/>
      <c r="AA1066" s="14"/>
      <c r="AB1066" s="14"/>
      <c r="AC1066" s="14"/>
      <c r="AD1066" s="14"/>
      <c r="AE1066" s="14"/>
      <c r="AT1066" s="255" t="s">
        <v>221</v>
      </c>
      <c r="AU1066" s="255" t="s">
        <v>83</v>
      </c>
      <c r="AV1066" s="14" t="s">
        <v>83</v>
      </c>
      <c r="AW1066" s="14" t="s">
        <v>34</v>
      </c>
      <c r="AX1066" s="14" t="s">
        <v>74</v>
      </c>
      <c r="AY1066" s="255" t="s">
        <v>210</v>
      </c>
    </row>
    <row r="1067" s="16" customFormat="1">
      <c r="A1067" s="16"/>
      <c r="B1067" s="267"/>
      <c r="C1067" s="268"/>
      <c r="D1067" s="236" t="s">
        <v>221</v>
      </c>
      <c r="E1067" s="269" t="s">
        <v>19</v>
      </c>
      <c r="F1067" s="270" t="s">
        <v>236</v>
      </c>
      <c r="G1067" s="268"/>
      <c r="H1067" s="271">
        <v>585.10000000000002</v>
      </c>
      <c r="I1067" s="272"/>
      <c r="J1067" s="268"/>
      <c r="K1067" s="268"/>
      <c r="L1067" s="273"/>
      <c r="M1067" s="274"/>
      <c r="N1067" s="275"/>
      <c r="O1067" s="275"/>
      <c r="P1067" s="275"/>
      <c r="Q1067" s="275"/>
      <c r="R1067" s="275"/>
      <c r="S1067" s="275"/>
      <c r="T1067" s="276"/>
      <c r="U1067" s="16"/>
      <c r="V1067" s="16"/>
      <c r="W1067" s="16"/>
      <c r="X1067" s="16"/>
      <c r="Y1067" s="16"/>
      <c r="Z1067" s="16"/>
      <c r="AA1067" s="16"/>
      <c r="AB1067" s="16"/>
      <c r="AC1067" s="16"/>
      <c r="AD1067" s="16"/>
      <c r="AE1067" s="16"/>
      <c r="AT1067" s="277" t="s">
        <v>221</v>
      </c>
      <c r="AU1067" s="277" t="s">
        <v>83</v>
      </c>
      <c r="AV1067" s="16" t="s">
        <v>217</v>
      </c>
      <c r="AW1067" s="16" t="s">
        <v>34</v>
      </c>
      <c r="AX1067" s="16" t="s">
        <v>81</v>
      </c>
      <c r="AY1067" s="277" t="s">
        <v>210</v>
      </c>
    </row>
    <row r="1068" s="2" customFormat="1" ht="16.5" customHeight="1">
      <c r="A1068" s="40"/>
      <c r="B1068" s="41"/>
      <c r="C1068" s="278" t="s">
        <v>1232</v>
      </c>
      <c r="D1068" s="278" t="s">
        <v>424</v>
      </c>
      <c r="E1068" s="279" t="s">
        <v>1233</v>
      </c>
      <c r="F1068" s="280" t="s">
        <v>970</v>
      </c>
      <c r="G1068" s="281" t="s">
        <v>215</v>
      </c>
      <c r="H1068" s="282">
        <v>0.10299999999999999</v>
      </c>
      <c r="I1068" s="283"/>
      <c r="J1068" s="284">
        <f>ROUND(I1068*H1068,2)</f>
        <v>0</v>
      </c>
      <c r="K1068" s="280" t="s">
        <v>216</v>
      </c>
      <c r="L1068" s="285"/>
      <c r="M1068" s="286" t="s">
        <v>19</v>
      </c>
      <c r="N1068" s="287" t="s">
        <v>45</v>
      </c>
      <c r="O1068" s="86"/>
      <c r="P1068" s="225">
        <f>O1068*H1068</f>
        <v>0</v>
      </c>
      <c r="Q1068" s="225">
        <v>0.75</v>
      </c>
      <c r="R1068" s="225">
        <f>Q1068*H1068</f>
        <v>0.077249999999999999</v>
      </c>
      <c r="S1068" s="225">
        <v>0</v>
      </c>
      <c r="T1068" s="226">
        <f>S1068*H1068</f>
        <v>0</v>
      </c>
      <c r="U1068" s="40"/>
      <c r="V1068" s="40"/>
      <c r="W1068" s="40"/>
      <c r="X1068" s="40"/>
      <c r="Y1068" s="40"/>
      <c r="Z1068" s="40"/>
      <c r="AA1068" s="40"/>
      <c r="AB1068" s="40"/>
      <c r="AC1068" s="40"/>
      <c r="AD1068" s="40"/>
      <c r="AE1068" s="40"/>
      <c r="AR1068" s="227" t="s">
        <v>498</v>
      </c>
      <c r="AT1068" s="227" t="s">
        <v>424</v>
      </c>
      <c r="AU1068" s="227" t="s">
        <v>83</v>
      </c>
      <c r="AY1068" s="19" t="s">
        <v>210</v>
      </c>
      <c r="BE1068" s="228">
        <f>IF(N1068="základní",J1068,0)</f>
        <v>0</v>
      </c>
      <c r="BF1068" s="228">
        <f>IF(N1068="snížená",J1068,0)</f>
        <v>0</v>
      </c>
      <c r="BG1068" s="228">
        <f>IF(N1068="zákl. přenesená",J1068,0)</f>
        <v>0</v>
      </c>
      <c r="BH1068" s="228">
        <f>IF(N1068="sníž. přenesená",J1068,0)</f>
        <v>0</v>
      </c>
      <c r="BI1068" s="228">
        <f>IF(N1068="nulová",J1068,0)</f>
        <v>0</v>
      </c>
      <c r="BJ1068" s="19" t="s">
        <v>81</v>
      </c>
      <c r="BK1068" s="228">
        <f>ROUND(I1068*H1068,2)</f>
        <v>0</v>
      </c>
      <c r="BL1068" s="19" t="s">
        <v>368</v>
      </c>
      <c r="BM1068" s="227" t="s">
        <v>1234</v>
      </c>
    </row>
    <row r="1069" s="14" customFormat="1">
      <c r="A1069" s="14"/>
      <c r="B1069" s="245"/>
      <c r="C1069" s="246"/>
      <c r="D1069" s="236" t="s">
        <v>221</v>
      </c>
      <c r="E1069" s="247" t="s">
        <v>19</v>
      </c>
      <c r="F1069" s="248" t="s">
        <v>1235</v>
      </c>
      <c r="G1069" s="246"/>
      <c r="H1069" s="249">
        <v>0.098000000000000004</v>
      </c>
      <c r="I1069" s="250"/>
      <c r="J1069" s="246"/>
      <c r="K1069" s="246"/>
      <c r="L1069" s="251"/>
      <c r="M1069" s="252"/>
      <c r="N1069" s="253"/>
      <c r="O1069" s="253"/>
      <c r="P1069" s="253"/>
      <c r="Q1069" s="253"/>
      <c r="R1069" s="253"/>
      <c r="S1069" s="253"/>
      <c r="T1069" s="254"/>
      <c r="U1069" s="14"/>
      <c r="V1069" s="14"/>
      <c r="W1069" s="14"/>
      <c r="X1069" s="14"/>
      <c r="Y1069" s="14"/>
      <c r="Z1069" s="14"/>
      <c r="AA1069" s="14"/>
      <c r="AB1069" s="14"/>
      <c r="AC1069" s="14"/>
      <c r="AD1069" s="14"/>
      <c r="AE1069" s="14"/>
      <c r="AT1069" s="255" t="s">
        <v>221</v>
      </c>
      <c r="AU1069" s="255" t="s">
        <v>83</v>
      </c>
      <c r="AV1069" s="14" t="s">
        <v>83</v>
      </c>
      <c r="AW1069" s="14" t="s">
        <v>34</v>
      </c>
      <c r="AX1069" s="14" t="s">
        <v>81</v>
      </c>
      <c r="AY1069" s="255" t="s">
        <v>210</v>
      </c>
    </row>
    <row r="1070" s="14" customFormat="1">
      <c r="A1070" s="14"/>
      <c r="B1070" s="245"/>
      <c r="C1070" s="246"/>
      <c r="D1070" s="236" t="s">
        <v>221</v>
      </c>
      <c r="E1070" s="246"/>
      <c r="F1070" s="248" t="s">
        <v>1236</v>
      </c>
      <c r="G1070" s="246"/>
      <c r="H1070" s="249">
        <v>0.10299999999999999</v>
      </c>
      <c r="I1070" s="250"/>
      <c r="J1070" s="246"/>
      <c r="K1070" s="246"/>
      <c r="L1070" s="251"/>
      <c r="M1070" s="252"/>
      <c r="N1070" s="253"/>
      <c r="O1070" s="253"/>
      <c r="P1070" s="253"/>
      <c r="Q1070" s="253"/>
      <c r="R1070" s="253"/>
      <c r="S1070" s="253"/>
      <c r="T1070" s="254"/>
      <c r="U1070" s="14"/>
      <c r="V1070" s="14"/>
      <c r="W1070" s="14"/>
      <c r="X1070" s="14"/>
      <c r="Y1070" s="14"/>
      <c r="Z1070" s="14"/>
      <c r="AA1070" s="14"/>
      <c r="AB1070" s="14"/>
      <c r="AC1070" s="14"/>
      <c r="AD1070" s="14"/>
      <c r="AE1070" s="14"/>
      <c r="AT1070" s="255" t="s">
        <v>221</v>
      </c>
      <c r="AU1070" s="255" t="s">
        <v>83</v>
      </c>
      <c r="AV1070" s="14" t="s">
        <v>83</v>
      </c>
      <c r="AW1070" s="14" t="s">
        <v>4</v>
      </c>
      <c r="AX1070" s="14" t="s">
        <v>81</v>
      </c>
      <c r="AY1070" s="255" t="s">
        <v>210</v>
      </c>
    </row>
    <row r="1071" s="2" customFormat="1" ht="16.5" customHeight="1">
      <c r="A1071" s="40"/>
      <c r="B1071" s="41"/>
      <c r="C1071" s="278" t="s">
        <v>1237</v>
      </c>
      <c r="D1071" s="278" t="s">
        <v>424</v>
      </c>
      <c r="E1071" s="279" t="s">
        <v>1142</v>
      </c>
      <c r="F1071" s="280" t="s">
        <v>984</v>
      </c>
      <c r="G1071" s="281" t="s">
        <v>215</v>
      </c>
      <c r="H1071" s="282">
        <v>15.295</v>
      </c>
      <c r="I1071" s="283"/>
      <c r="J1071" s="284">
        <f>ROUND(I1071*H1071,2)</f>
        <v>0</v>
      </c>
      <c r="K1071" s="280" t="s">
        <v>216</v>
      </c>
      <c r="L1071" s="285"/>
      <c r="M1071" s="286" t="s">
        <v>19</v>
      </c>
      <c r="N1071" s="287" t="s">
        <v>45</v>
      </c>
      <c r="O1071" s="86"/>
      <c r="P1071" s="225">
        <f>O1071*H1071</f>
        <v>0</v>
      </c>
      <c r="Q1071" s="225">
        <v>0.5</v>
      </c>
      <c r="R1071" s="225">
        <f>Q1071*H1071</f>
        <v>7.6475</v>
      </c>
      <c r="S1071" s="225">
        <v>0</v>
      </c>
      <c r="T1071" s="226">
        <f>S1071*H1071</f>
        <v>0</v>
      </c>
      <c r="U1071" s="40"/>
      <c r="V1071" s="40"/>
      <c r="W1071" s="40"/>
      <c r="X1071" s="40"/>
      <c r="Y1071" s="40"/>
      <c r="Z1071" s="40"/>
      <c r="AA1071" s="40"/>
      <c r="AB1071" s="40"/>
      <c r="AC1071" s="40"/>
      <c r="AD1071" s="40"/>
      <c r="AE1071" s="40"/>
      <c r="AR1071" s="227" t="s">
        <v>498</v>
      </c>
      <c r="AT1071" s="227" t="s">
        <v>424</v>
      </c>
      <c r="AU1071" s="227" t="s">
        <v>83</v>
      </c>
      <c r="AY1071" s="19" t="s">
        <v>210</v>
      </c>
      <c r="BE1071" s="228">
        <f>IF(N1071="základní",J1071,0)</f>
        <v>0</v>
      </c>
      <c r="BF1071" s="228">
        <f>IF(N1071="snížená",J1071,0)</f>
        <v>0</v>
      </c>
      <c r="BG1071" s="228">
        <f>IF(N1071="zákl. přenesená",J1071,0)</f>
        <v>0</v>
      </c>
      <c r="BH1071" s="228">
        <f>IF(N1071="sníž. přenesená",J1071,0)</f>
        <v>0</v>
      </c>
      <c r="BI1071" s="228">
        <f>IF(N1071="nulová",J1071,0)</f>
        <v>0</v>
      </c>
      <c r="BJ1071" s="19" t="s">
        <v>81</v>
      </c>
      <c r="BK1071" s="228">
        <f>ROUND(I1071*H1071,2)</f>
        <v>0</v>
      </c>
      <c r="BL1071" s="19" t="s">
        <v>368</v>
      </c>
      <c r="BM1071" s="227" t="s">
        <v>1238</v>
      </c>
    </row>
    <row r="1072" s="14" customFormat="1">
      <c r="A1072" s="14"/>
      <c r="B1072" s="245"/>
      <c r="C1072" s="246"/>
      <c r="D1072" s="236" t="s">
        <v>221</v>
      </c>
      <c r="E1072" s="247" t="s">
        <v>19</v>
      </c>
      <c r="F1072" s="248" t="s">
        <v>1239</v>
      </c>
      <c r="G1072" s="246"/>
      <c r="H1072" s="249">
        <v>10.877000000000001</v>
      </c>
      <c r="I1072" s="250"/>
      <c r="J1072" s="246"/>
      <c r="K1072" s="246"/>
      <c r="L1072" s="251"/>
      <c r="M1072" s="252"/>
      <c r="N1072" s="253"/>
      <c r="O1072" s="253"/>
      <c r="P1072" s="253"/>
      <c r="Q1072" s="253"/>
      <c r="R1072" s="253"/>
      <c r="S1072" s="253"/>
      <c r="T1072" s="254"/>
      <c r="U1072" s="14"/>
      <c r="V1072" s="14"/>
      <c r="W1072" s="14"/>
      <c r="X1072" s="14"/>
      <c r="Y1072" s="14"/>
      <c r="Z1072" s="14"/>
      <c r="AA1072" s="14"/>
      <c r="AB1072" s="14"/>
      <c r="AC1072" s="14"/>
      <c r="AD1072" s="14"/>
      <c r="AE1072" s="14"/>
      <c r="AT1072" s="255" t="s">
        <v>221</v>
      </c>
      <c r="AU1072" s="255" t="s">
        <v>83</v>
      </c>
      <c r="AV1072" s="14" t="s">
        <v>83</v>
      </c>
      <c r="AW1072" s="14" t="s">
        <v>34</v>
      </c>
      <c r="AX1072" s="14" t="s">
        <v>74</v>
      </c>
      <c r="AY1072" s="255" t="s">
        <v>210</v>
      </c>
    </row>
    <row r="1073" s="14" customFormat="1">
      <c r="A1073" s="14"/>
      <c r="B1073" s="245"/>
      <c r="C1073" s="246"/>
      <c r="D1073" s="236" t="s">
        <v>221</v>
      </c>
      <c r="E1073" s="247" t="s">
        <v>19</v>
      </c>
      <c r="F1073" s="248" t="s">
        <v>1240</v>
      </c>
      <c r="G1073" s="246"/>
      <c r="H1073" s="249">
        <v>3.6899999999999999</v>
      </c>
      <c r="I1073" s="250"/>
      <c r="J1073" s="246"/>
      <c r="K1073" s="246"/>
      <c r="L1073" s="251"/>
      <c r="M1073" s="252"/>
      <c r="N1073" s="253"/>
      <c r="O1073" s="253"/>
      <c r="P1073" s="253"/>
      <c r="Q1073" s="253"/>
      <c r="R1073" s="253"/>
      <c r="S1073" s="253"/>
      <c r="T1073" s="254"/>
      <c r="U1073" s="14"/>
      <c r="V1073" s="14"/>
      <c r="W1073" s="14"/>
      <c r="X1073" s="14"/>
      <c r="Y1073" s="14"/>
      <c r="Z1073" s="14"/>
      <c r="AA1073" s="14"/>
      <c r="AB1073" s="14"/>
      <c r="AC1073" s="14"/>
      <c r="AD1073" s="14"/>
      <c r="AE1073" s="14"/>
      <c r="AT1073" s="255" t="s">
        <v>221</v>
      </c>
      <c r="AU1073" s="255" t="s">
        <v>83</v>
      </c>
      <c r="AV1073" s="14" t="s">
        <v>83</v>
      </c>
      <c r="AW1073" s="14" t="s">
        <v>34</v>
      </c>
      <c r="AX1073" s="14" t="s">
        <v>74</v>
      </c>
      <c r="AY1073" s="255" t="s">
        <v>210</v>
      </c>
    </row>
    <row r="1074" s="16" customFormat="1">
      <c r="A1074" s="16"/>
      <c r="B1074" s="267"/>
      <c r="C1074" s="268"/>
      <c r="D1074" s="236" t="s">
        <v>221</v>
      </c>
      <c r="E1074" s="269" t="s">
        <v>19</v>
      </c>
      <c r="F1074" s="270" t="s">
        <v>236</v>
      </c>
      <c r="G1074" s="268"/>
      <c r="H1074" s="271">
        <v>14.567</v>
      </c>
      <c r="I1074" s="272"/>
      <c r="J1074" s="268"/>
      <c r="K1074" s="268"/>
      <c r="L1074" s="273"/>
      <c r="M1074" s="274"/>
      <c r="N1074" s="275"/>
      <c r="O1074" s="275"/>
      <c r="P1074" s="275"/>
      <c r="Q1074" s="275"/>
      <c r="R1074" s="275"/>
      <c r="S1074" s="275"/>
      <c r="T1074" s="276"/>
      <c r="U1074" s="16"/>
      <c r="V1074" s="16"/>
      <c r="W1074" s="16"/>
      <c r="X1074" s="16"/>
      <c r="Y1074" s="16"/>
      <c r="Z1074" s="16"/>
      <c r="AA1074" s="16"/>
      <c r="AB1074" s="16"/>
      <c r="AC1074" s="16"/>
      <c r="AD1074" s="16"/>
      <c r="AE1074" s="16"/>
      <c r="AT1074" s="277" t="s">
        <v>221</v>
      </c>
      <c r="AU1074" s="277" t="s">
        <v>83</v>
      </c>
      <c r="AV1074" s="16" t="s">
        <v>217</v>
      </c>
      <c r="AW1074" s="16" t="s">
        <v>34</v>
      </c>
      <c r="AX1074" s="16" t="s">
        <v>81</v>
      </c>
      <c r="AY1074" s="277" t="s">
        <v>210</v>
      </c>
    </row>
    <row r="1075" s="14" customFormat="1">
      <c r="A1075" s="14"/>
      <c r="B1075" s="245"/>
      <c r="C1075" s="246"/>
      <c r="D1075" s="236" t="s">
        <v>221</v>
      </c>
      <c r="E1075" s="246"/>
      <c r="F1075" s="248" t="s">
        <v>1241</v>
      </c>
      <c r="G1075" s="246"/>
      <c r="H1075" s="249">
        <v>15.295</v>
      </c>
      <c r="I1075" s="250"/>
      <c r="J1075" s="246"/>
      <c r="K1075" s="246"/>
      <c r="L1075" s="251"/>
      <c r="M1075" s="252"/>
      <c r="N1075" s="253"/>
      <c r="O1075" s="253"/>
      <c r="P1075" s="253"/>
      <c r="Q1075" s="253"/>
      <c r="R1075" s="253"/>
      <c r="S1075" s="253"/>
      <c r="T1075" s="254"/>
      <c r="U1075" s="14"/>
      <c r="V1075" s="14"/>
      <c r="W1075" s="14"/>
      <c r="X1075" s="14"/>
      <c r="Y1075" s="14"/>
      <c r="Z1075" s="14"/>
      <c r="AA1075" s="14"/>
      <c r="AB1075" s="14"/>
      <c r="AC1075" s="14"/>
      <c r="AD1075" s="14"/>
      <c r="AE1075" s="14"/>
      <c r="AT1075" s="255" t="s">
        <v>221</v>
      </c>
      <c r="AU1075" s="255" t="s">
        <v>83</v>
      </c>
      <c r="AV1075" s="14" t="s">
        <v>83</v>
      </c>
      <c r="AW1075" s="14" t="s">
        <v>4</v>
      </c>
      <c r="AX1075" s="14" t="s">
        <v>81</v>
      </c>
      <c r="AY1075" s="255" t="s">
        <v>210</v>
      </c>
    </row>
    <row r="1076" s="2" customFormat="1" ht="24.15" customHeight="1">
      <c r="A1076" s="40"/>
      <c r="B1076" s="41"/>
      <c r="C1076" s="216" t="s">
        <v>1242</v>
      </c>
      <c r="D1076" s="216" t="s">
        <v>212</v>
      </c>
      <c r="E1076" s="217" t="s">
        <v>1243</v>
      </c>
      <c r="F1076" s="218" t="s">
        <v>1244</v>
      </c>
      <c r="G1076" s="219" t="s">
        <v>270</v>
      </c>
      <c r="H1076" s="220">
        <v>170.09899999999999</v>
      </c>
      <c r="I1076" s="221"/>
      <c r="J1076" s="222">
        <f>ROUND(I1076*H1076,2)</f>
        <v>0</v>
      </c>
      <c r="K1076" s="218" t="s">
        <v>296</v>
      </c>
      <c r="L1076" s="46"/>
      <c r="M1076" s="223" t="s">
        <v>19</v>
      </c>
      <c r="N1076" s="224" t="s">
        <v>45</v>
      </c>
      <c r="O1076" s="86"/>
      <c r="P1076" s="225">
        <f>O1076*H1076</f>
        <v>0</v>
      </c>
      <c r="Q1076" s="225">
        <v>0.029819999999999999</v>
      </c>
      <c r="R1076" s="225">
        <f>Q1076*H1076</f>
        <v>5.0723521799999993</v>
      </c>
      <c r="S1076" s="225">
        <v>0</v>
      </c>
      <c r="T1076" s="226">
        <f>S1076*H1076</f>
        <v>0</v>
      </c>
      <c r="U1076" s="40"/>
      <c r="V1076" s="40"/>
      <c r="W1076" s="40"/>
      <c r="X1076" s="40"/>
      <c r="Y1076" s="40"/>
      <c r="Z1076" s="40"/>
      <c r="AA1076" s="40"/>
      <c r="AB1076" s="40"/>
      <c r="AC1076" s="40"/>
      <c r="AD1076" s="40"/>
      <c r="AE1076" s="40"/>
      <c r="AR1076" s="227" t="s">
        <v>368</v>
      </c>
      <c r="AT1076" s="227" t="s">
        <v>212</v>
      </c>
      <c r="AU1076" s="227" t="s">
        <v>83</v>
      </c>
      <c r="AY1076" s="19" t="s">
        <v>210</v>
      </c>
      <c r="BE1076" s="228">
        <f>IF(N1076="základní",J1076,0)</f>
        <v>0</v>
      </c>
      <c r="BF1076" s="228">
        <f>IF(N1076="snížená",J1076,0)</f>
        <v>0</v>
      </c>
      <c r="BG1076" s="228">
        <f>IF(N1076="zákl. přenesená",J1076,0)</f>
        <v>0</v>
      </c>
      <c r="BH1076" s="228">
        <f>IF(N1076="sníž. přenesená",J1076,0)</f>
        <v>0</v>
      </c>
      <c r="BI1076" s="228">
        <f>IF(N1076="nulová",J1076,0)</f>
        <v>0</v>
      </c>
      <c r="BJ1076" s="19" t="s">
        <v>81</v>
      </c>
      <c r="BK1076" s="228">
        <f>ROUND(I1076*H1076,2)</f>
        <v>0</v>
      </c>
      <c r="BL1076" s="19" t="s">
        <v>368</v>
      </c>
      <c r="BM1076" s="227" t="s">
        <v>1245</v>
      </c>
    </row>
    <row r="1077" s="13" customFormat="1">
      <c r="A1077" s="13"/>
      <c r="B1077" s="234"/>
      <c r="C1077" s="235"/>
      <c r="D1077" s="236" t="s">
        <v>221</v>
      </c>
      <c r="E1077" s="237" t="s">
        <v>19</v>
      </c>
      <c r="F1077" s="238" t="s">
        <v>1246</v>
      </c>
      <c r="G1077" s="235"/>
      <c r="H1077" s="237" t="s">
        <v>19</v>
      </c>
      <c r="I1077" s="239"/>
      <c r="J1077" s="235"/>
      <c r="K1077" s="235"/>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221</v>
      </c>
      <c r="AU1077" s="244" t="s">
        <v>83</v>
      </c>
      <c r="AV1077" s="13" t="s">
        <v>81</v>
      </c>
      <c r="AW1077" s="13" t="s">
        <v>34</v>
      </c>
      <c r="AX1077" s="13" t="s">
        <v>74</v>
      </c>
      <c r="AY1077" s="244" t="s">
        <v>210</v>
      </c>
    </row>
    <row r="1078" s="13" customFormat="1">
      <c r="A1078" s="13"/>
      <c r="B1078" s="234"/>
      <c r="C1078" s="235"/>
      <c r="D1078" s="236" t="s">
        <v>221</v>
      </c>
      <c r="E1078" s="237" t="s">
        <v>19</v>
      </c>
      <c r="F1078" s="238" t="s">
        <v>1247</v>
      </c>
      <c r="G1078" s="235"/>
      <c r="H1078" s="237" t="s">
        <v>19</v>
      </c>
      <c r="I1078" s="239"/>
      <c r="J1078" s="235"/>
      <c r="K1078" s="235"/>
      <c r="L1078" s="240"/>
      <c r="M1078" s="241"/>
      <c r="N1078" s="242"/>
      <c r="O1078" s="242"/>
      <c r="P1078" s="242"/>
      <c r="Q1078" s="242"/>
      <c r="R1078" s="242"/>
      <c r="S1078" s="242"/>
      <c r="T1078" s="243"/>
      <c r="U1078" s="13"/>
      <c r="V1078" s="13"/>
      <c r="W1078" s="13"/>
      <c r="X1078" s="13"/>
      <c r="Y1078" s="13"/>
      <c r="Z1078" s="13"/>
      <c r="AA1078" s="13"/>
      <c r="AB1078" s="13"/>
      <c r="AC1078" s="13"/>
      <c r="AD1078" s="13"/>
      <c r="AE1078" s="13"/>
      <c r="AT1078" s="244" t="s">
        <v>221</v>
      </c>
      <c r="AU1078" s="244" t="s">
        <v>83</v>
      </c>
      <c r="AV1078" s="13" t="s">
        <v>81</v>
      </c>
      <c r="AW1078" s="13" t="s">
        <v>34</v>
      </c>
      <c r="AX1078" s="13" t="s">
        <v>74</v>
      </c>
      <c r="AY1078" s="244" t="s">
        <v>210</v>
      </c>
    </row>
    <row r="1079" s="13" customFormat="1">
      <c r="A1079" s="13"/>
      <c r="B1079" s="234"/>
      <c r="C1079" s="235"/>
      <c r="D1079" s="236" t="s">
        <v>221</v>
      </c>
      <c r="E1079" s="237" t="s">
        <v>19</v>
      </c>
      <c r="F1079" s="238" t="s">
        <v>558</v>
      </c>
      <c r="G1079" s="235"/>
      <c r="H1079" s="237" t="s">
        <v>19</v>
      </c>
      <c r="I1079" s="239"/>
      <c r="J1079" s="235"/>
      <c r="K1079" s="235"/>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221</v>
      </c>
      <c r="AU1079" s="244" t="s">
        <v>83</v>
      </c>
      <c r="AV1079" s="13" t="s">
        <v>81</v>
      </c>
      <c r="AW1079" s="13" t="s">
        <v>34</v>
      </c>
      <c r="AX1079" s="13" t="s">
        <v>74</v>
      </c>
      <c r="AY1079" s="244" t="s">
        <v>210</v>
      </c>
    </row>
    <row r="1080" s="14" customFormat="1">
      <c r="A1080" s="14"/>
      <c r="B1080" s="245"/>
      <c r="C1080" s="246"/>
      <c r="D1080" s="236" t="s">
        <v>221</v>
      </c>
      <c r="E1080" s="247" t="s">
        <v>19</v>
      </c>
      <c r="F1080" s="248" t="s">
        <v>1248</v>
      </c>
      <c r="G1080" s="246"/>
      <c r="H1080" s="249">
        <v>145.333</v>
      </c>
      <c r="I1080" s="250"/>
      <c r="J1080" s="246"/>
      <c r="K1080" s="246"/>
      <c r="L1080" s="251"/>
      <c r="M1080" s="252"/>
      <c r="N1080" s="253"/>
      <c r="O1080" s="253"/>
      <c r="P1080" s="253"/>
      <c r="Q1080" s="253"/>
      <c r="R1080" s="253"/>
      <c r="S1080" s="253"/>
      <c r="T1080" s="254"/>
      <c r="U1080" s="14"/>
      <c r="V1080" s="14"/>
      <c r="W1080" s="14"/>
      <c r="X1080" s="14"/>
      <c r="Y1080" s="14"/>
      <c r="Z1080" s="14"/>
      <c r="AA1080" s="14"/>
      <c r="AB1080" s="14"/>
      <c r="AC1080" s="14"/>
      <c r="AD1080" s="14"/>
      <c r="AE1080" s="14"/>
      <c r="AT1080" s="255" t="s">
        <v>221</v>
      </c>
      <c r="AU1080" s="255" t="s">
        <v>83</v>
      </c>
      <c r="AV1080" s="14" t="s">
        <v>83</v>
      </c>
      <c r="AW1080" s="14" t="s">
        <v>34</v>
      </c>
      <c r="AX1080" s="14" t="s">
        <v>74</v>
      </c>
      <c r="AY1080" s="255" t="s">
        <v>210</v>
      </c>
    </row>
    <row r="1081" s="14" customFormat="1">
      <c r="A1081" s="14"/>
      <c r="B1081" s="245"/>
      <c r="C1081" s="246"/>
      <c r="D1081" s="236" t="s">
        <v>221</v>
      </c>
      <c r="E1081" s="247" t="s">
        <v>19</v>
      </c>
      <c r="F1081" s="248" t="s">
        <v>1249</v>
      </c>
      <c r="G1081" s="246"/>
      <c r="H1081" s="249">
        <v>6.5410000000000004</v>
      </c>
      <c r="I1081" s="250"/>
      <c r="J1081" s="246"/>
      <c r="K1081" s="246"/>
      <c r="L1081" s="251"/>
      <c r="M1081" s="252"/>
      <c r="N1081" s="253"/>
      <c r="O1081" s="253"/>
      <c r="P1081" s="253"/>
      <c r="Q1081" s="253"/>
      <c r="R1081" s="253"/>
      <c r="S1081" s="253"/>
      <c r="T1081" s="254"/>
      <c r="U1081" s="14"/>
      <c r="V1081" s="14"/>
      <c r="W1081" s="14"/>
      <c r="X1081" s="14"/>
      <c r="Y1081" s="14"/>
      <c r="Z1081" s="14"/>
      <c r="AA1081" s="14"/>
      <c r="AB1081" s="14"/>
      <c r="AC1081" s="14"/>
      <c r="AD1081" s="14"/>
      <c r="AE1081" s="14"/>
      <c r="AT1081" s="255" t="s">
        <v>221</v>
      </c>
      <c r="AU1081" s="255" t="s">
        <v>83</v>
      </c>
      <c r="AV1081" s="14" t="s">
        <v>83</v>
      </c>
      <c r="AW1081" s="14" t="s">
        <v>34</v>
      </c>
      <c r="AX1081" s="14" t="s">
        <v>74</v>
      </c>
      <c r="AY1081" s="255" t="s">
        <v>210</v>
      </c>
    </row>
    <row r="1082" s="15" customFormat="1">
      <c r="A1082" s="15"/>
      <c r="B1082" s="256"/>
      <c r="C1082" s="257"/>
      <c r="D1082" s="236" t="s">
        <v>221</v>
      </c>
      <c r="E1082" s="258" t="s">
        <v>19</v>
      </c>
      <c r="F1082" s="259" t="s">
        <v>234</v>
      </c>
      <c r="G1082" s="257"/>
      <c r="H1082" s="260">
        <v>151.874</v>
      </c>
      <c r="I1082" s="261"/>
      <c r="J1082" s="257"/>
      <c r="K1082" s="257"/>
      <c r="L1082" s="262"/>
      <c r="M1082" s="263"/>
      <c r="N1082" s="264"/>
      <c r="O1082" s="264"/>
      <c r="P1082" s="264"/>
      <c r="Q1082" s="264"/>
      <c r="R1082" s="264"/>
      <c r="S1082" s="264"/>
      <c r="T1082" s="265"/>
      <c r="U1082" s="15"/>
      <c r="V1082" s="15"/>
      <c r="W1082" s="15"/>
      <c r="X1082" s="15"/>
      <c r="Y1082" s="15"/>
      <c r="Z1082" s="15"/>
      <c r="AA1082" s="15"/>
      <c r="AB1082" s="15"/>
      <c r="AC1082" s="15"/>
      <c r="AD1082" s="15"/>
      <c r="AE1082" s="15"/>
      <c r="AT1082" s="266" t="s">
        <v>221</v>
      </c>
      <c r="AU1082" s="266" t="s">
        <v>83</v>
      </c>
      <c r="AV1082" s="15" t="s">
        <v>91</v>
      </c>
      <c r="AW1082" s="15" t="s">
        <v>34</v>
      </c>
      <c r="AX1082" s="15" t="s">
        <v>74</v>
      </c>
      <c r="AY1082" s="266" t="s">
        <v>210</v>
      </c>
    </row>
    <row r="1083" s="16" customFormat="1">
      <c r="A1083" s="16"/>
      <c r="B1083" s="267"/>
      <c r="C1083" s="268"/>
      <c r="D1083" s="236" t="s">
        <v>221</v>
      </c>
      <c r="E1083" s="269" t="s">
        <v>19</v>
      </c>
      <c r="F1083" s="270" t="s">
        <v>236</v>
      </c>
      <c r="G1083" s="268"/>
      <c r="H1083" s="271">
        <v>151.874</v>
      </c>
      <c r="I1083" s="272"/>
      <c r="J1083" s="268"/>
      <c r="K1083" s="268"/>
      <c r="L1083" s="273"/>
      <c r="M1083" s="274"/>
      <c r="N1083" s="275"/>
      <c r="O1083" s="275"/>
      <c r="P1083" s="275"/>
      <c r="Q1083" s="275"/>
      <c r="R1083" s="275"/>
      <c r="S1083" s="275"/>
      <c r="T1083" s="276"/>
      <c r="U1083" s="16"/>
      <c r="V1083" s="16"/>
      <c r="W1083" s="16"/>
      <c r="X1083" s="16"/>
      <c r="Y1083" s="16"/>
      <c r="Z1083" s="16"/>
      <c r="AA1083" s="16"/>
      <c r="AB1083" s="16"/>
      <c r="AC1083" s="16"/>
      <c r="AD1083" s="16"/>
      <c r="AE1083" s="16"/>
      <c r="AT1083" s="277" t="s">
        <v>221</v>
      </c>
      <c r="AU1083" s="277" t="s">
        <v>83</v>
      </c>
      <c r="AV1083" s="16" t="s">
        <v>217</v>
      </c>
      <c r="AW1083" s="16" t="s">
        <v>34</v>
      </c>
      <c r="AX1083" s="16" t="s">
        <v>81</v>
      </c>
      <c r="AY1083" s="277" t="s">
        <v>210</v>
      </c>
    </row>
    <row r="1084" s="14" customFormat="1">
      <c r="A1084" s="14"/>
      <c r="B1084" s="245"/>
      <c r="C1084" s="246"/>
      <c r="D1084" s="236" t="s">
        <v>221</v>
      </c>
      <c r="E1084" s="246"/>
      <c r="F1084" s="248" t="s">
        <v>1250</v>
      </c>
      <c r="G1084" s="246"/>
      <c r="H1084" s="249">
        <v>170.09899999999999</v>
      </c>
      <c r="I1084" s="250"/>
      <c r="J1084" s="246"/>
      <c r="K1084" s="246"/>
      <c r="L1084" s="251"/>
      <c r="M1084" s="252"/>
      <c r="N1084" s="253"/>
      <c r="O1084" s="253"/>
      <c r="P1084" s="253"/>
      <c r="Q1084" s="253"/>
      <c r="R1084" s="253"/>
      <c r="S1084" s="253"/>
      <c r="T1084" s="254"/>
      <c r="U1084" s="14"/>
      <c r="V1084" s="14"/>
      <c r="W1084" s="14"/>
      <c r="X1084" s="14"/>
      <c r="Y1084" s="14"/>
      <c r="Z1084" s="14"/>
      <c r="AA1084" s="14"/>
      <c r="AB1084" s="14"/>
      <c r="AC1084" s="14"/>
      <c r="AD1084" s="14"/>
      <c r="AE1084" s="14"/>
      <c r="AT1084" s="255" t="s">
        <v>221</v>
      </c>
      <c r="AU1084" s="255" t="s">
        <v>83</v>
      </c>
      <c r="AV1084" s="14" t="s">
        <v>83</v>
      </c>
      <c r="AW1084" s="14" t="s">
        <v>4</v>
      </c>
      <c r="AX1084" s="14" t="s">
        <v>81</v>
      </c>
      <c r="AY1084" s="255" t="s">
        <v>210</v>
      </c>
    </row>
    <row r="1085" s="2" customFormat="1" ht="16.5" customHeight="1">
      <c r="A1085" s="40"/>
      <c r="B1085" s="41"/>
      <c r="C1085" s="216" t="s">
        <v>1251</v>
      </c>
      <c r="D1085" s="216" t="s">
        <v>212</v>
      </c>
      <c r="E1085" s="217" t="s">
        <v>1252</v>
      </c>
      <c r="F1085" s="218" t="s">
        <v>1253</v>
      </c>
      <c r="G1085" s="219" t="s">
        <v>417</v>
      </c>
      <c r="H1085" s="220">
        <v>88.994</v>
      </c>
      <c r="I1085" s="221"/>
      <c r="J1085" s="222">
        <f>ROUND(I1085*H1085,2)</f>
        <v>0</v>
      </c>
      <c r="K1085" s="218" t="s">
        <v>216</v>
      </c>
      <c r="L1085" s="46"/>
      <c r="M1085" s="223" t="s">
        <v>19</v>
      </c>
      <c r="N1085" s="224" t="s">
        <v>45</v>
      </c>
      <c r="O1085" s="86"/>
      <c r="P1085" s="225">
        <f>O1085*H1085</f>
        <v>0</v>
      </c>
      <c r="Q1085" s="225">
        <v>0.0054400000000000004</v>
      </c>
      <c r="R1085" s="225">
        <f>Q1085*H1085</f>
        <v>0.48412736000000001</v>
      </c>
      <c r="S1085" s="225">
        <v>0</v>
      </c>
      <c r="T1085" s="226">
        <f>S1085*H1085</f>
        <v>0</v>
      </c>
      <c r="U1085" s="40"/>
      <c r="V1085" s="40"/>
      <c r="W1085" s="40"/>
      <c r="X1085" s="40"/>
      <c r="Y1085" s="40"/>
      <c r="Z1085" s="40"/>
      <c r="AA1085" s="40"/>
      <c r="AB1085" s="40"/>
      <c r="AC1085" s="40"/>
      <c r="AD1085" s="40"/>
      <c r="AE1085" s="40"/>
      <c r="AR1085" s="227" t="s">
        <v>368</v>
      </c>
      <c r="AT1085" s="227" t="s">
        <v>212</v>
      </c>
      <c r="AU1085" s="227" t="s">
        <v>83</v>
      </c>
      <c r="AY1085" s="19" t="s">
        <v>210</v>
      </c>
      <c r="BE1085" s="228">
        <f>IF(N1085="základní",J1085,0)</f>
        <v>0</v>
      </c>
      <c r="BF1085" s="228">
        <f>IF(N1085="snížená",J1085,0)</f>
        <v>0</v>
      </c>
      <c r="BG1085" s="228">
        <f>IF(N1085="zákl. přenesená",J1085,0)</f>
        <v>0</v>
      </c>
      <c r="BH1085" s="228">
        <f>IF(N1085="sníž. přenesená",J1085,0)</f>
        <v>0</v>
      </c>
      <c r="BI1085" s="228">
        <f>IF(N1085="nulová",J1085,0)</f>
        <v>0</v>
      </c>
      <c r="BJ1085" s="19" t="s">
        <v>81</v>
      </c>
      <c r="BK1085" s="228">
        <f>ROUND(I1085*H1085,2)</f>
        <v>0</v>
      </c>
      <c r="BL1085" s="19" t="s">
        <v>368</v>
      </c>
      <c r="BM1085" s="227" t="s">
        <v>1254</v>
      </c>
    </row>
    <row r="1086" s="2" customFormat="1">
      <c r="A1086" s="40"/>
      <c r="B1086" s="41"/>
      <c r="C1086" s="42"/>
      <c r="D1086" s="229" t="s">
        <v>219</v>
      </c>
      <c r="E1086" s="42"/>
      <c r="F1086" s="230" t="s">
        <v>1255</v>
      </c>
      <c r="G1086" s="42"/>
      <c r="H1086" s="42"/>
      <c r="I1086" s="231"/>
      <c r="J1086" s="42"/>
      <c r="K1086" s="42"/>
      <c r="L1086" s="46"/>
      <c r="M1086" s="232"/>
      <c r="N1086" s="233"/>
      <c r="O1086" s="86"/>
      <c r="P1086" s="86"/>
      <c r="Q1086" s="86"/>
      <c r="R1086" s="86"/>
      <c r="S1086" s="86"/>
      <c r="T1086" s="87"/>
      <c r="U1086" s="40"/>
      <c r="V1086" s="40"/>
      <c r="W1086" s="40"/>
      <c r="X1086" s="40"/>
      <c r="Y1086" s="40"/>
      <c r="Z1086" s="40"/>
      <c r="AA1086" s="40"/>
      <c r="AB1086" s="40"/>
      <c r="AC1086" s="40"/>
      <c r="AD1086" s="40"/>
      <c r="AE1086" s="40"/>
      <c r="AT1086" s="19" t="s">
        <v>219</v>
      </c>
      <c r="AU1086" s="19" t="s">
        <v>83</v>
      </c>
    </row>
    <row r="1087" s="13" customFormat="1">
      <c r="A1087" s="13"/>
      <c r="B1087" s="234"/>
      <c r="C1087" s="235"/>
      <c r="D1087" s="236" t="s">
        <v>221</v>
      </c>
      <c r="E1087" s="237" t="s">
        <v>19</v>
      </c>
      <c r="F1087" s="238" t="s">
        <v>1256</v>
      </c>
      <c r="G1087" s="235"/>
      <c r="H1087" s="237" t="s">
        <v>19</v>
      </c>
      <c r="I1087" s="239"/>
      <c r="J1087" s="235"/>
      <c r="K1087" s="235"/>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221</v>
      </c>
      <c r="AU1087" s="244" t="s">
        <v>83</v>
      </c>
      <c r="AV1087" s="13" t="s">
        <v>81</v>
      </c>
      <c r="AW1087" s="13" t="s">
        <v>34</v>
      </c>
      <c r="AX1087" s="13" t="s">
        <v>74</v>
      </c>
      <c r="AY1087" s="244" t="s">
        <v>210</v>
      </c>
    </row>
    <row r="1088" s="14" customFormat="1">
      <c r="A1088" s="14"/>
      <c r="B1088" s="245"/>
      <c r="C1088" s="246"/>
      <c r="D1088" s="236" t="s">
        <v>221</v>
      </c>
      <c r="E1088" s="247" t="s">
        <v>19</v>
      </c>
      <c r="F1088" s="248" t="s">
        <v>1257</v>
      </c>
      <c r="G1088" s="246"/>
      <c r="H1088" s="249">
        <v>20.745000000000001</v>
      </c>
      <c r="I1088" s="250"/>
      <c r="J1088" s="246"/>
      <c r="K1088" s="246"/>
      <c r="L1088" s="251"/>
      <c r="M1088" s="252"/>
      <c r="N1088" s="253"/>
      <c r="O1088" s="253"/>
      <c r="P1088" s="253"/>
      <c r="Q1088" s="253"/>
      <c r="R1088" s="253"/>
      <c r="S1088" s="253"/>
      <c r="T1088" s="254"/>
      <c r="U1088" s="14"/>
      <c r="V1088" s="14"/>
      <c r="W1088" s="14"/>
      <c r="X1088" s="14"/>
      <c r="Y1088" s="14"/>
      <c r="Z1088" s="14"/>
      <c r="AA1088" s="14"/>
      <c r="AB1088" s="14"/>
      <c r="AC1088" s="14"/>
      <c r="AD1088" s="14"/>
      <c r="AE1088" s="14"/>
      <c r="AT1088" s="255" t="s">
        <v>221</v>
      </c>
      <c r="AU1088" s="255" t="s">
        <v>83</v>
      </c>
      <c r="AV1088" s="14" t="s">
        <v>83</v>
      </c>
      <c r="AW1088" s="14" t="s">
        <v>34</v>
      </c>
      <c r="AX1088" s="14" t="s">
        <v>74</v>
      </c>
      <c r="AY1088" s="255" t="s">
        <v>210</v>
      </c>
    </row>
    <row r="1089" s="14" customFormat="1">
      <c r="A1089" s="14"/>
      <c r="B1089" s="245"/>
      <c r="C1089" s="246"/>
      <c r="D1089" s="236" t="s">
        <v>221</v>
      </c>
      <c r="E1089" s="247" t="s">
        <v>19</v>
      </c>
      <c r="F1089" s="248" t="s">
        <v>1258</v>
      </c>
      <c r="G1089" s="246"/>
      <c r="H1089" s="249">
        <v>18.870000000000001</v>
      </c>
      <c r="I1089" s="250"/>
      <c r="J1089" s="246"/>
      <c r="K1089" s="246"/>
      <c r="L1089" s="251"/>
      <c r="M1089" s="252"/>
      <c r="N1089" s="253"/>
      <c r="O1089" s="253"/>
      <c r="P1089" s="253"/>
      <c r="Q1089" s="253"/>
      <c r="R1089" s="253"/>
      <c r="S1089" s="253"/>
      <c r="T1089" s="254"/>
      <c r="U1089" s="14"/>
      <c r="V1089" s="14"/>
      <c r="W1089" s="14"/>
      <c r="X1089" s="14"/>
      <c r="Y1089" s="14"/>
      <c r="Z1089" s="14"/>
      <c r="AA1089" s="14"/>
      <c r="AB1089" s="14"/>
      <c r="AC1089" s="14"/>
      <c r="AD1089" s="14"/>
      <c r="AE1089" s="14"/>
      <c r="AT1089" s="255" t="s">
        <v>221</v>
      </c>
      <c r="AU1089" s="255" t="s">
        <v>83</v>
      </c>
      <c r="AV1089" s="14" t="s">
        <v>83</v>
      </c>
      <c r="AW1089" s="14" t="s">
        <v>34</v>
      </c>
      <c r="AX1089" s="14" t="s">
        <v>74</v>
      </c>
      <c r="AY1089" s="255" t="s">
        <v>210</v>
      </c>
    </row>
    <row r="1090" s="14" customFormat="1">
      <c r="A1090" s="14"/>
      <c r="B1090" s="245"/>
      <c r="C1090" s="246"/>
      <c r="D1090" s="236" t="s">
        <v>221</v>
      </c>
      <c r="E1090" s="247" t="s">
        <v>19</v>
      </c>
      <c r="F1090" s="248" t="s">
        <v>1259</v>
      </c>
      <c r="G1090" s="246"/>
      <c r="H1090" s="249">
        <v>30.884</v>
      </c>
      <c r="I1090" s="250"/>
      <c r="J1090" s="246"/>
      <c r="K1090" s="246"/>
      <c r="L1090" s="251"/>
      <c r="M1090" s="252"/>
      <c r="N1090" s="253"/>
      <c r="O1090" s="253"/>
      <c r="P1090" s="253"/>
      <c r="Q1090" s="253"/>
      <c r="R1090" s="253"/>
      <c r="S1090" s="253"/>
      <c r="T1090" s="254"/>
      <c r="U1090" s="14"/>
      <c r="V1090" s="14"/>
      <c r="W1090" s="14"/>
      <c r="X1090" s="14"/>
      <c r="Y1090" s="14"/>
      <c r="Z1090" s="14"/>
      <c r="AA1090" s="14"/>
      <c r="AB1090" s="14"/>
      <c r="AC1090" s="14"/>
      <c r="AD1090" s="14"/>
      <c r="AE1090" s="14"/>
      <c r="AT1090" s="255" t="s">
        <v>221</v>
      </c>
      <c r="AU1090" s="255" t="s">
        <v>83</v>
      </c>
      <c r="AV1090" s="14" t="s">
        <v>83</v>
      </c>
      <c r="AW1090" s="14" t="s">
        <v>34</v>
      </c>
      <c r="AX1090" s="14" t="s">
        <v>74</v>
      </c>
      <c r="AY1090" s="255" t="s">
        <v>210</v>
      </c>
    </row>
    <row r="1091" s="14" customFormat="1">
      <c r="A1091" s="14"/>
      <c r="B1091" s="245"/>
      <c r="C1091" s="246"/>
      <c r="D1091" s="236" t="s">
        <v>221</v>
      </c>
      <c r="E1091" s="247" t="s">
        <v>19</v>
      </c>
      <c r="F1091" s="248" t="s">
        <v>1260</v>
      </c>
      <c r="G1091" s="246"/>
      <c r="H1091" s="249">
        <v>18.495000000000001</v>
      </c>
      <c r="I1091" s="250"/>
      <c r="J1091" s="246"/>
      <c r="K1091" s="246"/>
      <c r="L1091" s="251"/>
      <c r="M1091" s="252"/>
      <c r="N1091" s="253"/>
      <c r="O1091" s="253"/>
      <c r="P1091" s="253"/>
      <c r="Q1091" s="253"/>
      <c r="R1091" s="253"/>
      <c r="S1091" s="253"/>
      <c r="T1091" s="254"/>
      <c r="U1091" s="14"/>
      <c r="V1091" s="14"/>
      <c r="W1091" s="14"/>
      <c r="X1091" s="14"/>
      <c r="Y1091" s="14"/>
      <c r="Z1091" s="14"/>
      <c r="AA1091" s="14"/>
      <c r="AB1091" s="14"/>
      <c r="AC1091" s="14"/>
      <c r="AD1091" s="14"/>
      <c r="AE1091" s="14"/>
      <c r="AT1091" s="255" t="s">
        <v>221</v>
      </c>
      <c r="AU1091" s="255" t="s">
        <v>83</v>
      </c>
      <c r="AV1091" s="14" t="s">
        <v>83</v>
      </c>
      <c r="AW1091" s="14" t="s">
        <v>34</v>
      </c>
      <c r="AX1091" s="14" t="s">
        <v>74</v>
      </c>
      <c r="AY1091" s="255" t="s">
        <v>210</v>
      </c>
    </row>
    <row r="1092" s="16" customFormat="1">
      <c r="A1092" s="16"/>
      <c r="B1092" s="267"/>
      <c r="C1092" s="268"/>
      <c r="D1092" s="236" t="s">
        <v>221</v>
      </c>
      <c r="E1092" s="269" t="s">
        <v>19</v>
      </c>
      <c r="F1092" s="270" t="s">
        <v>236</v>
      </c>
      <c r="G1092" s="268"/>
      <c r="H1092" s="271">
        <v>88.994</v>
      </c>
      <c r="I1092" s="272"/>
      <c r="J1092" s="268"/>
      <c r="K1092" s="268"/>
      <c r="L1092" s="273"/>
      <c r="M1092" s="274"/>
      <c r="N1092" s="275"/>
      <c r="O1092" s="275"/>
      <c r="P1092" s="275"/>
      <c r="Q1092" s="275"/>
      <c r="R1092" s="275"/>
      <c r="S1092" s="275"/>
      <c r="T1092" s="276"/>
      <c r="U1092" s="16"/>
      <c r="V1092" s="16"/>
      <c r="W1092" s="16"/>
      <c r="X1092" s="16"/>
      <c r="Y1092" s="16"/>
      <c r="Z1092" s="16"/>
      <c r="AA1092" s="16"/>
      <c r="AB1092" s="16"/>
      <c r="AC1092" s="16"/>
      <c r="AD1092" s="16"/>
      <c r="AE1092" s="16"/>
      <c r="AT1092" s="277" t="s">
        <v>221</v>
      </c>
      <c r="AU1092" s="277" t="s">
        <v>83</v>
      </c>
      <c r="AV1092" s="16" t="s">
        <v>217</v>
      </c>
      <c r="AW1092" s="16" t="s">
        <v>34</v>
      </c>
      <c r="AX1092" s="16" t="s">
        <v>81</v>
      </c>
      <c r="AY1092" s="277" t="s">
        <v>210</v>
      </c>
    </row>
    <row r="1093" s="2" customFormat="1" ht="16.5" customHeight="1">
      <c r="A1093" s="40"/>
      <c r="B1093" s="41"/>
      <c r="C1093" s="216" t="s">
        <v>1261</v>
      </c>
      <c r="D1093" s="216" t="s">
        <v>212</v>
      </c>
      <c r="E1093" s="217" t="s">
        <v>1262</v>
      </c>
      <c r="F1093" s="218" t="s">
        <v>1263</v>
      </c>
      <c r="G1093" s="219" t="s">
        <v>270</v>
      </c>
      <c r="H1093" s="220">
        <v>105</v>
      </c>
      <c r="I1093" s="221"/>
      <c r="J1093" s="222">
        <f>ROUND(I1093*H1093,2)</f>
        <v>0</v>
      </c>
      <c r="K1093" s="218" t="s">
        <v>296</v>
      </c>
      <c r="L1093" s="46"/>
      <c r="M1093" s="223" t="s">
        <v>19</v>
      </c>
      <c r="N1093" s="224" t="s">
        <v>45</v>
      </c>
      <c r="O1093" s="86"/>
      <c r="P1093" s="225">
        <f>O1093*H1093</f>
        <v>0</v>
      </c>
      <c r="Q1093" s="225">
        <v>0.011169999999999999</v>
      </c>
      <c r="R1093" s="225">
        <f>Q1093*H1093</f>
        <v>1.17285</v>
      </c>
      <c r="S1093" s="225">
        <v>0</v>
      </c>
      <c r="T1093" s="226">
        <f>S1093*H1093</f>
        <v>0</v>
      </c>
      <c r="U1093" s="40"/>
      <c r="V1093" s="40"/>
      <c r="W1093" s="40"/>
      <c r="X1093" s="40"/>
      <c r="Y1093" s="40"/>
      <c r="Z1093" s="40"/>
      <c r="AA1093" s="40"/>
      <c r="AB1093" s="40"/>
      <c r="AC1093" s="40"/>
      <c r="AD1093" s="40"/>
      <c r="AE1093" s="40"/>
      <c r="AR1093" s="227" t="s">
        <v>368</v>
      </c>
      <c r="AT1093" s="227" t="s">
        <v>212</v>
      </c>
      <c r="AU1093" s="227" t="s">
        <v>83</v>
      </c>
      <c r="AY1093" s="19" t="s">
        <v>210</v>
      </c>
      <c r="BE1093" s="228">
        <f>IF(N1093="základní",J1093,0)</f>
        <v>0</v>
      </c>
      <c r="BF1093" s="228">
        <f>IF(N1093="snížená",J1093,0)</f>
        <v>0</v>
      </c>
      <c r="BG1093" s="228">
        <f>IF(N1093="zákl. přenesená",J1093,0)</f>
        <v>0</v>
      </c>
      <c r="BH1093" s="228">
        <f>IF(N1093="sníž. přenesená",J1093,0)</f>
        <v>0</v>
      </c>
      <c r="BI1093" s="228">
        <f>IF(N1093="nulová",J1093,0)</f>
        <v>0</v>
      </c>
      <c r="BJ1093" s="19" t="s">
        <v>81</v>
      </c>
      <c r="BK1093" s="228">
        <f>ROUND(I1093*H1093,2)</f>
        <v>0</v>
      </c>
      <c r="BL1093" s="19" t="s">
        <v>368</v>
      </c>
      <c r="BM1093" s="227" t="s">
        <v>1264</v>
      </c>
    </row>
    <row r="1094" s="13" customFormat="1">
      <c r="A1094" s="13"/>
      <c r="B1094" s="234"/>
      <c r="C1094" s="235"/>
      <c r="D1094" s="236" t="s">
        <v>221</v>
      </c>
      <c r="E1094" s="237" t="s">
        <v>19</v>
      </c>
      <c r="F1094" s="238" t="s">
        <v>1265</v>
      </c>
      <c r="G1094" s="235"/>
      <c r="H1094" s="237" t="s">
        <v>19</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221</v>
      </c>
      <c r="AU1094" s="244" t="s">
        <v>83</v>
      </c>
      <c r="AV1094" s="13" t="s">
        <v>81</v>
      </c>
      <c r="AW1094" s="13" t="s">
        <v>34</v>
      </c>
      <c r="AX1094" s="13" t="s">
        <v>74</v>
      </c>
      <c r="AY1094" s="244" t="s">
        <v>210</v>
      </c>
    </row>
    <row r="1095" s="13" customFormat="1">
      <c r="A1095" s="13"/>
      <c r="B1095" s="234"/>
      <c r="C1095" s="235"/>
      <c r="D1095" s="236" t="s">
        <v>221</v>
      </c>
      <c r="E1095" s="237" t="s">
        <v>19</v>
      </c>
      <c r="F1095" s="238" t="s">
        <v>558</v>
      </c>
      <c r="G1095" s="235"/>
      <c r="H1095" s="237" t="s">
        <v>19</v>
      </c>
      <c r="I1095" s="239"/>
      <c r="J1095" s="235"/>
      <c r="K1095" s="235"/>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221</v>
      </c>
      <c r="AU1095" s="244" t="s">
        <v>83</v>
      </c>
      <c r="AV1095" s="13" t="s">
        <v>81</v>
      </c>
      <c r="AW1095" s="13" t="s">
        <v>34</v>
      </c>
      <c r="AX1095" s="13" t="s">
        <v>74</v>
      </c>
      <c r="AY1095" s="244" t="s">
        <v>210</v>
      </c>
    </row>
    <row r="1096" s="14" customFormat="1">
      <c r="A1096" s="14"/>
      <c r="B1096" s="245"/>
      <c r="C1096" s="246"/>
      <c r="D1096" s="236" t="s">
        <v>221</v>
      </c>
      <c r="E1096" s="247" t="s">
        <v>19</v>
      </c>
      <c r="F1096" s="248" t="s">
        <v>1266</v>
      </c>
      <c r="G1096" s="246"/>
      <c r="H1096" s="249">
        <v>34</v>
      </c>
      <c r="I1096" s="250"/>
      <c r="J1096" s="246"/>
      <c r="K1096" s="246"/>
      <c r="L1096" s="251"/>
      <c r="M1096" s="252"/>
      <c r="N1096" s="253"/>
      <c r="O1096" s="253"/>
      <c r="P1096" s="253"/>
      <c r="Q1096" s="253"/>
      <c r="R1096" s="253"/>
      <c r="S1096" s="253"/>
      <c r="T1096" s="254"/>
      <c r="U1096" s="14"/>
      <c r="V1096" s="14"/>
      <c r="W1096" s="14"/>
      <c r="X1096" s="14"/>
      <c r="Y1096" s="14"/>
      <c r="Z1096" s="14"/>
      <c r="AA1096" s="14"/>
      <c r="AB1096" s="14"/>
      <c r="AC1096" s="14"/>
      <c r="AD1096" s="14"/>
      <c r="AE1096" s="14"/>
      <c r="AT1096" s="255" t="s">
        <v>221</v>
      </c>
      <c r="AU1096" s="255" t="s">
        <v>83</v>
      </c>
      <c r="AV1096" s="14" t="s">
        <v>83</v>
      </c>
      <c r="AW1096" s="14" t="s">
        <v>34</v>
      </c>
      <c r="AX1096" s="14" t="s">
        <v>74</v>
      </c>
      <c r="AY1096" s="255" t="s">
        <v>210</v>
      </c>
    </row>
    <row r="1097" s="14" customFormat="1">
      <c r="A1097" s="14"/>
      <c r="B1097" s="245"/>
      <c r="C1097" s="246"/>
      <c r="D1097" s="236" t="s">
        <v>221</v>
      </c>
      <c r="E1097" s="247" t="s">
        <v>19</v>
      </c>
      <c r="F1097" s="248" t="s">
        <v>1267</v>
      </c>
      <c r="G1097" s="246"/>
      <c r="H1097" s="249">
        <v>71</v>
      </c>
      <c r="I1097" s="250"/>
      <c r="J1097" s="246"/>
      <c r="K1097" s="246"/>
      <c r="L1097" s="251"/>
      <c r="M1097" s="252"/>
      <c r="N1097" s="253"/>
      <c r="O1097" s="253"/>
      <c r="P1097" s="253"/>
      <c r="Q1097" s="253"/>
      <c r="R1097" s="253"/>
      <c r="S1097" s="253"/>
      <c r="T1097" s="254"/>
      <c r="U1097" s="14"/>
      <c r="V1097" s="14"/>
      <c r="W1097" s="14"/>
      <c r="X1097" s="14"/>
      <c r="Y1097" s="14"/>
      <c r="Z1097" s="14"/>
      <c r="AA1097" s="14"/>
      <c r="AB1097" s="14"/>
      <c r="AC1097" s="14"/>
      <c r="AD1097" s="14"/>
      <c r="AE1097" s="14"/>
      <c r="AT1097" s="255" t="s">
        <v>221</v>
      </c>
      <c r="AU1097" s="255" t="s">
        <v>83</v>
      </c>
      <c r="AV1097" s="14" t="s">
        <v>83</v>
      </c>
      <c r="AW1097" s="14" t="s">
        <v>34</v>
      </c>
      <c r="AX1097" s="14" t="s">
        <v>74</v>
      </c>
      <c r="AY1097" s="255" t="s">
        <v>210</v>
      </c>
    </row>
    <row r="1098" s="15" customFormat="1">
      <c r="A1098" s="15"/>
      <c r="B1098" s="256"/>
      <c r="C1098" s="257"/>
      <c r="D1098" s="236" t="s">
        <v>221</v>
      </c>
      <c r="E1098" s="258" t="s">
        <v>19</v>
      </c>
      <c r="F1098" s="259" t="s">
        <v>234</v>
      </c>
      <c r="G1098" s="257"/>
      <c r="H1098" s="260">
        <v>105</v>
      </c>
      <c r="I1098" s="261"/>
      <c r="J1098" s="257"/>
      <c r="K1098" s="257"/>
      <c r="L1098" s="262"/>
      <c r="M1098" s="263"/>
      <c r="N1098" s="264"/>
      <c r="O1098" s="264"/>
      <c r="P1098" s="264"/>
      <c r="Q1098" s="264"/>
      <c r="R1098" s="264"/>
      <c r="S1098" s="264"/>
      <c r="T1098" s="265"/>
      <c r="U1098" s="15"/>
      <c r="V1098" s="15"/>
      <c r="W1098" s="15"/>
      <c r="X1098" s="15"/>
      <c r="Y1098" s="15"/>
      <c r="Z1098" s="15"/>
      <c r="AA1098" s="15"/>
      <c r="AB1098" s="15"/>
      <c r="AC1098" s="15"/>
      <c r="AD1098" s="15"/>
      <c r="AE1098" s="15"/>
      <c r="AT1098" s="266" t="s">
        <v>221</v>
      </c>
      <c r="AU1098" s="266" t="s">
        <v>83</v>
      </c>
      <c r="AV1098" s="15" t="s">
        <v>91</v>
      </c>
      <c r="AW1098" s="15" t="s">
        <v>34</v>
      </c>
      <c r="AX1098" s="15" t="s">
        <v>74</v>
      </c>
      <c r="AY1098" s="266" t="s">
        <v>210</v>
      </c>
    </row>
    <row r="1099" s="16" customFormat="1">
      <c r="A1099" s="16"/>
      <c r="B1099" s="267"/>
      <c r="C1099" s="268"/>
      <c r="D1099" s="236" t="s">
        <v>221</v>
      </c>
      <c r="E1099" s="269" t="s">
        <v>19</v>
      </c>
      <c r="F1099" s="270" t="s">
        <v>236</v>
      </c>
      <c r="G1099" s="268"/>
      <c r="H1099" s="271">
        <v>105</v>
      </c>
      <c r="I1099" s="272"/>
      <c r="J1099" s="268"/>
      <c r="K1099" s="268"/>
      <c r="L1099" s="273"/>
      <c r="M1099" s="274"/>
      <c r="N1099" s="275"/>
      <c r="O1099" s="275"/>
      <c r="P1099" s="275"/>
      <c r="Q1099" s="275"/>
      <c r="R1099" s="275"/>
      <c r="S1099" s="275"/>
      <c r="T1099" s="276"/>
      <c r="U1099" s="16"/>
      <c r="V1099" s="16"/>
      <c r="W1099" s="16"/>
      <c r="X1099" s="16"/>
      <c r="Y1099" s="16"/>
      <c r="Z1099" s="16"/>
      <c r="AA1099" s="16"/>
      <c r="AB1099" s="16"/>
      <c r="AC1099" s="16"/>
      <c r="AD1099" s="16"/>
      <c r="AE1099" s="16"/>
      <c r="AT1099" s="277" t="s">
        <v>221</v>
      </c>
      <c r="AU1099" s="277" t="s">
        <v>83</v>
      </c>
      <c r="AV1099" s="16" t="s">
        <v>217</v>
      </c>
      <c r="AW1099" s="16" t="s">
        <v>34</v>
      </c>
      <c r="AX1099" s="16" t="s">
        <v>81</v>
      </c>
      <c r="AY1099" s="277" t="s">
        <v>210</v>
      </c>
    </row>
    <row r="1100" s="2" customFormat="1" ht="16.5" customHeight="1">
      <c r="A1100" s="40"/>
      <c r="B1100" s="41"/>
      <c r="C1100" s="216" t="s">
        <v>1268</v>
      </c>
      <c r="D1100" s="216" t="s">
        <v>212</v>
      </c>
      <c r="E1100" s="217" t="s">
        <v>1269</v>
      </c>
      <c r="F1100" s="218" t="s">
        <v>1270</v>
      </c>
      <c r="G1100" s="219" t="s">
        <v>270</v>
      </c>
      <c r="H1100" s="220">
        <v>58.609999999999999</v>
      </c>
      <c r="I1100" s="221"/>
      <c r="J1100" s="222">
        <f>ROUND(I1100*H1100,2)</f>
        <v>0</v>
      </c>
      <c r="K1100" s="218" t="s">
        <v>216</v>
      </c>
      <c r="L1100" s="46"/>
      <c r="M1100" s="223" t="s">
        <v>19</v>
      </c>
      <c r="N1100" s="224" t="s">
        <v>45</v>
      </c>
      <c r="O1100" s="86"/>
      <c r="P1100" s="225">
        <f>O1100*H1100</f>
        <v>0</v>
      </c>
      <c r="Q1100" s="225">
        <v>0</v>
      </c>
      <c r="R1100" s="225">
        <f>Q1100*H1100</f>
        <v>0</v>
      </c>
      <c r="S1100" s="225">
        <v>0.029999999999999999</v>
      </c>
      <c r="T1100" s="226">
        <f>S1100*H1100</f>
        <v>1.7583</v>
      </c>
      <c r="U1100" s="40"/>
      <c r="V1100" s="40"/>
      <c r="W1100" s="40"/>
      <c r="X1100" s="40"/>
      <c r="Y1100" s="40"/>
      <c r="Z1100" s="40"/>
      <c r="AA1100" s="40"/>
      <c r="AB1100" s="40"/>
      <c r="AC1100" s="40"/>
      <c r="AD1100" s="40"/>
      <c r="AE1100" s="40"/>
      <c r="AR1100" s="227" t="s">
        <v>368</v>
      </c>
      <c r="AT1100" s="227" t="s">
        <v>212</v>
      </c>
      <c r="AU1100" s="227" t="s">
        <v>83</v>
      </c>
      <c r="AY1100" s="19" t="s">
        <v>210</v>
      </c>
      <c r="BE1100" s="228">
        <f>IF(N1100="základní",J1100,0)</f>
        <v>0</v>
      </c>
      <c r="BF1100" s="228">
        <f>IF(N1100="snížená",J1100,0)</f>
        <v>0</v>
      </c>
      <c r="BG1100" s="228">
        <f>IF(N1100="zákl. přenesená",J1100,0)</f>
        <v>0</v>
      </c>
      <c r="BH1100" s="228">
        <f>IF(N1100="sníž. přenesená",J1100,0)</f>
        <v>0</v>
      </c>
      <c r="BI1100" s="228">
        <f>IF(N1100="nulová",J1100,0)</f>
        <v>0</v>
      </c>
      <c r="BJ1100" s="19" t="s">
        <v>81</v>
      </c>
      <c r="BK1100" s="228">
        <f>ROUND(I1100*H1100,2)</f>
        <v>0</v>
      </c>
      <c r="BL1100" s="19" t="s">
        <v>368</v>
      </c>
      <c r="BM1100" s="227" t="s">
        <v>1271</v>
      </c>
    </row>
    <row r="1101" s="2" customFormat="1">
      <c r="A1101" s="40"/>
      <c r="B1101" s="41"/>
      <c r="C1101" s="42"/>
      <c r="D1101" s="229" t="s">
        <v>219</v>
      </c>
      <c r="E1101" s="42"/>
      <c r="F1101" s="230" t="s">
        <v>1272</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219</v>
      </c>
      <c r="AU1101" s="19" t="s">
        <v>83</v>
      </c>
    </row>
    <row r="1102" s="13" customFormat="1">
      <c r="A1102" s="13"/>
      <c r="B1102" s="234"/>
      <c r="C1102" s="235"/>
      <c r="D1102" s="236" t="s">
        <v>221</v>
      </c>
      <c r="E1102" s="237" t="s">
        <v>19</v>
      </c>
      <c r="F1102" s="238" t="s">
        <v>528</v>
      </c>
      <c r="G1102" s="235"/>
      <c r="H1102" s="237" t="s">
        <v>19</v>
      </c>
      <c r="I1102" s="239"/>
      <c r="J1102" s="235"/>
      <c r="K1102" s="235"/>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221</v>
      </c>
      <c r="AU1102" s="244" t="s">
        <v>83</v>
      </c>
      <c r="AV1102" s="13" t="s">
        <v>81</v>
      </c>
      <c r="AW1102" s="13" t="s">
        <v>34</v>
      </c>
      <c r="AX1102" s="13" t="s">
        <v>74</v>
      </c>
      <c r="AY1102" s="244" t="s">
        <v>210</v>
      </c>
    </row>
    <row r="1103" s="14" customFormat="1">
      <c r="A1103" s="14"/>
      <c r="B1103" s="245"/>
      <c r="C1103" s="246"/>
      <c r="D1103" s="236" t="s">
        <v>221</v>
      </c>
      <c r="E1103" s="247" t="s">
        <v>19</v>
      </c>
      <c r="F1103" s="248" t="s">
        <v>1273</v>
      </c>
      <c r="G1103" s="246"/>
      <c r="H1103" s="249">
        <v>31.489999999999998</v>
      </c>
      <c r="I1103" s="250"/>
      <c r="J1103" s="246"/>
      <c r="K1103" s="246"/>
      <c r="L1103" s="251"/>
      <c r="M1103" s="252"/>
      <c r="N1103" s="253"/>
      <c r="O1103" s="253"/>
      <c r="P1103" s="253"/>
      <c r="Q1103" s="253"/>
      <c r="R1103" s="253"/>
      <c r="S1103" s="253"/>
      <c r="T1103" s="254"/>
      <c r="U1103" s="14"/>
      <c r="V1103" s="14"/>
      <c r="W1103" s="14"/>
      <c r="X1103" s="14"/>
      <c r="Y1103" s="14"/>
      <c r="Z1103" s="14"/>
      <c r="AA1103" s="14"/>
      <c r="AB1103" s="14"/>
      <c r="AC1103" s="14"/>
      <c r="AD1103" s="14"/>
      <c r="AE1103" s="14"/>
      <c r="AT1103" s="255" t="s">
        <v>221</v>
      </c>
      <c r="AU1103" s="255" t="s">
        <v>83</v>
      </c>
      <c r="AV1103" s="14" t="s">
        <v>83</v>
      </c>
      <c r="AW1103" s="14" t="s">
        <v>34</v>
      </c>
      <c r="AX1103" s="14" t="s">
        <v>74</v>
      </c>
      <c r="AY1103" s="255" t="s">
        <v>210</v>
      </c>
    </row>
    <row r="1104" s="14" customFormat="1">
      <c r="A1104" s="14"/>
      <c r="B1104" s="245"/>
      <c r="C1104" s="246"/>
      <c r="D1104" s="236" t="s">
        <v>221</v>
      </c>
      <c r="E1104" s="247" t="s">
        <v>19</v>
      </c>
      <c r="F1104" s="248" t="s">
        <v>1274</v>
      </c>
      <c r="G1104" s="246"/>
      <c r="H1104" s="249">
        <v>27.120000000000001</v>
      </c>
      <c r="I1104" s="250"/>
      <c r="J1104" s="246"/>
      <c r="K1104" s="246"/>
      <c r="L1104" s="251"/>
      <c r="M1104" s="252"/>
      <c r="N1104" s="253"/>
      <c r="O1104" s="253"/>
      <c r="P1104" s="253"/>
      <c r="Q1104" s="253"/>
      <c r="R1104" s="253"/>
      <c r="S1104" s="253"/>
      <c r="T1104" s="254"/>
      <c r="U1104" s="14"/>
      <c r="V1104" s="14"/>
      <c r="W1104" s="14"/>
      <c r="X1104" s="14"/>
      <c r="Y1104" s="14"/>
      <c r="Z1104" s="14"/>
      <c r="AA1104" s="14"/>
      <c r="AB1104" s="14"/>
      <c r="AC1104" s="14"/>
      <c r="AD1104" s="14"/>
      <c r="AE1104" s="14"/>
      <c r="AT1104" s="255" t="s">
        <v>221</v>
      </c>
      <c r="AU1104" s="255" t="s">
        <v>83</v>
      </c>
      <c r="AV1104" s="14" t="s">
        <v>83</v>
      </c>
      <c r="AW1104" s="14" t="s">
        <v>34</v>
      </c>
      <c r="AX1104" s="14" t="s">
        <v>74</v>
      </c>
      <c r="AY1104" s="255" t="s">
        <v>210</v>
      </c>
    </row>
    <row r="1105" s="16" customFormat="1">
      <c r="A1105" s="16"/>
      <c r="B1105" s="267"/>
      <c r="C1105" s="268"/>
      <c r="D1105" s="236" t="s">
        <v>221</v>
      </c>
      <c r="E1105" s="269" t="s">
        <v>19</v>
      </c>
      <c r="F1105" s="270" t="s">
        <v>236</v>
      </c>
      <c r="G1105" s="268"/>
      <c r="H1105" s="271">
        <v>58.609999999999999</v>
      </c>
      <c r="I1105" s="272"/>
      <c r="J1105" s="268"/>
      <c r="K1105" s="268"/>
      <c r="L1105" s="273"/>
      <c r="M1105" s="274"/>
      <c r="N1105" s="275"/>
      <c r="O1105" s="275"/>
      <c r="P1105" s="275"/>
      <c r="Q1105" s="275"/>
      <c r="R1105" s="275"/>
      <c r="S1105" s="275"/>
      <c r="T1105" s="276"/>
      <c r="U1105" s="16"/>
      <c r="V1105" s="16"/>
      <c r="W1105" s="16"/>
      <c r="X1105" s="16"/>
      <c r="Y1105" s="16"/>
      <c r="Z1105" s="16"/>
      <c r="AA1105" s="16"/>
      <c r="AB1105" s="16"/>
      <c r="AC1105" s="16"/>
      <c r="AD1105" s="16"/>
      <c r="AE1105" s="16"/>
      <c r="AT1105" s="277" t="s">
        <v>221</v>
      </c>
      <c r="AU1105" s="277" t="s">
        <v>83</v>
      </c>
      <c r="AV1105" s="16" t="s">
        <v>217</v>
      </c>
      <c r="AW1105" s="16" t="s">
        <v>34</v>
      </c>
      <c r="AX1105" s="16" t="s">
        <v>81</v>
      </c>
      <c r="AY1105" s="277" t="s">
        <v>210</v>
      </c>
    </row>
    <row r="1106" s="2" customFormat="1" ht="16.5" customHeight="1">
      <c r="A1106" s="40"/>
      <c r="B1106" s="41"/>
      <c r="C1106" s="216" t="s">
        <v>1275</v>
      </c>
      <c r="D1106" s="216" t="s">
        <v>212</v>
      </c>
      <c r="E1106" s="217" t="s">
        <v>1276</v>
      </c>
      <c r="F1106" s="218" t="s">
        <v>1277</v>
      </c>
      <c r="G1106" s="219" t="s">
        <v>270</v>
      </c>
      <c r="H1106" s="220">
        <v>58.609999999999999</v>
      </c>
      <c r="I1106" s="221"/>
      <c r="J1106" s="222">
        <f>ROUND(I1106*H1106,2)</f>
        <v>0</v>
      </c>
      <c r="K1106" s="218" t="s">
        <v>296</v>
      </c>
      <c r="L1106" s="46"/>
      <c r="M1106" s="223" t="s">
        <v>19</v>
      </c>
      <c r="N1106" s="224" t="s">
        <v>45</v>
      </c>
      <c r="O1106" s="86"/>
      <c r="P1106" s="225">
        <f>O1106*H1106</f>
        <v>0</v>
      </c>
      <c r="Q1106" s="225">
        <v>0</v>
      </c>
      <c r="R1106" s="225">
        <f>Q1106*H1106</f>
        <v>0</v>
      </c>
      <c r="S1106" s="225">
        <v>0</v>
      </c>
      <c r="T1106" s="226">
        <f>S1106*H1106</f>
        <v>0</v>
      </c>
      <c r="U1106" s="40"/>
      <c r="V1106" s="40"/>
      <c r="W1106" s="40"/>
      <c r="X1106" s="40"/>
      <c r="Y1106" s="40"/>
      <c r="Z1106" s="40"/>
      <c r="AA1106" s="40"/>
      <c r="AB1106" s="40"/>
      <c r="AC1106" s="40"/>
      <c r="AD1106" s="40"/>
      <c r="AE1106" s="40"/>
      <c r="AR1106" s="227" t="s">
        <v>368</v>
      </c>
      <c r="AT1106" s="227" t="s">
        <v>212</v>
      </c>
      <c r="AU1106" s="227" t="s">
        <v>83</v>
      </c>
      <c r="AY1106" s="19" t="s">
        <v>210</v>
      </c>
      <c r="BE1106" s="228">
        <f>IF(N1106="základní",J1106,0)</f>
        <v>0</v>
      </c>
      <c r="BF1106" s="228">
        <f>IF(N1106="snížená",J1106,0)</f>
        <v>0</v>
      </c>
      <c r="BG1106" s="228">
        <f>IF(N1106="zákl. přenesená",J1106,0)</f>
        <v>0</v>
      </c>
      <c r="BH1106" s="228">
        <f>IF(N1106="sníž. přenesená",J1106,0)</f>
        <v>0</v>
      </c>
      <c r="BI1106" s="228">
        <f>IF(N1106="nulová",J1106,0)</f>
        <v>0</v>
      </c>
      <c r="BJ1106" s="19" t="s">
        <v>81</v>
      </c>
      <c r="BK1106" s="228">
        <f>ROUND(I1106*H1106,2)</f>
        <v>0</v>
      </c>
      <c r="BL1106" s="19" t="s">
        <v>368</v>
      </c>
      <c r="BM1106" s="227" t="s">
        <v>1278</v>
      </c>
    </row>
    <row r="1107" s="13" customFormat="1">
      <c r="A1107" s="13"/>
      <c r="B1107" s="234"/>
      <c r="C1107" s="235"/>
      <c r="D1107" s="236" t="s">
        <v>221</v>
      </c>
      <c r="E1107" s="237" t="s">
        <v>19</v>
      </c>
      <c r="F1107" s="238" t="s">
        <v>528</v>
      </c>
      <c r="G1107" s="235"/>
      <c r="H1107" s="237" t="s">
        <v>19</v>
      </c>
      <c r="I1107" s="239"/>
      <c r="J1107" s="235"/>
      <c r="K1107" s="235"/>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221</v>
      </c>
      <c r="AU1107" s="244" t="s">
        <v>83</v>
      </c>
      <c r="AV1107" s="13" t="s">
        <v>81</v>
      </c>
      <c r="AW1107" s="13" t="s">
        <v>34</v>
      </c>
      <c r="AX1107" s="13" t="s">
        <v>74</v>
      </c>
      <c r="AY1107" s="244" t="s">
        <v>210</v>
      </c>
    </row>
    <row r="1108" s="14" customFormat="1">
      <c r="A1108" s="14"/>
      <c r="B1108" s="245"/>
      <c r="C1108" s="246"/>
      <c r="D1108" s="236" t="s">
        <v>221</v>
      </c>
      <c r="E1108" s="247" t="s">
        <v>19</v>
      </c>
      <c r="F1108" s="248" t="s">
        <v>1273</v>
      </c>
      <c r="G1108" s="246"/>
      <c r="H1108" s="249">
        <v>31.489999999999998</v>
      </c>
      <c r="I1108" s="250"/>
      <c r="J1108" s="246"/>
      <c r="K1108" s="246"/>
      <c r="L1108" s="251"/>
      <c r="M1108" s="252"/>
      <c r="N1108" s="253"/>
      <c r="O1108" s="253"/>
      <c r="P1108" s="253"/>
      <c r="Q1108" s="253"/>
      <c r="R1108" s="253"/>
      <c r="S1108" s="253"/>
      <c r="T1108" s="254"/>
      <c r="U1108" s="14"/>
      <c r="V1108" s="14"/>
      <c r="W1108" s="14"/>
      <c r="X1108" s="14"/>
      <c r="Y1108" s="14"/>
      <c r="Z1108" s="14"/>
      <c r="AA1108" s="14"/>
      <c r="AB1108" s="14"/>
      <c r="AC1108" s="14"/>
      <c r="AD1108" s="14"/>
      <c r="AE1108" s="14"/>
      <c r="AT1108" s="255" t="s">
        <v>221</v>
      </c>
      <c r="AU1108" s="255" t="s">
        <v>83</v>
      </c>
      <c r="AV1108" s="14" t="s">
        <v>83</v>
      </c>
      <c r="AW1108" s="14" t="s">
        <v>34</v>
      </c>
      <c r="AX1108" s="14" t="s">
        <v>74</v>
      </c>
      <c r="AY1108" s="255" t="s">
        <v>210</v>
      </c>
    </row>
    <row r="1109" s="14" customFormat="1">
      <c r="A1109" s="14"/>
      <c r="B1109" s="245"/>
      <c r="C1109" s="246"/>
      <c r="D1109" s="236" t="s">
        <v>221</v>
      </c>
      <c r="E1109" s="247" t="s">
        <v>19</v>
      </c>
      <c r="F1109" s="248" t="s">
        <v>1274</v>
      </c>
      <c r="G1109" s="246"/>
      <c r="H1109" s="249">
        <v>27.120000000000001</v>
      </c>
      <c r="I1109" s="250"/>
      <c r="J1109" s="246"/>
      <c r="K1109" s="246"/>
      <c r="L1109" s="251"/>
      <c r="M1109" s="252"/>
      <c r="N1109" s="253"/>
      <c r="O1109" s="253"/>
      <c r="P1109" s="253"/>
      <c r="Q1109" s="253"/>
      <c r="R1109" s="253"/>
      <c r="S1109" s="253"/>
      <c r="T1109" s="254"/>
      <c r="U1109" s="14"/>
      <c r="V1109" s="14"/>
      <c r="W1109" s="14"/>
      <c r="X1109" s="14"/>
      <c r="Y1109" s="14"/>
      <c r="Z1109" s="14"/>
      <c r="AA1109" s="14"/>
      <c r="AB1109" s="14"/>
      <c r="AC1109" s="14"/>
      <c r="AD1109" s="14"/>
      <c r="AE1109" s="14"/>
      <c r="AT1109" s="255" t="s">
        <v>221</v>
      </c>
      <c r="AU1109" s="255" t="s">
        <v>83</v>
      </c>
      <c r="AV1109" s="14" t="s">
        <v>83</v>
      </c>
      <c r="AW1109" s="14" t="s">
        <v>34</v>
      </c>
      <c r="AX1109" s="14" t="s">
        <v>74</v>
      </c>
      <c r="AY1109" s="255" t="s">
        <v>210</v>
      </c>
    </row>
    <row r="1110" s="16" customFormat="1">
      <c r="A1110" s="16"/>
      <c r="B1110" s="267"/>
      <c r="C1110" s="268"/>
      <c r="D1110" s="236" t="s">
        <v>221</v>
      </c>
      <c r="E1110" s="269" t="s">
        <v>19</v>
      </c>
      <c r="F1110" s="270" t="s">
        <v>236</v>
      </c>
      <c r="G1110" s="268"/>
      <c r="H1110" s="271">
        <v>58.609999999999999</v>
      </c>
      <c r="I1110" s="272"/>
      <c r="J1110" s="268"/>
      <c r="K1110" s="268"/>
      <c r="L1110" s="273"/>
      <c r="M1110" s="274"/>
      <c r="N1110" s="275"/>
      <c r="O1110" s="275"/>
      <c r="P1110" s="275"/>
      <c r="Q1110" s="275"/>
      <c r="R1110" s="275"/>
      <c r="S1110" s="275"/>
      <c r="T1110" s="276"/>
      <c r="U1110" s="16"/>
      <c r="V1110" s="16"/>
      <c r="W1110" s="16"/>
      <c r="X1110" s="16"/>
      <c r="Y1110" s="16"/>
      <c r="Z1110" s="16"/>
      <c r="AA1110" s="16"/>
      <c r="AB1110" s="16"/>
      <c r="AC1110" s="16"/>
      <c r="AD1110" s="16"/>
      <c r="AE1110" s="16"/>
      <c r="AT1110" s="277" t="s">
        <v>221</v>
      </c>
      <c r="AU1110" s="277" t="s">
        <v>83</v>
      </c>
      <c r="AV1110" s="16" t="s">
        <v>217</v>
      </c>
      <c r="AW1110" s="16" t="s">
        <v>34</v>
      </c>
      <c r="AX1110" s="16" t="s">
        <v>81</v>
      </c>
      <c r="AY1110" s="277" t="s">
        <v>210</v>
      </c>
    </row>
    <row r="1111" s="2" customFormat="1" ht="24.15" customHeight="1">
      <c r="A1111" s="40"/>
      <c r="B1111" s="41"/>
      <c r="C1111" s="216" t="s">
        <v>1279</v>
      </c>
      <c r="D1111" s="216" t="s">
        <v>212</v>
      </c>
      <c r="E1111" s="217" t="s">
        <v>1280</v>
      </c>
      <c r="F1111" s="218" t="s">
        <v>1281</v>
      </c>
      <c r="G1111" s="219" t="s">
        <v>270</v>
      </c>
      <c r="H1111" s="220">
        <v>0.754</v>
      </c>
      <c r="I1111" s="221"/>
      <c r="J1111" s="222">
        <f>ROUND(I1111*H1111,2)</f>
        <v>0</v>
      </c>
      <c r="K1111" s="218" t="s">
        <v>216</v>
      </c>
      <c r="L1111" s="46"/>
      <c r="M1111" s="223" t="s">
        <v>19</v>
      </c>
      <c r="N1111" s="224" t="s">
        <v>45</v>
      </c>
      <c r="O1111" s="86"/>
      <c r="P1111" s="225">
        <f>O1111*H1111</f>
        <v>0</v>
      </c>
      <c r="Q1111" s="225">
        <v>0.019130000000000001</v>
      </c>
      <c r="R1111" s="225">
        <f>Q1111*H1111</f>
        <v>0.014424020000000001</v>
      </c>
      <c r="S1111" s="225">
        <v>0</v>
      </c>
      <c r="T1111" s="226">
        <f>S1111*H1111</f>
        <v>0</v>
      </c>
      <c r="U1111" s="40"/>
      <c r="V1111" s="40"/>
      <c r="W1111" s="40"/>
      <c r="X1111" s="40"/>
      <c r="Y1111" s="40"/>
      <c r="Z1111" s="40"/>
      <c r="AA1111" s="40"/>
      <c r="AB1111" s="40"/>
      <c r="AC1111" s="40"/>
      <c r="AD1111" s="40"/>
      <c r="AE1111" s="40"/>
      <c r="AR1111" s="227" t="s">
        <v>368</v>
      </c>
      <c r="AT1111" s="227" t="s">
        <v>212</v>
      </c>
      <c r="AU1111" s="227" t="s">
        <v>83</v>
      </c>
      <c r="AY1111" s="19" t="s">
        <v>210</v>
      </c>
      <c r="BE1111" s="228">
        <f>IF(N1111="základní",J1111,0)</f>
        <v>0</v>
      </c>
      <c r="BF1111" s="228">
        <f>IF(N1111="snížená",J1111,0)</f>
        <v>0</v>
      </c>
      <c r="BG1111" s="228">
        <f>IF(N1111="zákl. přenesená",J1111,0)</f>
        <v>0</v>
      </c>
      <c r="BH1111" s="228">
        <f>IF(N1111="sníž. přenesená",J1111,0)</f>
        <v>0</v>
      </c>
      <c r="BI1111" s="228">
        <f>IF(N1111="nulová",J1111,0)</f>
        <v>0</v>
      </c>
      <c r="BJ1111" s="19" t="s">
        <v>81</v>
      </c>
      <c r="BK1111" s="228">
        <f>ROUND(I1111*H1111,2)</f>
        <v>0</v>
      </c>
      <c r="BL1111" s="19" t="s">
        <v>368</v>
      </c>
      <c r="BM1111" s="227" t="s">
        <v>1282</v>
      </c>
    </row>
    <row r="1112" s="2" customFormat="1">
      <c r="A1112" s="40"/>
      <c r="B1112" s="41"/>
      <c r="C1112" s="42"/>
      <c r="D1112" s="229" t="s">
        <v>219</v>
      </c>
      <c r="E1112" s="42"/>
      <c r="F1112" s="230" t="s">
        <v>1283</v>
      </c>
      <c r="G1112" s="42"/>
      <c r="H1112" s="42"/>
      <c r="I1112" s="231"/>
      <c r="J1112" s="42"/>
      <c r="K1112" s="42"/>
      <c r="L1112" s="46"/>
      <c r="M1112" s="232"/>
      <c r="N1112" s="233"/>
      <c r="O1112" s="86"/>
      <c r="P1112" s="86"/>
      <c r="Q1112" s="86"/>
      <c r="R1112" s="86"/>
      <c r="S1112" s="86"/>
      <c r="T1112" s="87"/>
      <c r="U1112" s="40"/>
      <c r="V1112" s="40"/>
      <c r="W1112" s="40"/>
      <c r="X1112" s="40"/>
      <c r="Y1112" s="40"/>
      <c r="Z1112" s="40"/>
      <c r="AA1112" s="40"/>
      <c r="AB1112" s="40"/>
      <c r="AC1112" s="40"/>
      <c r="AD1112" s="40"/>
      <c r="AE1112" s="40"/>
      <c r="AT1112" s="19" t="s">
        <v>219</v>
      </c>
      <c r="AU1112" s="19" t="s">
        <v>83</v>
      </c>
    </row>
    <row r="1113" s="13" customFormat="1">
      <c r="A1113" s="13"/>
      <c r="B1113" s="234"/>
      <c r="C1113" s="235"/>
      <c r="D1113" s="236" t="s">
        <v>221</v>
      </c>
      <c r="E1113" s="237" t="s">
        <v>19</v>
      </c>
      <c r="F1113" s="238" t="s">
        <v>433</v>
      </c>
      <c r="G1113" s="235"/>
      <c r="H1113" s="237" t="s">
        <v>19</v>
      </c>
      <c r="I1113" s="239"/>
      <c r="J1113" s="235"/>
      <c r="K1113" s="235"/>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221</v>
      </c>
      <c r="AU1113" s="244" t="s">
        <v>83</v>
      </c>
      <c r="AV1113" s="13" t="s">
        <v>81</v>
      </c>
      <c r="AW1113" s="13" t="s">
        <v>34</v>
      </c>
      <c r="AX1113" s="13" t="s">
        <v>74</v>
      </c>
      <c r="AY1113" s="244" t="s">
        <v>210</v>
      </c>
    </row>
    <row r="1114" s="14" customFormat="1">
      <c r="A1114" s="14"/>
      <c r="B1114" s="245"/>
      <c r="C1114" s="246"/>
      <c r="D1114" s="236" t="s">
        <v>221</v>
      </c>
      <c r="E1114" s="247" t="s">
        <v>19</v>
      </c>
      <c r="F1114" s="248" t="s">
        <v>1284</v>
      </c>
      <c r="G1114" s="246"/>
      <c r="H1114" s="249">
        <v>0.754</v>
      </c>
      <c r="I1114" s="250"/>
      <c r="J1114" s="246"/>
      <c r="K1114" s="246"/>
      <c r="L1114" s="251"/>
      <c r="M1114" s="252"/>
      <c r="N1114" s="253"/>
      <c r="O1114" s="253"/>
      <c r="P1114" s="253"/>
      <c r="Q1114" s="253"/>
      <c r="R1114" s="253"/>
      <c r="S1114" s="253"/>
      <c r="T1114" s="254"/>
      <c r="U1114" s="14"/>
      <c r="V1114" s="14"/>
      <c r="W1114" s="14"/>
      <c r="X1114" s="14"/>
      <c r="Y1114" s="14"/>
      <c r="Z1114" s="14"/>
      <c r="AA1114" s="14"/>
      <c r="AB1114" s="14"/>
      <c r="AC1114" s="14"/>
      <c r="AD1114" s="14"/>
      <c r="AE1114" s="14"/>
      <c r="AT1114" s="255" t="s">
        <v>221</v>
      </c>
      <c r="AU1114" s="255" t="s">
        <v>83</v>
      </c>
      <c r="AV1114" s="14" t="s">
        <v>83</v>
      </c>
      <c r="AW1114" s="14" t="s">
        <v>34</v>
      </c>
      <c r="AX1114" s="14" t="s">
        <v>81</v>
      </c>
      <c r="AY1114" s="255" t="s">
        <v>210</v>
      </c>
    </row>
    <row r="1115" s="2" customFormat="1" ht="24.15" customHeight="1">
      <c r="A1115" s="40"/>
      <c r="B1115" s="41"/>
      <c r="C1115" s="216" t="s">
        <v>1285</v>
      </c>
      <c r="D1115" s="216" t="s">
        <v>212</v>
      </c>
      <c r="E1115" s="217" t="s">
        <v>1286</v>
      </c>
      <c r="F1115" s="218" t="s">
        <v>1287</v>
      </c>
      <c r="G1115" s="219" t="s">
        <v>270</v>
      </c>
      <c r="H1115" s="220">
        <v>209.75</v>
      </c>
      <c r="I1115" s="221"/>
      <c r="J1115" s="222">
        <f>ROUND(I1115*H1115,2)</f>
        <v>0</v>
      </c>
      <c r="K1115" s="218" t="s">
        <v>216</v>
      </c>
      <c r="L1115" s="46"/>
      <c r="M1115" s="223" t="s">
        <v>19</v>
      </c>
      <c r="N1115" s="224" t="s">
        <v>45</v>
      </c>
      <c r="O1115" s="86"/>
      <c r="P1115" s="225">
        <f>O1115*H1115</f>
        <v>0</v>
      </c>
      <c r="Q1115" s="225">
        <v>0</v>
      </c>
      <c r="R1115" s="225">
        <f>Q1115*H1115</f>
        <v>0</v>
      </c>
      <c r="S1115" s="225">
        <v>0</v>
      </c>
      <c r="T1115" s="226">
        <f>S1115*H1115</f>
        <v>0</v>
      </c>
      <c r="U1115" s="40"/>
      <c r="V1115" s="40"/>
      <c r="W1115" s="40"/>
      <c r="X1115" s="40"/>
      <c r="Y1115" s="40"/>
      <c r="Z1115" s="40"/>
      <c r="AA1115" s="40"/>
      <c r="AB1115" s="40"/>
      <c r="AC1115" s="40"/>
      <c r="AD1115" s="40"/>
      <c r="AE1115" s="40"/>
      <c r="AR1115" s="227" t="s">
        <v>368</v>
      </c>
      <c r="AT1115" s="227" t="s">
        <v>212</v>
      </c>
      <c r="AU1115" s="227" t="s">
        <v>83</v>
      </c>
      <c r="AY1115" s="19" t="s">
        <v>210</v>
      </c>
      <c r="BE1115" s="228">
        <f>IF(N1115="základní",J1115,0)</f>
        <v>0</v>
      </c>
      <c r="BF1115" s="228">
        <f>IF(N1115="snížená",J1115,0)</f>
        <v>0</v>
      </c>
      <c r="BG1115" s="228">
        <f>IF(N1115="zákl. přenesená",J1115,0)</f>
        <v>0</v>
      </c>
      <c r="BH1115" s="228">
        <f>IF(N1115="sníž. přenesená",J1115,0)</f>
        <v>0</v>
      </c>
      <c r="BI1115" s="228">
        <f>IF(N1115="nulová",J1115,0)</f>
        <v>0</v>
      </c>
      <c r="BJ1115" s="19" t="s">
        <v>81</v>
      </c>
      <c r="BK1115" s="228">
        <f>ROUND(I1115*H1115,2)</f>
        <v>0</v>
      </c>
      <c r="BL1115" s="19" t="s">
        <v>368</v>
      </c>
      <c r="BM1115" s="227" t="s">
        <v>1288</v>
      </c>
    </row>
    <row r="1116" s="2" customFormat="1">
      <c r="A1116" s="40"/>
      <c r="B1116" s="41"/>
      <c r="C1116" s="42"/>
      <c r="D1116" s="229" t="s">
        <v>219</v>
      </c>
      <c r="E1116" s="42"/>
      <c r="F1116" s="230" t="s">
        <v>1289</v>
      </c>
      <c r="G1116" s="42"/>
      <c r="H1116" s="42"/>
      <c r="I1116" s="231"/>
      <c r="J1116" s="42"/>
      <c r="K1116" s="42"/>
      <c r="L1116" s="46"/>
      <c r="M1116" s="232"/>
      <c r="N1116" s="233"/>
      <c r="O1116" s="86"/>
      <c r="P1116" s="86"/>
      <c r="Q1116" s="86"/>
      <c r="R1116" s="86"/>
      <c r="S1116" s="86"/>
      <c r="T1116" s="87"/>
      <c r="U1116" s="40"/>
      <c r="V1116" s="40"/>
      <c r="W1116" s="40"/>
      <c r="X1116" s="40"/>
      <c r="Y1116" s="40"/>
      <c r="Z1116" s="40"/>
      <c r="AA1116" s="40"/>
      <c r="AB1116" s="40"/>
      <c r="AC1116" s="40"/>
      <c r="AD1116" s="40"/>
      <c r="AE1116" s="40"/>
      <c r="AT1116" s="19" t="s">
        <v>219</v>
      </c>
      <c r="AU1116" s="19" t="s">
        <v>83</v>
      </c>
    </row>
    <row r="1117" s="14" customFormat="1">
      <c r="A1117" s="14"/>
      <c r="B1117" s="245"/>
      <c r="C1117" s="246"/>
      <c r="D1117" s="236" t="s">
        <v>221</v>
      </c>
      <c r="E1117" s="247" t="s">
        <v>19</v>
      </c>
      <c r="F1117" s="248" t="s">
        <v>1290</v>
      </c>
      <c r="G1117" s="246"/>
      <c r="H1117" s="249">
        <v>133.50999999999999</v>
      </c>
      <c r="I1117" s="250"/>
      <c r="J1117" s="246"/>
      <c r="K1117" s="246"/>
      <c r="L1117" s="251"/>
      <c r="M1117" s="252"/>
      <c r="N1117" s="253"/>
      <c r="O1117" s="253"/>
      <c r="P1117" s="253"/>
      <c r="Q1117" s="253"/>
      <c r="R1117" s="253"/>
      <c r="S1117" s="253"/>
      <c r="T1117" s="254"/>
      <c r="U1117" s="14"/>
      <c r="V1117" s="14"/>
      <c r="W1117" s="14"/>
      <c r="X1117" s="14"/>
      <c r="Y1117" s="14"/>
      <c r="Z1117" s="14"/>
      <c r="AA1117" s="14"/>
      <c r="AB1117" s="14"/>
      <c r="AC1117" s="14"/>
      <c r="AD1117" s="14"/>
      <c r="AE1117" s="14"/>
      <c r="AT1117" s="255" t="s">
        <v>221</v>
      </c>
      <c r="AU1117" s="255" t="s">
        <v>83</v>
      </c>
      <c r="AV1117" s="14" t="s">
        <v>83</v>
      </c>
      <c r="AW1117" s="14" t="s">
        <v>34</v>
      </c>
      <c r="AX1117" s="14" t="s">
        <v>74</v>
      </c>
      <c r="AY1117" s="255" t="s">
        <v>210</v>
      </c>
    </row>
    <row r="1118" s="14" customFormat="1">
      <c r="A1118" s="14"/>
      <c r="B1118" s="245"/>
      <c r="C1118" s="246"/>
      <c r="D1118" s="236" t="s">
        <v>221</v>
      </c>
      <c r="E1118" s="247" t="s">
        <v>19</v>
      </c>
      <c r="F1118" s="248" t="s">
        <v>1291</v>
      </c>
      <c r="G1118" s="246"/>
      <c r="H1118" s="249">
        <v>73.790000000000006</v>
      </c>
      <c r="I1118" s="250"/>
      <c r="J1118" s="246"/>
      <c r="K1118" s="246"/>
      <c r="L1118" s="251"/>
      <c r="M1118" s="252"/>
      <c r="N1118" s="253"/>
      <c r="O1118" s="253"/>
      <c r="P1118" s="253"/>
      <c r="Q1118" s="253"/>
      <c r="R1118" s="253"/>
      <c r="S1118" s="253"/>
      <c r="T1118" s="254"/>
      <c r="U1118" s="14"/>
      <c r="V1118" s="14"/>
      <c r="W1118" s="14"/>
      <c r="X1118" s="14"/>
      <c r="Y1118" s="14"/>
      <c r="Z1118" s="14"/>
      <c r="AA1118" s="14"/>
      <c r="AB1118" s="14"/>
      <c r="AC1118" s="14"/>
      <c r="AD1118" s="14"/>
      <c r="AE1118" s="14"/>
      <c r="AT1118" s="255" t="s">
        <v>221</v>
      </c>
      <c r="AU1118" s="255" t="s">
        <v>83</v>
      </c>
      <c r="AV1118" s="14" t="s">
        <v>83</v>
      </c>
      <c r="AW1118" s="14" t="s">
        <v>34</v>
      </c>
      <c r="AX1118" s="14" t="s">
        <v>74</v>
      </c>
      <c r="AY1118" s="255" t="s">
        <v>210</v>
      </c>
    </row>
    <row r="1119" s="14" customFormat="1">
      <c r="A1119" s="14"/>
      <c r="B1119" s="245"/>
      <c r="C1119" s="246"/>
      <c r="D1119" s="236" t="s">
        <v>221</v>
      </c>
      <c r="E1119" s="247" t="s">
        <v>19</v>
      </c>
      <c r="F1119" s="248" t="s">
        <v>1292</v>
      </c>
      <c r="G1119" s="246"/>
      <c r="H1119" s="249">
        <v>2.4500000000000002</v>
      </c>
      <c r="I1119" s="250"/>
      <c r="J1119" s="246"/>
      <c r="K1119" s="246"/>
      <c r="L1119" s="251"/>
      <c r="M1119" s="252"/>
      <c r="N1119" s="253"/>
      <c r="O1119" s="253"/>
      <c r="P1119" s="253"/>
      <c r="Q1119" s="253"/>
      <c r="R1119" s="253"/>
      <c r="S1119" s="253"/>
      <c r="T1119" s="254"/>
      <c r="U1119" s="14"/>
      <c r="V1119" s="14"/>
      <c r="W1119" s="14"/>
      <c r="X1119" s="14"/>
      <c r="Y1119" s="14"/>
      <c r="Z1119" s="14"/>
      <c r="AA1119" s="14"/>
      <c r="AB1119" s="14"/>
      <c r="AC1119" s="14"/>
      <c r="AD1119" s="14"/>
      <c r="AE1119" s="14"/>
      <c r="AT1119" s="255" t="s">
        <v>221</v>
      </c>
      <c r="AU1119" s="255" t="s">
        <v>83</v>
      </c>
      <c r="AV1119" s="14" t="s">
        <v>83</v>
      </c>
      <c r="AW1119" s="14" t="s">
        <v>34</v>
      </c>
      <c r="AX1119" s="14" t="s">
        <v>74</v>
      </c>
      <c r="AY1119" s="255" t="s">
        <v>210</v>
      </c>
    </row>
    <row r="1120" s="16" customFormat="1">
      <c r="A1120" s="16"/>
      <c r="B1120" s="267"/>
      <c r="C1120" s="268"/>
      <c r="D1120" s="236" t="s">
        <v>221</v>
      </c>
      <c r="E1120" s="269" t="s">
        <v>19</v>
      </c>
      <c r="F1120" s="270" t="s">
        <v>236</v>
      </c>
      <c r="G1120" s="268"/>
      <c r="H1120" s="271">
        <v>209.75</v>
      </c>
      <c r="I1120" s="272"/>
      <c r="J1120" s="268"/>
      <c r="K1120" s="268"/>
      <c r="L1120" s="273"/>
      <c r="M1120" s="274"/>
      <c r="N1120" s="275"/>
      <c r="O1120" s="275"/>
      <c r="P1120" s="275"/>
      <c r="Q1120" s="275"/>
      <c r="R1120" s="275"/>
      <c r="S1120" s="275"/>
      <c r="T1120" s="276"/>
      <c r="U1120" s="16"/>
      <c r="V1120" s="16"/>
      <c r="W1120" s="16"/>
      <c r="X1120" s="16"/>
      <c r="Y1120" s="16"/>
      <c r="Z1120" s="16"/>
      <c r="AA1120" s="16"/>
      <c r="AB1120" s="16"/>
      <c r="AC1120" s="16"/>
      <c r="AD1120" s="16"/>
      <c r="AE1120" s="16"/>
      <c r="AT1120" s="277" t="s">
        <v>221</v>
      </c>
      <c r="AU1120" s="277" t="s">
        <v>83</v>
      </c>
      <c r="AV1120" s="16" t="s">
        <v>217</v>
      </c>
      <c r="AW1120" s="16" t="s">
        <v>34</v>
      </c>
      <c r="AX1120" s="16" t="s">
        <v>81</v>
      </c>
      <c r="AY1120" s="277" t="s">
        <v>210</v>
      </c>
    </row>
    <row r="1121" s="2" customFormat="1" ht="16.5" customHeight="1">
      <c r="A1121" s="40"/>
      <c r="B1121" s="41"/>
      <c r="C1121" s="278" t="s">
        <v>1293</v>
      </c>
      <c r="D1121" s="278" t="s">
        <v>424</v>
      </c>
      <c r="E1121" s="279" t="s">
        <v>1294</v>
      </c>
      <c r="F1121" s="280" t="s">
        <v>1295</v>
      </c>
      <c r="G1121" s="281" t="s">
        <v>215</v>
      </c>
      <c r="H1121" s="282">
        <v>5.891</v>
      </c>
      <c r="I1121" s="283"/>
      <c r="J1121" s="284">
        <f>ROUND(I1121*H1121,2)</f>
        <v>0</v>
      </c>
      <c r="K1121" s="280" t="s">
        <v>216</v>
      </c>
      <c r="L1121" s="285"/>
      <c r="M1121" s="286" t="s">
        <v>19</v>
      </c>
      <c r="N1121" s="287" t="s">
        <v>45</v>
      </c>
      <c r="O1121" s="86"/>
      <c r="P1121" s="225">
        <f>O1121*H1121</f>
        <v>0</v>
      </c>
      <c r="Q1121" s="225">
        <v>0.55000000000000004</v>
      </c>
      <c r="R1121" s="225">
        <f>Q1121*H1121</f>
        <v>3.2400500000000001</v>
      </c>
      <c r="S1121" s="225">
        <v>0</v>
      </c>
      <c r="T1121" s="226">
        <f>S1121*H1121</f>
        <v>0</v>
      </c>
      <c r="U1121" s="40"/>
      <c r="V1121" s="40"/>
      <c r="W1121" s="40"/>
      <c r="X1121" s="40"/>
      <c r="Y1121" s="40"/>
      <c r="Z1121" s="40"/>
      <c r="AA1121" s="40"/>
      <c r="AB1121" s="40"/>
      <c r="AC1121" s="40"/>
      <c r="AD1121" s="40"/>
      <c r="AE1121" s="40"/>
      <c r="AR1121" s="227" t="s">
        <v>498</v>
      </c>
      <c r="AT1121" s="227" t="s">
        <v>424</v>
      </c>
      <c r="AU1121" s="227" t="s">
        <v>83</v>
      </c>
      <c r="AY1121" s="19" t="s">
        <v>210</v>
      </c>
      <c r="BE1121" s="228">
        <f>IF(N1121="základní",J1121,0)</f>
        <v>0</v>
      </c>
      <c r="BF1121" s="228">
        <f>IF(N1121="snížená",J1121,0)</f>
        <v>0</v>
      </c>
      <c r="BG1121" s="228">
        <f>IF(N1121="zákl. přenesená",J1121,0)</f>
        <v>0</v>
      </c>
      <c r="BH1121" s="228">
        <f>IF(N1121="sníž. přenesená",J1121,0)</f>
        <v>0</v>
      </c>
      <c r="BI1121" s="228">
        <f>IF(N1121="nulová",J1121,0)</f>
        <v>0</v>
      </c>
      <c r="BJ1121" s="19" t="s">
        <v>81</v>
      </c>
      <c r="BK1121" s="228">
        <f>ROUND(I1121*H1121,2)</f>
        <v>0</v>
      </c>
      <c r="BL1121" s="19" t="s">
        <v>368</v>
      </c>
      <c r="BM1121" s="227" t="s">
        <v>1296</v>
      </c>
    </row>
    <row r="1122" s="14" customFormat="1">
      <c r="A1122" s="14"/>
      <c r="B1122" s="245"/>
      <c r="C1122" s="246"/>
      <c r="D1122" s="236" t="s">
        <v>221</v>
      </c>
      <c r="E1122" s="247" t="s">
        <v>19</v>
      </c>
      <c r="F1122" s="248" t="s">
        <v>1297</v>
      </c>
      <c r="G1122" s="246"/>
      <c r="H1122" s="249">
        <v>2.625</v>
      </c>
      <c r="I1122" s="250"/>
      <c r="J1122" s="246"/>
      <c r="K1122" s="246"/>
      <c r="L1122" s="251"/>
      <c r="M1122" s="252"/>
      <c r="N1122" s="253"/>
      <c r="O1122" s="253"/>
      <c r="P1122" s="253"/>
      <c r="Q1122" s="253"/>
      <c r="R1122" s="253"/>
      <c r="S1122" s="253"/>
      <c r="T1122" s="254"/>
      <c r="U1122" s="14"/>
      <c r="V1122" s="14"/>
      <c r="W1122" s="14"/>
      <c r="X1122" s="14"/>
      <c r="Y1122" s="14"/>
      <c r="Z1122" s="14"/>
      <c r="AA1122" s="14"/>
      <c r="AB1122" s="14"/>
      <c r="AC1122" s="14"/>
      <c r="AD1122" s="14"/>
      <c r="AE1122" s="14"/>
      <c r="AT1122" s="255" t="s">
        <v>221</v>
      </c>
      <c r="AU1122" s="255" t="s">
        <v>83</v>
      </c>
      <c r="AV1122" s="14" t="s">
        <v>83</v>
      </c>
      <c r="AW1122" s="14" t="s">
        <v>34</v>
      </c>
      <c r="AX1122" s="14" t="s">
        <v>74</v>
      </c>
      <c r="AY1122" s="255" t="s">
        <v>210</v>
      </c>
    </row>
    <row r="1123" s="14" customFormat="1">
      <c r="A1123" s="14"/>
      <c r="B1123" s="245"/>
      <c r="C1123" s="246"/>
      <c r="D1123" s="236" t="s">
        <v>221</v>
      </c>
      <c r="E1123" s="247" t="s">
        <v>19</v>
      </c>
      <c r="F1123" s="248" t="s">
        <v>1298</v>
      </c>
      <c r="G1123" s="246"/>
      <c r="H1123" s="249">
        <v>1.1399999999999999</v>
      </c>
      <c r="I1123" s="250"/>
      <c r="J1123" s="246"/>
      <c r="K1123" s="246"/>
      <c r="L1123" s="251"/>
      <c r="M1123" s="252"/>
      <c r="N1123" s="253"/>
      <c r="O1123" s="253"/>
      <c r="P1123" s="253"/>
      <c r="Q1123" s="253"/>
      <c r="R1123" s="253"/>
      <c r="S1123" s="253"/>
      <c r="T1123" s="254"/>
      <c r="U1123" s="14"/>
      <c r="V1123" s="14"/>
      <c r="W1123" s="14"/>
      <c r="X1123" s="14"/>
      <c r="Y1123" s="14"/>
      <c r="Z1123" s="14"/>
      <c r="AA1123" s="14"/>
      <c r="AB1123" s="14"/>
      <c r="AC1123" s="14"/>
      <c r="AD1123" s="14"/>
      <c r="AE1123" s="14"/>
      <c r="AT1123" s="255" t="s">
        <v>221</v>
      </c>
      <c r="AU1123" s="255" t="s">
        <v>83</v>
      </c>
      <c r="AV1123" s="14" t="s">
        <v>83</v>
      </c>
      <c r="AW1123" s="14" t="s">
        <v>34</v>
      </c>
      <c r="AX1123" s="14" t="s">
        <v>74</v>
      </c>
      <c r="AY1123" s="255" t="s">
        <v>210</v>
      </c>
    </row>
    <row r="1124" s="14" customFormat="1">
      <c r="A1124" s="14"/>
      <c r="B1124" s="245"/>
      <c r="C1124" s="246"/>
      <c r="D1124" s="236" t="s">
        <v>221</v>
      </c>
      <c r="E1124" s="247" t="s">
        <v>19</v>
      </c>
      <c r="F1124" s="248" t="s">
        <v>1299</v>
      </c>
      <c r="G1124" s="246"/>
      <c r="H1124" s="249">
        <v>1.845</v>
      </c>
      <c r="I1124" s="250"/>
      <c r="J1124" s="246"/>
      <c r="K1124" s="246"/>
      <c r="L1124" s="251"/>
      <c r="M1124" s="252"/>
      <c r="N1124" s="253"/>
      <c r="O1124" s="253"/>
      <c r="P1124" s="253"/>
      <c r="Q1124" s="253"/>
      <c r="R1124" s="253"/>
      <c r="S1124" s="253"/>
      <c r="T1124" s="254"/>
      <c r="U1124" s="14"/>
      <c r="V1124" s="14"/>
      <c r="W1124" s="14"/>
      <c r="X1124" s="14"/>
      <c r="Y1124" s="14"/>
      <c r="Z1124" s="14"/>
      <c r="AA1124" s="14"/>
      <c r="AB1124" s="14"/>
      <c r="AC1124" s="14"/>
      <c r="AD1124" s="14"/>
      <c r="AE1124" s="14"/>
      <c r="AT1124" s="255" t="s">
        <v>221</v>
      </c>
      <c r="AU1124" s="255" t="s">
        <v>83</v>
      </c>
      <c r="AV1124" s="14" t="s">
        <v>83</v>
      </c>
      <c r="AW1124" s="14" t="s">
        <v>34</v>
      </c>
      <c r="AX1124" s="14" t="s">
        <v>74</v>
      </c>
      <c r="AY1124" s="255" t="s">
        <v>210</v>
      </c>
    </row>
    <row r="1125" s="16" customFormat="1">
      <c r="A1125" s="16"/>
      <c r="B1125" s="267"/>
      <c r="C1125" s="268"/>
      <c r="D1125" s="236" t="s">
        <v>221</v>
      </c>
      <c r="E1125" s="269" t="s">
        <v>19</v>
      </c>
      <c r="F1125" s="270" t="s">
        <v>236</v>
      </c>
      <c r="G1125" s="268"/>
      <c r="H1125" s="271">
        <v>5.6099999999999994</v>
      </c>
      <c r="I1125" s="272"/>
      <c r="J1125" s="268"/>
      <c r="K1125" s="268"/>
      <c r="L1125" s="273"/>
      <c r="M1125" s="274"/>
      <c r="N1125" s="275"/>
      <c r="O1125" s="275"/>
      <c r="P1125" s="275"/>
      <c r="Q1125" s="275"/>
      <c r="R1125" s="275"/>
      <c r="S1125" s="275"/>
      <c r="T1125" s="276"/>
      <c r="U1125" s="16"/>
      <c r="V1125" s="16"/>
      <c r="W1125" s="16"/>
      <c r="X1125" s="16"/>
      <c r="Y1125" s="16"/>
      <c r="Z1125" s="16"/>
      <c r="AA1125" s="16"/>
      <c r="AB1125" s="16"/>
      <c r="AC1125" s="16"/>
      <c r="AD1125" s="16"/>
      <c r="AE1125" s="16"/>
      <c r="AT1125" s="277" t="s">
        <v>221</v>
      </c>
      <c r="AU1125" s="277" t="s">
        <v>83</v>
      </c>
      <c r="AV1125" s="16" t="s">
        <v>217</v>
      </c>
      <c r="AW1125" s="16" t="s">
        <v>34</v>
      </c>
      <c r="AX1125" s="16" t="s">
        <v>81</v>
      </c>
      <c r="AY1125" s="277" t="s">
        <v>210</v>
      </c>
    </row>
    <row r="1126" s="14" customFormat="1">
      <c r="A1126" s="14"/>
      <c r="B1126" s="245"/>
      <c r="C1126" s="246"/>
      <c r="D1126" s="236" t="s">
        <v>221</v>
      </c>
      <c r="E1126" s="246"/>
      <c r="F1126" s="248" t="s">
        <v>1300</v>
      </c>
      <c r="G1126" s="246"/>
      <c r="H1126" s="249">
        <v>5.891</v>
      </c>
      <c r="I1126" s="250"/>
      <c r="J1126" s="246"/>
      <c r="K1126" s="246"/>
      <c r="L1126" s="251"/>
      <c r="M1126" s="252"/>
      <c r="N1126" s="253"/>
      <c r="O1126" s="253"/>
      <c r="P1126" s="253"/>
      <c r="Q1126" s="253"/>
      <c r="R1126" s="253"/>
      <c r="S1126" s="253"/>
      <c r="T1126" s="254"/>
      <c r="U1126" s="14"/>
      <c r="V1126" s="14"/>
      <c r="W1126" s="14"/>
      <c r="X1126" s="14"/>
      <c r="Y1126" s="14"/>
      <c r="Z1126" s="14"/>
      <c r="AA1126" s="14"/>
      <c r="AB1126" s="14"/>
      <c r="AC1126" s="14"/>
      <c r="AD1126" s="14"/>
      <c r="AE1126" s="14"/>
      <c r="AT1126" s="255" t="s">
        <v>221</v>
      </c>
      <c r="AU1126" s="255" t="s">
        <v>83</v>
      </c>
      <c r="AV1126" s="14" t="s">
        <v>83</v>
      </c>
      <c r="AW1126" s="14" t="s">
        <v>4</v>
      </c>
      <c r="AX1126" s="14" t="s">
        <v>81</v>
      </c>
      <c r="AY1126" s="255" t="s">
        <v>210</v>
      </c>
    </row>
    <row r="1127" s="2" customFormat="1" ht="16.5" customHeight="1">
      <c r="A1127" s="40"/>
      <c r="B1127" s="41"/>
      <c r="C1127" s="278" t="s">
        <v>1301</v>
      </c>
      <c r="D1127" s="278" t="s">
        <v>424</v>
      </c>
      <c r="E1127" s="279" t="s">
        <v>1302</v>
      </c>
      <c r="F1127" s="280" t="s">
        <v>1303</v>
      </c>
      <c r="G1127" s="281" t="s">
        <v>215</v>
      </c>
      <c r="H1127" s="282">
        <v>1.9370000000000001</v>
      </c>
      <c r="I1127" s="283"/>
      <c r="J1127" s="284">
        <f>ROUND(I1127*H1127,2)</f>
        <v>0</v>
      </c>
      <c r="K1127" s="280" t="s">
        <v>216</v>
      </c>
      <c r="L1127" s="285"/>
      <c r="M1127" s="286" t="s">
        <v>19</v>
      </c>
      <c r="N1127" s="287" t="s">
        <v>45</v>
      </c>
      <c r="O1127" s="86"/>
      <c r="P1127" s="225">
        <f>O1127*H1127</f>
        <v>0</v>
      </c>
      <c r="Q1127" s="225">
        <v>0.5</v>
      </c>
      <c r="R1127" s="225">
        <f>Q1127*H1127</f>
        <v>0.96850000000000003</v>
      </c>
      <c r="S1127" s="225">
        <v>0</v>
      </c>
      <c r="T1127" s="226">
        <f>S1127*H1127</f>
        <v>0</v>
      </c>
      <c r="U1127" s="40"/>
      <c r="V1127" s="40"/>
      <c r="W1127" s="40"/>
      <c r="X1127" s="40"/>
      <c r="Y1127" s="40"/>
      <c r="Z1127" s="40"/>
      <c r="AA1127" s="40"/>
      <c r="AB1127" s="40"/>
      <c r="AC1127" s="40"/>
      <c r="AD1127" s="40"/>
      <c r="AE1127" s="40"/>
      <c r="AR1127" s="227" t="s">
        <v>498</v>
      </c>
      <c r="AT1127" s="227" t="s">
        <v>424</v>
      </c>
      <c r="AU1127" s="227" t="s">
        <v>83</v>
      </c>
      <c r="AY1127" s="19" t="s">
        <v>210</v>
      </c>
      <c r="BE1127" s="228">
        <f>IF(N1127="základní",J1127,0)</f>
        <v>0</v>
      </c>
      <c r="BF1127" s="228">
        <f>IF(N1127="snížená",J1127,0)</f>
        <v>0</v>
      </c>
      <c r="BG1127" s="228">
        <f>IF(N1127="zákl. přenesená",J1127,0)</f>
        <v>0</v>
      </c>
      <c r="BH1127" s="228">
        <f>IF(N1127="sníž. přenesená",J1127,0)</f>
        <v>0</v>
      </c>
      <c r="BI1127" s="228">
        <f>IF(N1127="nulová",J1127,0)</f>
        <v>0</v>
      </c>
      <c r="BJ1127" s="19" t="s">
        <v>81</v>
      </c>
      <c r="BK1127" s="228">
        <f>ROUND(I1127*H1127,2)</f>
        <v>0</v>
      </c>
      <c r="BL1127" s="19" t="s">
        <v>368</v>
      </c>
      <c r="BM1127" s="227" t="s">
        <v>1304</v>
      </c>
    </row>
    <row r="1128" s="14" customFormat="1">
      <c r="A1128" s="14"/>
      <c r="B1128" s="245"/>
      <c r="C1128" s="246"/>
      <c r="D1128" s="236" t="s">
        <v>221</v>
      </c>
      <c r="E1128" s="247" t="s">
        <v>19</v>
      </c>
      <c r="F1128" s="248" t="s">
        <v>1299</v>
      </c>
      <c r="G1128" s="246"/>
      <c r="H1128" s="249">
        <v>1.845</v>
      </c>
      <c r="I1128" s="250"/>
      <c r="J1128" s="246"/>
      <c r="K1128" s="246"/>
      <c r="L1128" s="251"/>
      <c r="M1128" s="252"/>
      <c r="N1128" s="253"/>
      <c r="O1128" s="253"/>
      <c r="P1128" s="253"/>
      <c r="Q1128" s="253"/>
      <c r="R1128" s="253"/>
      <c r="S1128" s="253"/>
      <c r="T1128" s="254"/>
      <c r="U1128" s="14"/>
      <c r="V1128" s="14"/>
      <c r="W1128" s="14"/>
      <c r="X1128" s="14"/>
      <c r="Y1128" s="14"/>
      <c r="Z1128" s="14"/>
      <c r="AA1128" s="14"/>
      <c r="AB1128" s="14"/>
      <c r="AC1128" s="14"/>
      <c r="AD1128" s="14"/>
      <c r="AE1128" s="14"/>
      <c r="AT1128" s="255" t="s">
        <v>221</v>
      </c>
      <c r="AU1128" s="255" t="s">
        <v>83</v>
      </c>
      <c r="AV1128" s="14" t="s">
        <v>83</v>
      </c>
      <c r="AW1128" s="14" t="s">
        <v>34</v>
      </c>
      <c r="AX1128" s="14" t="s">
        <v>81</v>
      </c>
      <c r="AY1128" s="255" t="s">
        <v>210</v>
      </c>
    </row>
    <row r="1129" s="14" customFormat="1">
      <c r="A1129" s="14"/>
      <c r="B1129" s="245"/>
      <c r="C1129" s="246"/>
      <c r="D1129" s="236" t="s">
        <v>221</v>
      </c>
      <c r="E1129" s="246"/>
      <c r="F1129" s="248" t="s">
        <v>1305</v>
      </c>
      <c r="G1129" s="246"/>
      <c r="H1129" s="249">
        <v>1.9370000000000001</v>
      </c>
      <c r="I1129" s="250"/>
      <c r="J1129" s="246"/>
      <c r="K1129" s="246"/>
      <c r="L1129" s="251"/>
      <c r="M1129" s="252"/>
      <c r="N1129" s="253"/>
      <c r="O1129" s="253"/>
      <c r="P1129" s="253"/>
      <c r="Q1129" s="253"/>
      <c r="R1129" s="253"/>
      <c r="S1129" s="253"/>
      <c r="T1129" s="254"/>
      <c r="U1129" s="14"/>
      <c r="V1129" s="14"/>
      <c r="W1129" s="14"/>
      <c r="X1129" s="14"/>
      <c r="Y1129" s="14"/>
      <c r="Z1129" s="14"/>
      <c r="AA1129" s="14"/>
      <c r="AB1129" s="14"/>
      <c r="AC1129" s="14"/>
      <c r="AD1129" s="14"/>
      <c r="AE1129" s="14"/>
      <c r="AT1129" s="255" t="s">
        <v>221</v>
      </c>
      <c r="AU1129" s="255" t="s">
        <v>83</v>
      </c>
      <c r="AV1129" s="14" t="s">
        <v>83</v>
      </c>
      <c r="AW1129" s="14" t="s">
        <v>4</v>
      </c>
      <c r="AX1129" s="14" t="s">
        <v>81</v>
      </c>
      <c r="AY1129" s="255" t="s">
        <v>210</v>
      </c>
    </row>
    <row r="1130" s="2" customFormat="1" ht="21.75" customHeight="1">
      <c r="A1130" s="40"/>
      <c r="B1130" s="41"/>
      <c r="C1130" s="216" t="s">
        <v>1306</v>
      </c>
      <c r="D1130" s="216" t="s">
        <v>212</v>
      </c>
      <c r="E1130" s="217" t="s">
        <v>1307</v>
      </c>
      <c r="F1130" s="218" t="s">
        <v>1308</v>
      </c>
      <c r="G1130" s="219" t="s">
        <v>270</v>
      </c>
      <c r="H1130" s="220">
        <v>158.59999999999999</v>
      </c>
      <c r="I1130" s="221"/>
      <c r="J1130" s="222">
        <f>ROUND(I1130*H1130,2)</f>
        <v>0</v>
      </c>
      <c r="K1130" s="218" t="s">
        <v>216</v>
      </c>
      <c r="L1130" s="46"/>
      <c r="M1130" s="223" t="s">
        <v>19</v>
      </c>
      <c r="N1130" s="224" t="s">
        <v>45</v>
      </c>
      <c r="O1130" s="86"/>
      <c r="P1130" s="225">
        <f>O1130*H1130</f>
        <v>0</v>
      </c>
      <c r="Q1130" s="225">
        <v>0</v>
      </c>
      <c r="R1130" s="225">
        <f>Q1130*H1130</f>
        <v>0</v>
      </c>
      <c r="S1130" s="225">
        <v>0.014</v>
      </c>
      <c r="T1130" s="226">
        <f>S1130*H1130</f>
        <v>2.2204000000000002</v>
      </c>
      <c r="U1130" s="40"/>
      <c r="V1130" s="40"/>
      <c r="W1130" s="40"/>
      <c r="X1130" s="40"/>
      <c r="Y1130" s="40"/>
      <c r="Z1130" s="40"/>
      <c r="AA1130" s="40"/>
      <c r="AB1130" s="40"/>
      <c r="AC1130" s="40"/>
      <c r="AD1130" s="40"/>
      <c r="AE1130" s="40"/>
      <c r="AR1130" s="227" t="s">
        <v>368</v>
      </c>
      <c r="AT1130" s="227" t="s">
        <v>212</v>
      </c>
      <c r="AU1130" s="227" t="s">
        <v>83</v>
      </c>
      <c r="AY1130" s="19" t="s">
        <v>210</v>
      </c>
      <c r="BE1130" s="228">
        <f>IF(N1130="základní",J1130,0)</f>
        <v>0</v>
      </c>
      <c r="BF1130" s="228">
        <f>IF(N1130="snížená",J1130,0)</f>
        <v>0</v>
      </c>
      <c r="BG1130" s="228">
        <f>IF(N1130="zákl. přenesená",J1130,0)</f>
        <v>0</v>
      </c>
      <c r="BH1130" s="228">
        <f>IF(N1130="sníž. přenesená",J1130,0)</f>
        <v>0</v>
      </c>
      <c r="BI1130" s="228">
        <f>IF(N1130="nulová",J1130,0)</f>
        <v>0</v>
      </c>
      <c r="BJ1130" s="19" t="s">
        <v>81</v>
      </c>
      <c r="BK1130" s="228">
        <f>ROUND(I1130*H1130,2)</f>
        <v>0</v>
      </c>
      <c r="BL1130" s="19" t="s">
        <v>368</v>
      </c>
      <c r="BM1130" s="227" t="s">
        <v>1309</v>
      </c>
    </row>
    <row r="1131" s="2" customFormat="1">
      <c r="A1131" s="40"/>
      <c r="B1131" s="41"/>
      <c r="C1131" s="42"/>
      <c r="D1131" s="229" t="s">
        <v>219</v>
      </c>
      <c r="E1131" s="42"/>
      <c r="F1131" s="230" t="s">
        <v>1310</v>
      </c>
      <c r="G1131" s="42"/>
      <c r="H1131" s="42"/>
      <c r="I1131" s="231"/>
      <c r="J1131" s="42"/>
      <c r="K1131" s="42"/>
      <c r="L1131" s="46"/>
      <c r="M1131" s="232"/>
      <c r="N1131" s="233"/>
      <c r="O1131" s="86"/>
      <c r="P1131" s="86"/>
      <c r="Q1131" s="86"/>
      <c r="R1131" s="86"/>
      <c r="S1131" s="86"/>
      <c r="T1131" s="87"/>
      <c r="U1131" s="40"/>
      <c r="V1131" s="40"/>
      <c r="W1131" s="40"/>
      <c r="X1131" s="40"/>
      <c r="Y1131" s="40"/>
      <c r="Z1131" s="40"/>
      <c r="AA1131" s="40"/>
      <c r="AB1131" s="40"/>
      <c r="AC1131" s="40"/>
      <c r="AD1131" s="40"/>
      <c r="AE1131" s="40"/>
      <c r="AT1131" s="19" t="s">
        <v>219</v>
      </c>
      <c r="AU1131" s="19" t="s">
        <v>83</v>
      </c>
    </row>
    <row r="1132" s="13" customFormat="1">
      <c r="A1132" s="13"/>
      <c r="B1132" s="234"/>
      <c r="C1132" s="235"/>
      <c r="D1132" s="236" t="s">
        <v>221</v>
      </c>
      <c r="E1132" s="237" t="s">
        <v>19</v>
      </c>
      <c r="F1132" s="238" t="s">
        <v>1311</v>
      </c>
      <c r="G1132" s="235"/>
      <c r="H1132" s="237" t="s">
        <v>19</v>
      </c>
      <c r="I1132" s="239"/>
      <c r="J1132" s="235"/>
      <c r="K1132" s="235"/>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221</v>
      </c>
      <c r="AU1132" s="244" t="s">
        <v>83</v>
      </c>
      <c r="AV1132" s="13" t="s">
        <v>81</v>
      </c>
      <c r="AW1132" s="13" t="s">
        <v>34</v>
      </c>
      <c r="AX1132" s="13" t="s">
        <v>74</v>
      </c>
      <c r="AY1132" s="244" t="s">
        <v>210</v>
      </c>
    </row>
    <row r="1133" s="14" customFormat="1">
      <c r="A1133" s="14"/>
      <c r="B1133" s="245"/>
      <c r="C1133" s="246"/>
      <c r="D1133" s="236" t="s">
        <v>221</v>
      </c>
      <c r="E1133" s="247" t="s">
        <v>19</v>
      </c>
      <c r="F1133" s="248" t="s">
        <v>1312</v>
      </c>
      <c r="G1133" s="246"/>
      <c r="H1133" s="249">
        <v>39.100000000000001</v>
      </c>
      <c r="I1133" s="250"/>
      <c r="J1133" s="246"/>
      <c r="K1133" s="246"/>
      <c r="L1133" s="251"/>
      <c r="M1133" s="252"/>
      <c r="N1133" s="253"/>
      <c r="O1133" s="253"/>
      <c r="P1133" s="253"/>
      <c r="Q1133" s="253"/>
      <c r="R1133" s="253"/>
      <c r="S1133" s="253"/>
      <c r="T1133" s="254"/>
      <c r="U1133" s="14"/>
      <c r="V1133" s="14"/>
      <c r="W1133" s="14"/>
      <c r="X1133" s="14"/>
      <c r="Y1133" s="14"/>
      <c r="Z1133" s="14"/>
      <c r="AA1133" s="14"/>
      <c r="AB1133" s="14"/>
      <c r="AC1133" s="14"/>
      <c r="AD1133" s="14"/>
      <c r="AE1133" s="14"/>
      <c r="AT1133" s="255" t="s">
        <v>221</v>
      </c>
      <c r="AU1133" s="255" t="s">
        <v>83</v>
      </c>
      <c r="AV1133" s="14" t="s">
        <v>83</v>
      </c>
      <c r="AW1133" s="14" t="s">
        <v>34</v>
      </c>
      <c r="AX1133" s="14" t="s">
        <v>74</v>
      </c>
      <c r="AY1133" s="255" t="s">
        <v>210</v>
      </c>
    </row>
    <row r="1134" s="14" customFormat="1">
      <c r="A1134" s="14"/>
      <c r="B1134" s="245"/>
      <c r="C1134" s="246"/>
      <c r="D1134" s="236" t="s">
        <v>221</v>
      </c>
      <c r="E1134" s="247" t="s">
        <v>19</v>
      </c>
      <c r="F1134" s="248" t="s">
        <v>1313</v>
      </c>
      <c r="G1134" s="246"/>
      <c r="H1134" s="249">
        <v>117</v>
      </c>
      <c r="I1134" s="250"/>
      <c r="J1134" s="246"/>
      <c r="K1134" s="246"/>
      <c r="L1134" s="251"/>
      <c r="M1134" s="252"/>
      <c r="N1134" s="253"/>
      <c r="O1134" s="253"/>
      <c r="P1134" s="253"/>
      <c r="Q1134" s="253"/>
      <c r="R1134" s="253"/>
      <c r="S1134" s="253"/>
      <c r="T1134" s="254"/>
      <c r="U1134" s="14"/>
      <c r="V1134" s="14"/>
      <c r="W1134" s="14"/>
      <c r="X1134" s="14"/>
      <c r="Y1134" s="14"/>
      <c r="Z1134" s="14"/>
      <c r="AA1134" s="14"/>
      <c r="AB1134" s="14"/>
      <c r="AC1134" s="14"/>
      <c r="AD1134" s="14"/>
      <c r="AE1134" s="14"/>
      <c r="AT1134" s="255" t="s">
        <v>221</v>
      </c>
      <c r="AU1134" s="255" t="s">
        <v>83</v>
      </c>
      <c r="AV1134" s="14" t="s">
        <v>83</v>
      </c>
      <c r="AW1134" s="14" t="s">
        <v>34</v>
      </c>
      <c r="AX1134" s="14" t="s">
        <v>74</v>
      </c>
      <c r="AY1134" s="255" t="s">
        <v>210</v>
      </c>
    </row>
    <row r="1135" s="14" customFormat="1">
      <c r="A1135" s="14"/>
      <c r="B1135" s="245"/>
      <c r="C1135" s="246"/>
      <c r="D1135" s="236" t="s">
        <v>221</v>
      </c>
      <c r="E1135" s="247" t="s">
        <v>19</v>
      </c>
      <c r="F1135" s="248" t="s">
        <v>1314</v>
      </c>
      <c r="G1135" s="246"/>
      <c r="H1135" s="249">
        <v>2.5</v>
      </c>
      <c r="I1135" s="250"/>
      <c r="J1135" s="246"/>
      <c r="K1135" s="246"/>
      <c r="L1135" s="251"/>
      <c r="M1135" s="252"/>
      <c r="N1135" s="253"/>
      <c r="O1135" s="253"/>
      <c r="P1135" s="253"/>
      <c r="Q1135" s="253"/>
      <c r="R1135" s="253"/>
      <c r="S1135" s="253"/>
      <c r="T1135" s="254"/>
      <c r="U1135" s="14"/>
      <c r="V1135" s="14"/>
      <c r="W1135" s="14"/>
      <c r="X1135" s="14"/>
      <c r="Y1135" s="14"/>
      <c r="Z1135" s="14"/>
      <c r="AA1135" s="14"/>
      <c r="AB1135" s="14"/>
      <c r="AC1135" s="14"/>
      <c r="AD1135" s="14"/>
      <c r="AE1135" s="14"/>
      <c r="AT1135" s="255" t="s">
        <v>221</v>
      </c>
      <c r="AU1135" s="255" t="s">
        <v>83</v>
      </c>
      <c r="AV1135" s="14" t="s">
        <v>83</v>
      </c>
      <c r="AW1135" s="14" t="s">
        <v>34</v>
      </c>
      <c r="AX1135" s="14" t="s">
        <v>74</v>
      </c>
      <c r="AY1135" s="255" t="s">
        <v>210</v>
      </c>
    </row>
    <row r="1136" s="16" customFormat="1">
      <c r="A1136" s="16"/>
      <c r="B1136" s="267"/>
      <c r="C1136" s="268"/>
      <c r="D1136" s="236" t="s">
        <v>221</v>
      </c>
      <c r="E1136" s="269" t="s">
        <v>19</v>
      </c>
      <c r="F1136" s="270" t="s">
        <v>236</v>
      </c>
      <c r="G1136" s="268"/>
      <c r="H1136" s="271">
        <v>158.59999999999999</v>
      </c>
      <c r="I1136" s="272"/>
      <c r="J1136" s="268"/>
      <c r="K1136" s="268"/>
      <c r="L1136" s="273"/>
      <c r="M1136" s="274"/>
      <c r="N1136" s="275"/>
      <c r="O1136" s="275"/>
      <c r="P1136" s="275"/>
      <c r="Q1136" s="275"/>
      <c r="R1136" s="275"/>
      <c r="S1136" s="275"/>
      <c r="T1136" s="276"/>
      <c r="U1136" s="16"/>
      <c r="V1136" s="16"/>
      <c r="W1136" s="16"/>
      <c r="X1136" s="16"/>
      <c r="Y1136" s="16"/>
      <c r="Z1136" s="16"/>
      <c r="AA1136" s="16"/>
      <c r="AB1136" s="16"/>
      <c r="AC1136" s="16"/>
      <c r="AD1136" s="16"/>
      <c r="AE1136" s="16"/>
      <c r="AT1136" s="277" t="s">
        <v>221</v>
      </c>
      <c r="AU1136" s="277" t="s">
        <v>83</v>
      </c>
      <c r="AV1136" s="16" t="s">
        <v>217</v>
      </c>
      <c r="AW1136" s="16" t="s">
        <v>34</v>
      </c>
      <c r="AX1136" s="16" t="s">
        <v>81</v>
      </c>
      <c r="AY1136" s="277" t="s">
        <v>210</v>
      </c>
    </row>
    <row r="1137" s="2" customFormat="1" ht="16.5" customHeight="1">
      <c r="A1137" s="40"/>
      <c r="B1137" s="41"/>
      <c r="C1137" s="216" t="s">
        <v>1315</v>
      </c>
      <c r="D1137" s="216" t="s">
        <v>212</v>
      </c>
      <c r="E1137" s="217" t="s">
        <v>1316</v>
      </c>
      <c r="F1137" s="218" t="s">
        <v>1317</v>
      </c>
      <c r="G1137" s="219" t="s">
        <v>417</v>
      </c>
      <c r="H1137" s="220">
        <v>8.1329999999999991</v>
      </c>
      <c r="I1137" s="221"/>
      <c r="J1137" s="222">
        <f>ROUND(I1137*H1137,2)</f>
        <v>0</v>
      </c>
      <c r="K1137" s="218" t="s">
        <v>216</v>
      </c>
      <c r="L1137" s="46"/>
      <c r="M1137" s="223" t="s">
        <v>19</v>
      </c>
      <c r="N1137" s="224" t="s">
        <v>45</v>
      </c>
      <c r="O1137" s="86"/>
      <c r="P1137" s="225">
        <f>O1137*H1137</f>
        <v>0</v>
      </c>
      <c r="Q1137" s="225">
        <v>0</v>
      </c>
      <c r="R1137" s="225">
        <f>Q1137*H1137</f>
        <v>0</v>
      </c>
      <c r="S1137" s="225">
        <v>0.044999999999999998</v>
      </c>
      <c r="T1137" s="226">
        <f>S1137*H1137</f>
        <v>0.36598499999999995</v>
      </c>
      <c r="U1137" s="40"/>
      <c r="V1137" s="40"/>
      <c r="W1137" s="40"/>
      <c r="X1137" s="40"/>
      <c r="Y1137" s="40"/>
      <c r="Z1137" s="40"/>
      <c r="AA1137" s="40"/>
      <c r="AB1137" s="40"/>
      <c r="AC1137" s="40"/>
      <c r="AD1137" s="40"/>
      <c r="AE1137" s="40"/>
      <c r="AR1137" s="227" t="s">
        <v>368</v>
      </c>
      <c r="AT1137" s="227" t="s">
        <v>212</v>
      </c>
      <c r="AU1137" s="227" t="s">
        <v>83</v>
      </c>
      <c r="AY1137" s="19" t="s">
        <v>210</v>
      </c>
      <c r="BE1137" s="228">
        <f>IF(N1137="základní",J1137,0)</f>
        <v>0</v>
      </c>
      <c r="BF1137" s="228">
        <f>IF(N1137="snížená",J1137,0)</f>
        <v>0</v>
      </c>
      <c r="BG1137" s="228">
        <f>IF(N1137="zákl. přenesená",J1137,0)</f>
        <v>0</v>
      </c>
      <c r="BH1137" s="228">
        <f>IF(N1137="sníž. přenesená",J1137,0)</f>
        <v>0</v>
      </c>
      <c r="BI1137" s="228">
        <f>IF(N1137="nulová",J1137,0)</f>
        <v>0</v>
      </c>
      <c r="BJ1137" s="19" t="s">
        <v>81</v>
      </c>
      <c r="BK1137" s="228">
        <f>ROUND(I1137*H1137,2)</f>
        <v>0</v>
      </c>
      <c r="BL1137" s="19" t="s">
        <v>368</v>
      </c>
      <c r="BM1137" s="227" t="s">
        <v>1318</v>
      </c>
    </row>
    <row r="1138" s="2" customFormat="1">
      <c r="A1138" s="40"/>
      <c r="B1138" s="41"/>
      <c r="C1138" s="42"/>
      <c r="D1138" s="229" t="s">
        <v>219</v>
      </c>
      <c r="E1138" s="42"/>
      <c r="F1138" s="230" t="s">
        <v>1319</v>
      </c>
      <c r="G1138" s="42"/>
      <c r="H1138" s="42"/>
      <c r="I1138" s="231"/>
      <c r="J1138" s="42"/>
      <c r="K1138" s="42"/>
      <c r="L1138" s="46"/>
      <c r="M1138" s="232"/>
      <c r="N1138" s="233"/>
      <c r="O1138" s="86"/>
      <c r="P1138" s="86"/>
      <c r="Q1138" s="86"/>
      <c r="R1138" s="86"/>
      <c r="S1138" s="86"/>
      <c r="T1138" s="87"/>
      <c r="U1138" s="40"/>
      <c r="V1138" s="40"/>
      <c r="W1138" s="40"/>
      <c r="X1138" s="40"/>
      <c r="Y1138" s="40"/>
      <c r="Z1138" s="40"/>
      <c r="AA1138" s="40"/>
      <c r="AB1138" s="40"/>
      <c r="AC1138" s="40"/>
      <c r="AD1138" s="40"/>
      <c r="AE1138" s="40"/>
      <c r="AT1138" s="19" t="s">
        <v>219</v>
      </c>
      <c r="AU1138" s="19" t="s">
        <v>83</v>
      </c>
    </row>
    <row r="1139" s="13" customFormat="1">
      <c r="A1139" s="13"/>
      <c r="B1139" s="234"/>
      <c r="C1139" s="235"/>
      <c r="D1139" s="236" t="s">
        <v>221</v>
      </c>
      <c r="E1139" s="237" t="s">
        <v>19</v>
      </c>
      <c r="F1139" s="238" t="s">
        <v>1320</v>
      </c>
      <c r="G1139" s="235"/>
      <c r="H1139" s="237" t="s">
        <v>19</v>
      </c>
      <c r="I1139" s="239"/>
      <c r="J1139" s="235"/>
      <c r="K1139" s="235"/>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221</v>
      </c>
      <c r="AU1139" s="244" t="s">
        <v>83</v>
      </c>
      <c r="AV1139" s="13" t="s">
        <v>81</v>
      </c>
      <c r="AW1139" s="13" t="s">
        <v>34</v>
      </c>
      <c r="AX1139" s="13" t="s">
        <v>74</v>
      </c>
      <c r="AY1139" s="244" t="s">
        <v>210</v>
      </c>
    </row>
    <row r="1140" s="14" customFormat="1">
      <c r="A1140" s="14"/>
      <c r="B1140" s="245"/>
      <c r="C1140" s="246"/>
      <c r="D1140" s="236" t="s">
        <v>221</v>
      </c>
      <c r="E1140" s="247" t="s">
        <v>19</v>
      </c>
      <c r="F1140" s="248" t="s">
        <v>1321</v>
      </c>
      <c r="G1140" s="246"/>
      <c r="H1140" s="249">
        <v>8.1329999999999991</v>
      </c>
      <c r="I1140" s="250"/>
      <c r="J1140" s="246"/>
      <c r="K1140" s="246"/>
      <c r="L1140" s="251"/>
      <c r="M1140" s="252"/>
      <c r="N1140" s="253"/>
      <c r="O1140" s="253"/>
      <c r="P1140" s="253"/>
      <c r="Q1140" s="253"/>
      <c r="R1140" s="253"/>
      <c r="S1140" s="253"/>
      <c r="T1140" s="254"/>
      <c r="U1140" s="14"/>
      <c r="V1140" s="14"/>
      <c r="W1140" s="14"/>
      <c r="X1140" s="14"/>
      <c r="Y1140" s="14"/>
      <c r="Z1140" s="14"/>
      <c r="AA1140" s="14"/>
      <c r="AB1140" s="14"/>
      <c r="AC1140" s="14"/>
      <c r="AD1140" s="14"/>
      <c r="AE1140" s="14"/>
      <c r="AT1140" s="255" t="s">
        <v>221</v>
      </c>
      <c r="AU1140" s="255" t="s">
        <v>83</v>
      </c>
      <c r="AV1140" s="14" t="s">
        <v>83</v>
      </c>
      <c r="AW1140" s="14" t="s">
        <v>34</v>
      </c>
      <c r="AX1140" s="14" t="s">
        <v>81</v>
      </c>
      <c r="AY1140" s="255" t="s">
        <v>210</v>
      </c>
    </row>
    <row r="1141" s="2" customFormat="1" ht="21.75" customHeight="1">
      <c r="A1141" s="40"/>
      <c r="B1141" s="41"/>
      <c r="C1141" s="216" t="s">
        <v>1322</v>
      </c>
      <c r="D1141" s="216" t="s">
        <v>212</v>
      </c>
      <c r="E1141" s="217" t="s">
        <v>1323</v>
      </c>
      <c r="F1141" s="218" t="s">
        <v>1324</v>
      </c>
      <c r="G1141" s="219" t="s">
        <v>270</v>
      </c>
      <c r="H1141" s="220">
        <v>33.270000000000003</v>
      </c>
      <c r="I1141" s="221"/>
      <c r="J1141" s="222">
        <f>ROUND(I1141*H1141,2)</f>
        <v>0</v>
      </c>
      <c r="K1141" s="218" t="s">
        <v>216</v>
      </c>
      <c r="L1141" s="46"/>
      <c r="M1141" s="223" t="s">
        <v>19</v>
      </c>
      <c r="N1141" s="224" t="s">
        <v>45</v>
      </c>
      <c r="O1141" s="86"/>
      <c r="P1141" s="225">
        <f>O1141*H1141</f>
        <v>0</v>
      </c>
      <c r="Q1141" s="225">
        <v>0</v>
      </c>
      <c r="R1141" s="225">
        <f>Q1141*H1141</f>
        <v>0</v>
      </c>
      <c r="S1141" s="225">
        <v>0.014</v>
      </c>
      <c r="T1141" s="226">
        <f>S1141*H1141</f>
        <v>0.46578000000000003</v>
      </c>
      <c r="U1141" s="40"/>
      <c r="V1141" s="40"/>
      <c r="W1141" s="40"/>
      <c r="X1141" s="40"/>
      <c r="Y1141" s="40"/>
      <c r="Z1141" s="40"/>
      <c r="AA1141" s="40"/>
      <c r="AB1141" s="40"/>
      <c r="AC1141" s="40"/>
      <c r="AD1141" s="40"/>
      <c r="AE1141" s="40"/>
      <c r="AR1141" s="227" t="s">
        <v>368</v>
      </c>
      <c r="AT1141" s="227" t="s">
        <v>212</v>
      </c>
      <c r="AU1141" s="227" t="s">
        <v>83</v>
      </c>
      <c r="AY1141" s="19" t="s">
        <v>210</v>
      </c>
      <c r="BE1141" s="228">
        <f>IF(N1141="základní",J1141,0)</f>
        <v>0</v>
      </c>
      <c r="BF1141" s="228">
        <f>IF(N1141="snížená",J1141,0)</f>
        <v>0</v>
      </c>
      <c r="BG1141" s="228">
        <f>IF(N1141="zákl. přenesená",J1141,0)</f>
        <v>0</v>
      </c>
      <c r="BH1141" s="228">
        <f>IF(N1141="sníž. přenesená",J1141,0)</f>
        <v>0</v>
      </c>
      <c r="BI1141" s="228">
        <f>IF(N1141="nulová",J1141,0)</f>
        <v>0</v>
      </c>
      <c r="BJ1141" s="19" t="s">
        <v>81</v>
      </c>
      <c r="BK1141" s="228">
        <f>ROUND(I1141*H1141,2)</f>
        <v>0</v>
      </c>
      <c r="BL1141" s="19" t="s">
        <v>368</v>
      </c>
      <c r="BM1141" s="227" t="s">
        <v>1325</v>
      </c>
    </row>
    <row r="1142" s="2" customFormat="1">
      <c r="A1142" s="40"/>
      <c r="B1142" s="41"/>
      <c r="C1142" s="42"/>
      <c r="D1142" s="229" t="s">
        <v>219</v>
      </c>
      <c r="E1142" s="42"/>
      <c r="F1142" s="230" t="s">
        <v>1326</v>
      </c>
      <c r="G1142" s="42"/>
      <c r="H1142" s="42"/>
      <c r="I1142" s="231"/>
      <c r="J1142" s="42"/>
      <c r="K1142" s="42"/>
      <c r="L1142" s="46"/>
      <c r="M1142" s="232"/>
      <c r="N1142" s="233"/>
      <c r="O1142" s="86"/>
      <c r="P1142" s="86"/>
      <c r="Q1142" s="86"/>
      <c r="R1142" s="86"/>
      <c r="S1142" s="86"/>
      <c r="T1142" s="87"/>
      <c r="U1142" s="40"/>
      <c r="V1142" s="40"/>
      <c r="W1142" s="40"/>
      <c r="X1142" s="40"/>
      <c r="Y1142" s="40"/>
      <c r="Z1142" s="40"/>
      <c r="AA1142" s="40"/>
      <c r="AB1142" s="40"/>
      <c r="AC1142" s="40"/>
      <c r="AD1142" s="40"/>
      <c r="AE1142" s="40"/>
      <c r="AT1142" s="19" t="s">
        <v>219</v>
      </c>
      <c r="AU1142" s="19" t="s">
        <v>83</v>
      </c>
    </row>
    <row r="1143" s="13" customFormat="1">
      <c r="A1143" s="13"/>
      <c r="B1143" s="234"/>
      <c r="C1143" s="235"/>
      <c r="D1143" s="236" t="s">
        <v>221</v>
      </c>
      <c r="E1143" s="237" t="s">
        <v>19</v>
      </c>
      <c r="F1143" s="238" t="s">
        <v>1327</v>
      </c>
      <c r="G1143" s="235"/>
      <c r="H1143" s="237" t="s">
        <v>19</v>
      </c>
      <c r="I1143" s="239"/>
      <c r="J1143" s="235"/>
      <c r="K1143" s="235"/>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221</v>
      </c>
      <c r="AU1143" s="244" t="s">
        <v>83</v>
      </c>
      <c r="AV1143" s="13" t="s">
        <v>81</v>
      </c>
      <c r="AW1143" s="13" t="s">
        <v>34</v>
      </c>
      <c r="AX1143" s="13" t="s">
        <v>74</v>
      </c>
      <c r="AY1143" s="244" t="s">
        <v>210</v>
      </c>
    </row>
    <row r="1144" s="14" customFormat="1">
      <c r="A1144" s="14"/>
      <c r="B1144" s="245"/>
      <c r="C1144" s="246"/>
      <c r="D1144" s="236" t="s">
        <v>221</v>
      </c>
      <c r="E1144" s="247" t="s">
        <v>19</v>
      </c>
      <c r="F1144" s="248" t="s">
        <v>1328</v>
      </c>
      <c r="G1144" s="246"/>
      <c r="H1144" s="249">
        <v>15.529999999999999</v>
      </c>
      <c r="I1144" s="250"/>
      <c r="J1144" s="246"/>
      <c r="K1144" s="246"/>
      <c r="L1144" s="251"/>
      <c r="M1144" s="252"/>
      <c r="N1144" s="253"/>
      <c r="O1144" s="253"/>
      <c r="P1144" s="253"/>
      <c r="Q1144" s="253"/>
      <c r="R1144" s="253"/>
      <c r="S1144" s="253"/>
      <c r="T1144" s="254"/>
      <c r="U1144" s="14"/>
      <c r="V1144" s="14"/>
      <c r="W1144" s="14"/>
      <c r="X1144" s="14"/>
      <c r="Y1144" s="14"/>
      <c r="Z1144" s="14"/>
      <c r="AA1144" s="14"/>
      <c r="AB1144" s="14"/>
      <c r="AC1144" s="14"/>
      <c r="AD1144" s="14"/>
      <c r="AE1144" s="14"/>
      <c r="AT1144" s="255" t="s">
        <v>221</v>
      </c>
      <c r="AU1144" s="255" t="s">
        <v>83</v>
      </c>
      <c r="AV1144" s="14" t="s">
        <v>83</v>
      </c>
      <c r="AW1144" s="14" t="s">
        <v>34</v>
      </c>
      <c r="AX1144" s="14" t="s">
        <v>74</v>
      </c>
      <c r="AY1144" s="255" t="s">
        <v>210</v>
      </c>
    </row>
    <row r="1145" s="14" customFormat="1">
      <c r="A1145" s="14"/>
      <c r="B1145" s="245"/>
      <c r="C1145" s="246"/>
      <c r="D1145" s="236" t="s">
        <v>221</v>
      </c>
      <c r="E1145" s="247" t="s">
        <v>19</v>
      </c>
      <c r="F1145" s="248" t="s">
        <v>1329</v>
      </c>
      <c r="G1145" s="246"/>
      <c r="H1145" s="249">
        <v>17.739999999999998</v>
      </c>
      <c r="I1145" s="250"/>
      <c r="J1145" s="246"/>
      <c r="K1145" s="246"/>
      <c r="L1145" s="251"/>
      <c r="M1145" s="252"/>
      <c r="N1145" s="253"/>
      <c r="O1145" s="253"/>
      <c r="P1145" s="253"/>
      <c r="Q1145" s="253"/>
      <c r="R1145" s="253"/>
      <c r="S1145" s="253"/>
      <c r="T1145" s="254"/>
      <c r="U1145" s="14"/>
      <c r="V1145" s="14"/>
      <c r="W1145" s="14"/>
      <c r="X1145" s="14"/>
      <c r="Y1145" s="14"/>
      <c r="Z1145" s="14"/>
      <c r="AA1145" s="14"/>
      <c r="AB1145" s="14"/>
      <c r="AC1145" s="14"/>
      <c r="AD1145" s="14"/>
      <c r="AE1145" s="14"/>
      <c r="AT1145" s="255" t="s">
        <v>221</v>
      </c>
      <c r="AU1145" s="255" t="s">
        <v>83</v>
      </c>
      <c r="AV1145" s="14" t="s">
        <v>83</v>
      </c>
      <c r="AW1145" s="14" t="s">
        <v>34</v>
      </c>
      <c r="AX1145" s="14" t="s">
        <v>74</v>
      </c>
      <c r="AY1145" s="255" t="s">
        <v>210</v>
      </c>
    </row>
    <row r="1146" s="16" customFormat="1">
      <c r="A1146" s="16"/>
      <c r="B1146" s="267"/>
      <c r="C1146" s="268"/>
      <c r="D1146" s="236" t="s">
        <v>221</v>
      </c>
      <c r="E1146" s="269" t="s">
        <v>19</v>
      </c>
      <c r="F1146" s="270" t="s">
        <v>236</v>
      </c>
      <c r="G1146" s="268"/>
      <c r="H1146" s="271">
        <v>33.270000000000003</v>
      </c>
      <c r="I1146" s="272"/>
      <c r="J1146" s="268"/>
      <c r="K1146" s="268"/>
      <c r="L1146" s="273"/>
      <c r="M1146" s="274"/>
      <c r="N1146" s="275"/>
      <c r="O1146" s="275"/>
      <c r="P1146" s="275"/>
      <c r="Q1146" s="275"/>
      <c r="R1146" s="275"/>
      <c r="S1146" s="275"/>
      <c r="T1146" s="276"/>
      <c r="U1146" s="16"/>
      <c r="V1146" s="16"/>
      <c r="W1146" s="16"/>
      <c r="X1146" s="16"/>
      <c r="Y1146" s="16"/>
      <c r="Z1146" s="16"/>
      <c r="AA1146" s="16"/>
      <c r="AB1146" s="16"/>
      <c r="AC1146" s="16"/>
      <c r="AD1146" s="16"/>
      <c r="AE1146" s="16"/>
      <c r="AT1146" s="277" t="s">
        <v>221</v>
      </c>
      <c r="AU1146" s="277" t="s">
        <v>83</v>
      </c>
      <c r="AV1146" s="16" t="s">
        <v>217</v>
      </c>
      <c r="AW1146" s="16" t="s">
        <v>34</v>
      </c>
      <c r="AX1146" s="16" t="s">
        <v>81</v>
      </c>
      <c r="AY1146" s="277" t="s">
        <v>210</v>
      </c>
    </row>
    <row r="1147" s="2" customFormat="1" ht="16.5" customHeight="1">
      <c r="A1147" s="40"/>
      <c r="B1147" s="41"/>
      <c r="C1147" s="216" t="s">
        <v>1330</v>
      </c>
      <c r="D1147" s="216" t="s">
        <v>212</v>
      </c>
      <c r="E1147" s="217" t="s">
        <v>1331</v>
      </c>
      <c r="F1147" s="218" t="s">
        <v>1332</v>
      </c>
      <c r="G1147" s="219" t="s">
        <v>295</v>
      </c>
      <c r="H1147" s="220">
        <v>3</v>
      </c>
      <c r="I1147" s="221"/>
      <c r="J1147" s="222">
        <f>ROUND(I1147*H1147,2)</f>
        <v>0</v>
      </c>
      <c r="K1147" s="218" t="s">
        <v>296</v>
      </c>
      <c r="L1147" s="46"/>
      <c r="M1147" s="223" t="s">
        <v>19</v>
      </c>
      <c r="N1147" s="224" t="s">
        <v>45</v>
      </c>
      <c r="O1147" s="86"/>
      <c r="P1147" s="225">
        <f>O1147*H1147</f>
        <v>0</v>
      </c>
      <c r="Q1147" s="225">
        <v>0</v>
      </c>
      <c r="R1147" s="225">
        <f>Q1147*H1147</f>
        <v>0</v>
      </c>
      <c r="S1147" s="225">
        <v>0</v>
      </c>
      <c r="T1147" s="226">
        <f>S1147*H1147</f>
        <v>0</v>
      </c>
      <c r="U1147" s="40"/>
      <c r="V1147" s="40"/>
      <c r="W1147" s="40"/>
      <c r="X1147" s="40"/>
      <c r="Y1147" s="40"/>
      <c r="Z1147" s="40"/>
      <c r="AA1147" s="40"/>
      <c r="AB1147" s="40"/>
      <c r="AC1147" s="40"/>
      <c r="AD1147" s="40"/>
      <c r="AE1147" s="40"/>
      <c r="AR1147" s="227" t="s">
        <v>368</v>
      </c>
      <c r="AT1147" s="227" t="s">
        <v>212</v>
      </c>
      <c r="AU1147" s="227" t="s">
        <v>83</v>
      </c>
      <c r="AY1147" s="19" t="s">
        <v>210</v>
      </c>
      <c r="BE1147" s="228">
        <f>IF(N1147="základní",J1147,0)</f>
        <v>0</v>
      </c>
      <c r="BF1147" s="228">
        <f>IF(N1147="snížená",J1147,0)</f>
        <v>0</v>
      </c>
      <c r="BG1147" s="228">
        <f>IF(N1147="zákl. přenesená",J1147,0)</f>
        <v>0</v>
      </c>
      <c r="BH1147" s="228">
        <f>IF(N1147="sníž. přenesená",J1147,0)</f>
        <v>0</v>
      </c>
      <c r="BI1147" s="228">
        <f>IF(N1147="nulová",J1147,0)</f>
        <v>0</v>
      </c>
      <c r="BJ1147" s="19" t="s">
        <v>81</v>
      </c>
      <c r="BK1147" s="228">
        <f>ROUND(I1147*H1147,2)</f>
        <v>0</v>
      </c>
      <c r="BL1147" s="19" t="s">
        <v>368</v>
      </c>
      <c r="BM1147" s="227" t="s">
        <v>1333</v>
      </c>
    </row>
    <row r="1148" s="13" customFormat="1">
      <c r="A1148" s="13"/>
      <c r="B1148" s="234"/>
      <c r="C1148" s="235"/>
      <c r="D1148" s="236" t="s">
        <v>221</v>
      </c>
      <c r="E1148" s="237" t="s">
        <v>19</v>
      </c>
      <c r="F1148" s="238" t="s">
        <v>852</v>
      </c>
      <c r="G1148" s="235"/>
      <c r="H1148" s="237" t="s">
        <v>19</v>
      </c>
      <c r="I1148" s="239"/>
      <c r="J1148" s="235"/>
      <c r="K1148" s="235"/>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221</v>
      </c>
      <c r="AU1148" s="244" t="s">
        <v>83</v>
      </c>
      <c r="AV1148" s="13" t="s">
        <v>81</v>
      </c>
      <c r="AW1148" s="13" t="s">
        <v>34</v>
      </c>
      <c r="AX1148" s="13" t="s">
        <v>74</v>
      </c>
      <c r="AY1148" s="244" t="s">
        <v>210</v>
      </c>
    </row>
    <row r="1149" s="13" customFormat="1">
      <c r="A1149" s="13"/>
      <c r="B1149" s="234"/>
      <c r="C1149" s="235"/>
      <c r="D1149" s="236" t="s">
        <v>221</v>
      </c>
      <c r="E1149" s="237" t="s">
        <v>19</v>
      </c>
      <c r="F1149" s="238" t="s">
        <v>853</v>
      </c>
      <c r="G1149" s="235"/>
      <c r="H1149" s="237" t="s">
        <v>19</v>
      </c>
      <c r="I1149" s="239"/>
      <c r="J1149" s="235"/>
      <c r="K1149" s="235"/>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221</v>
      </c>
      <c r="AU1149" s="244" t="s">
        <v>83</v>
      </c>
      <c r="AV1149" s="13" t="s">
        <v>81</v>
      </c>
      <c r="AW1149" s="13" t="s">
        <v>34</v>
      </c>
      <c r="AX1149" s="13" t="s">
        <v>74</v>
      </c>
      <c r="AY1149" s="244" t="s">
        <v>210</v>
      </c>
    </row>
    <row r="1150" s="14" customFormat="1">
      <c r="A1150" s="14"/>
      <c r="B1150" s="245"/>
      <c r="C1150" s="246"/>
      <c r="D1150" s="236" t="s">
        <v>221</v>
      </c>
      <c r="E1150" s="247" t="s">
        <v>19</v>
      </c>
      <c r="F1150" s="248" t="s">
        <v>91</v>
      </c>
      <c r="G1150" s="246"/>
      <c r="H1150" s="249">
        <v>3</v>
      </c>
      <c r="I1150" s="250"/>
      <c r="J1150" s="246"/>
      <c r="K1150" s="246"/>
      <c r="L1150" s="251"/>
      <c r="M1150" s="252"/>
      <c r="N1150" s="253"/>
      <c r="O1150" s="253"/>
      <c r="P1150" s="253"/>
      <c r="Q1150" s="253"/>
      <c r="R1150" s="253"/>
      <c r="S1150" s="253"/>
      <c r="T1150" s="254"/>
      <c r="U1150" s="14"/>
      <c r="V1150" s="14"/>
      <c r="W1150" s="14"/>
      <c r="X1150" s="14"/>
      <c r="Y1150" s="14"/>
      <c r="Z1150" s="14"/>
      <c r="AA1150" s="14"/>
      <c r="AB1150" s="14"/>
      <c r="AC1150" s="14"/>
      <c r="AD1150" s="14"/>
      <c r="AE1150" s="14"/>
      <c r="AT1150" s="255" t="s">
        <v>221</v>
      </c>
      <c r="AU1150" s="255" t="s">
        <v>83</v>
      </c>
      <c r="AV1150" s="14" t="s">
        <v>83</v>
      </c>
      <c r="AW1150" s="14" t="s">
        <v>34</v>
      </c>
      <c r="AX1150" s="14" t="s">
        <v>74</v>
      </c>
      <c r="AY1150" s="255" t="s">
        <v>210</v>
      </c>
    </row>
    <row r="1151" s="16" customFormat="1">
      <c r="A1151" s="16"/>
      <c r="B1151" s="267"/>
      <c r="C1151" s="268"/>
      <c r="D1151" s="236" t="s">
        <v>221</v>
      </c>
      <c r="E1151" s="269" t="s">
        <v>19</v>
      </c>
      <c r="F1151" s="270" t="s">
        <v>236</v>
      </c>
      <c r="G1151" s="268"/>
      <c r="H1151" s="271">
        <v>3</v>
      </c>
      <c r="I1151" s="272"/>
      <c r="J1151" s="268"/>
      <c r="K1151" s="268"/>
      <c r="L1151" s="273"/>
      <c r="M1151" s="274"/>
      <c r="N1151" s="275"/>
      <c r="O1151" s="275"/>
      <c r="P1151" s="275"/>
      <c r="Q1151" s="275"/>
      <c r="R1151" s="275"/>
      <c r="S1151" s="275"/>
      <c r="T1151" s="276"/>
      <c r="U1151" s="16"/>
      <c r="V1151" s="16"/>
      <c r="W1151" s="16"/>
      <c r="X1151" s="16"/>
      <c r="Y1151" s="16"/>
      <c r="Z1151" s="16"/>
      <c r="AA1151" s="16"/>
      <c r="AB1151" s="16"/>
      <c r="AC1151" s="16"/>
      <c r="AD1151" s="16"/>
      <c r="AE1151" s="16"/>
      <c r="AT1151" s="277" t="s">
        <v>221</v>
      </c>
      <c r="AU1151" s="277" t="s">
        <v>83</v>
      </c>
      <c r="AV1151" s="16" t="s">
        <v>217</v>
      </c>
      <c r="AW1151" s="16" t="s">
        <v>34</v>
      </c>
      <c r="AX1151" s="16" t="s">
        <v>81</v>
      </c>
      <c r="AY1151" s="277" t="s">
        <v>210</v>
      </c>
    </row>
    <row r="1152" s="2" customFormat="1" ht="16.5" customHeight="1">
      <c r="A1152" s="40"/>
      <c r="B1152" s="41"/>
      <c r="C1152" s="216" t="s">
        <v>1334</v>
      </c>
      <c r="D1152" s="216" t="s">
        <v>212</v>
      </c>
      <c r="E1152" s="217" t="s">
        <v>1335</v>
      </c>
      <c r="F1152" s="218" t="s">
        <v>1336</v>
      </c>
      <c r="G1152" s="219" t="s">
        <v>417</v>
      </c>
      <c r="H1152" s="220">
        <v>2.0299999999999998</v>
      </c>
      <c r="I1152" s="221"/>
      <c r="J1152" s="222">
        <f>ROUND(I1152*H1152,2)</f>
        <v>0</v>
      </c>
      <c r="K1152" s="218" t="s">
        <v>296</v>
      </c>
      <c r="L1152" s="46"/>
      <c r="M1152" s="223" t="s">
        <v>19</v>
      </c>
      <c r="N1152" s="224" t="s">
        <v>45</v>
      </c>
      <c r="O1152" s="86"/>
      <c r="P1152" s="225">
        <f>O1152*H1152</f>
        <v>0</v>
      </c>
      <c r="Q1152" s="225">
        <v>0.0060000000000000001</v>
      </c>
      <c r="R1152" s="225">
        <f>Q1152*H1152</f>
        <v>0.01218</v>
      </c>
      <c r="S1152" s="225">
        <v>0.0060000000000000001</v>
      </c>
      <c r="T1152" s="226">
        <f>S1152*H1152</f>
        <v>0.01218</v>
      </c>
      <c r="U1152" s="40"/>
      <c r="V1152" s="40"/>
      <c r="W1152" s="40"/>
      <c r="X1152" s="40"/>
      <c r="Y1152" s="40"/>
      <c r="Z1152" s="40"/>
      <c r="AA1152" s="40"/>
      <c r="AB1152" s="40"/>
      <c r="AC1152" s="40"/>
      <c r="AD1152" s="40"/>
      <c r="AE1152" s="40"/>
      <c r="AR1152" s="227" t="s">
        <v>368</v>
      </c>
      <c r="AT1152" s="227" t="s">
        <v>212</v>
      </c>
      <c r="AU1152" s="227" t="s">
        <v>83</v>
      </c>
      <c r="AY1152" s="19" t="s">
        <v>210</v>
      </c>
      <c r="BE1152" s="228">
        <f>IF(N1152="základní",J1152,0)</f>
        <v>0</v>
      </c>
      <c r="BF1152" s="228">
        <f>IF(N1152="snížená",J1152,0)</f>
        <v>0</v>
      </c>
      <c r="BG1152" s="228">
        <f>IF(N1152="zákl. přenesená",J1152,0)</f>
        <v>0</v>
      </c>
      <c r="BH1152" s="228">
        <f>IF(N1152="sníž. přenesená",J1152,0)</f>
        <v>0</v>
      </c>
      <c r="BI1152" s="228">
        <f>IF(N1152="nulová",J1152,0)</f>
        <v>0</v>
      </c>
      <c r="BJ1152" s="19" t="s">
        <v>81</v>
      </c>
      <c r="BK1152" s="228">
        <f>ROUND(I1152*H1152,2)</f>
        <v>0</v>
      </c>
      <c r="BL1152" s="19" t="s">
        <v>368</v>
      </c>
      <c r="BM1152" s="227" t="s">
        <v>1337</v>
      </c>
    </row>
    <row r="1153" s="13" customFormat="1">
      <c r="A1153" s="13"/>
      <c r="B1153" s="234"/>
      <c r="C1153" s="235"/>
      <c r="D1153" s="236" t="s">
        <v>221</v>
      </c>
      <c r="E1153" s="237" t="s">
        <v>19</v>
      </c>
      <c r="F1153" s="238" t="s">
        <v>1320</v>
      </c>
      <c r="G1153" s="235"/>
      <c r="H1153" s="237" t="s">
        <v>19</v>
      </c>
      <c r="I1153" s="239"/>
      <c r="J1153" s="235"/>
      <c r="K1153" s="235"/>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221</v>
      </c>
      <c r="AU1153" s="244" t="s">
        <v>83</v>
      </c>
      <c r="AV1153" s="13" t="s">
        <v>81</v>
      </c>
      <c r="AW1153" s="13" t="s">
        <v>34</v>
      </c>
      <c r="AX1153" s="13" t="s">
        <v>74</v>
      </c>
      <c r="AY1153" s="244" t="s">
        <v>210</v>
      </c>
    </row>
    <row r="1154" s="14" customFormat="1">
      <c r="A1154" s="14"/>
      <c r="B1154" s="245"/>
      <c r="C1154" s="246"/>
      <c r="D1154" s="236" t="s">
        <v>221</v>
      </c>
      <c r="E1154" s="247" t="s">
        <v>19</v>
      </c>
      <c r="F1154" s="248" t="s">
        <v>1338</v>
      </c>
      <c r="G1154" s="246"/>
      <c r="H1154" s="249">
        <v>2.0299999999999998</v>
      </c>
      <c r="I1154" s="250"/>
      <c r="J1154" s="246"/>
      <c r="K1154" s="246"/>
      <c r="L1154" s="251"/>
      <c r="M1154" s="252"/>
      <c r="N1154" s="253"/>
      <c r="O1154" s="253"/>
      <c r="P1154" s="253"/>
      <c r="Q1154" s="253"/>
      <c r="R1154" s="253"/>
      <c r="S1154" s="253"/>
      <c r="T1154" s="254"/>
      <c r="U1154" s="14"/>
      <c r="V1154" s="14"/>
      <c r="W1154" s="14"/>
      <c r="X1154" s="14"/>
      <c r="Y1154" s="14"/>
      <c r="Z1154" s="14"/>
      <c r="AA1154" s="14"/>
      <c r="AB1154" s="14"/>
      <c r="AC1154" s="14"/>
      <c r="AD1154" s="14"/>
      <c r="AE1154" s="14"/>
      <c r="AT1154" s="255" t="s">
        <v>221</v>
      </c>
      <c r="AU1154" s="255" t="s">
        <v>83</v>
      </c>
      <c r="AV1154" s="14" t="s">
        <v>83</v>
      </c>
      <c r="AW1154" s="14" t="s">
        <v>34</v>
      </c>
      <c r="AX1154" s="14" t="s">
        <v>81</v>
      </c>
      <c r="AY1154" s="255" t="s">
        <v>210</v>
      </c>
    </row>
    <row r="1155" s="2" customFormat="1" ht="24.15" customHeight="1">
      <c r="A1155" s="40"/>
      <c r="B1155" s="41"/>
      <c r="C1155" s="216" t="s">
        <v>1339</v>
      </c>
      <c r="D1155" s="216" t="s">
        <v>212</v>
      </c>
      <c r="E1155" s="217" t="s">
        <v>1340</v>
      </c>
      <c r="F1155" s="218" t="s">
        <v>1341</v>
      </c>
      <c r="G1155" s="219" t="s">
        <v>356</v>
      </c>
      <c r="H1155" s="220">
        <v>37.503</v>
      </c>
      <c r="I1155" s="221"/>
      <c r="J1155" s="222">
        <f>ROUND(I1155*H1155,2)</f>
        <v>0</v>
      </c>
      <c r="K1155" s="218" t="s">
        <v>216</v>
      </c>
      <c r="L1155" s="46"/>
      <c r="M1155" s="223" t="s">
        <v>19</v>
      </c>
      <c r="N1155" s="224" t="s">
        <v>45</v>
      </c>
      <c r="O1155" s="86"/>
      <c r="P1155" s="225">
        <f>O1155*H1155</f>
        <v>0</v>
      </c>
      <c r="Q1155" s="225">
        <v>0</v>
      </c>
      <c r="R1155" s="225">
        <f>Q1155*H1155</f>
        <v>0</v>
      </c>
      <c r="S1155" s="225">
        <v>0</v>
      </c>
      <c r="T1155" s="226">
        <f>S1155*H1155</f>
        <v>0</v>
      </c>
      <c r="U1155" s="40"/>
      <c r="V1155" s="40"/>
      <c r="W1155" s="40"/>
      <c r="X1155" s="40"/>
      <c r="Y1155" s="40"/>
      <c r="Z1155" s="40"/>
      <c r="AA1155" s="40"/>
      <c r="AB1155" s="40"/>
      <c r="AC1155" s="40"/>
      <c r="AD1155" s="40"/>
      <c r="AE1155" s="40"/>
      <c r="AR1155" s="227" t="s">
        <v>368</v>
      </c>
      <c r="AT1155" s="227" t="s">
        <v>212</v>
      </c>
      <c r="AU1155" s="227" t="s">
        <v>83</v>
      </c>
      <c r="AY1155" s="19" t="s">
        <v>210</v>
      </c>
      <c r="BE1155" s="228">
        <f>IF(N1155="základní",J1155,0)</f>
        <v>0</v>
      </c>
      <c r="BF1155" s="228">
        <f>IF(N1155="snížená",J1155,0)</f>
        <v>0</v>
      </c>
      <c r="BG1155" s="228">
        <f>IF(N1155="zákl. přenesená",J1155,0)</f>
        <v>0</v>
      </c>
      <c r="BH1155" s="228">
        <f>IF(N1155="sníž. přenesená",J1155,0)</f>
        <v>0</v>
      </c>
      <c r="BI1155" s="228">
        <f>IF(N1155="nulová",J1155,0)</f>
        <v>0</v>
      </c>
      <c r="BJ1155" s="19" t="s">
        <v>81</v>
      </c>
      <c r="BK1155" s="228">
        <f>ROUND(I1155*H1155,2)</f>
        <v>0</v>
      </c>
      <c r="BL1155" s="19" t="s">
        <v>368</v>
      </c>
      <c r="BM1155" s="227" t="s">
        <v>1342</v>
      </c>
    </row>
    <row r="1156" s="2" customFormat="1">
      <c r="A1156" s="40"/>
      <c r="B1156" s="41"/>
      <c r="C1156" s="42"/>
      <c r="D1156" s="229" t="s">
        <v>219</v>
      </c>
      <c r="E1156" s="42"/>
      <c r="F1156" s="230" t="s">
        <v>1343</v>
      </c>
      <c r="G1156" s="42"/>
      <c r="H1156" s="42"/>
      <c r="I1156" s="231"/>
      <c r="J1156" s="42"/>
      <c r="K1156" s="42"/>
      <c r="L1156" s="46"/>
      <c r="M1156" s="232"/>
      <c r="N1156" s="233"/>
      <c r="O1156" s="86"/>
      <c r="P1156" s="86"/>
      <c r="Q1156" s="86"/>
      <c r="R1156" s="86"/>
      <c r="S1156" s="86"/>
      <c r="T1156" s="87"/>
      <c r="U1156" s="40"/>
      <c r="V1156" s="40"/>
      <c r="W1156" s="40"/>
      <c r="X1156" s="40"/>
      <c r="Y1156" s="40"/>
      <c r="Z1156" s="40"/>
      <c r="AA1156" s="40"/>
      <c r="AB1156" s="40"/>
      <c r="AC1156" s="40"/>
      <c r="AD1156" s="40"/>
      <c r="AE1156" s="40"/>
      <c r="AT1156" s="19" t="s">
        <v>219</v>
      </c>
      <c r="AU1156" s="19" t="s">
        <v>83</v>
      </c>
    </row>
    <row r="1157" s="2" customFormat="1" ht="24.15" customHeight="1">
      <c r="A1157" s="40"/>
      <c r="B1157" s="41"/>
      <c r="C1157" s="216" t="s">
        <v>1344</v>
      </c>
      <c r="D1157" s="216" t="s">
        <v>212</v>
      </c>
      <c r="E1157" s="217" t="s">
        <v>1345</v>
      </c>
      <c r="F1157" s="218" t="s">
        <v>1346</v>
      </c>
      <c r="G1157" s="219" t="s">
        <v>356</v>
      </c>
      <c r="H1157" s="220">
        <v>37.503</v>
      </c>
      <c r="I1157" s="221"/>
      <c r="J1157" s="222">
        <f>ROUND(I1157*H1157,2)</f>
        <v>0</v>
      </c>
      <c r="K1157" s="218" t="s">
        <v>216</v>
      </c>
      <c r="L1157" s="46"/>
      <c r="M1157" s="223" t="s">
        <v>19</v>
      </c>
      <c r="N1157" s="224" t="s">
        <v>45</v>
      </c>
      <c r="O1157" s="86"/>
      <c r="P1157" s="225">
        <f>O1157*H1157</f>
        <v>0</v>
      </c>
      <c r="Q1157" s="225">
        <v>0</v>
      </c>
      <c r="R1157" s="225">
        <f>Q1157*H1157</f>
        <v>0</v>
      </c>
      <c r="S1157" s="225">
        <v>0</v>
      </c>
      <c r="T1157" s="226">
        <f>S1157*H1157</f>
        <v>0</v>
      </c>
      <c r="U1157" s="40"/>
      <c r="V1157" s="40"/>
      <c r="W1157" s="40"/>
      <c r="X1157" s="40"/>
      <c r="Y1157" s="40"/>
      <c r="Z1157" s="40"/>
      <c r="AA1157" s="40"/>
      <c r="AB1157" s="40"/>
      <c r="AC1157" s="40"/>
      <c r="AD1157" s="40"/>
      <c r="AE1157" s="40"/>
      <c r="AR1157" s="227" t="s">
        <v>368</v>
      </c>
      <c r="AT1157" s="227" t="s">
        <v>212</v>
      </c>
      <c r="AU1157" s="227" t="s">
        <v>83</v>
      </c>
      <c r="AY1157" s="19" t="s">
        <v>210</v>
      </c>
      <c r="BE1157" s="228">
        <f>IF(N1157="základní",J1157,0)</f>
        <v>0</v>
      </c>
      <c r="BF1157" s="228">
        <f>IF(N1157="snížená",J1157,0)</f>
        <v>0</v>
      </c>
      <c r="BG1157" s="228">
        <f>IF(N1157="zákl. přenesená",J1157,0)</f>
        <v>0</v>
      </c>
      <c r="BH1157" s="228">
        <f>IF(N1157="sníž. přenesená",J1157,0)</f>
        <v>0</v>
      </c>
      <c r="BI1157" s="228">
        <f>IF(N1157="nulová",J1157,0)</f>
        <v>0</v>
      </c>
      <c r="BJ1157" s="19" t="s">
        <v>81</v>
      </c>
      <c r="BK1157" s="228">
        <f>ROUND(I1157*H1157,2)</f>
        <v>0</v>
      </c>
      <c r="BL1157" s="19" t="s">
        <v>368</v>
      </c>
      <c r="BM1157" s="227" t="s">
        <v>1347</v>
      </c>
    </row>
    <row r="1158" s="2" customFormat="1">
      <c r="A1158" s="40"/>
      <c r="B1158" s="41"/>
      <c r="C1158" s="42"/>
      <c r="D1158" s="229" t="s">
        <v>219</v>
      </c>
      <c r="E1158" s="42"/>
      <c r="F1158" s="230" t="s">
        <v>1348</v>
      </c>
      <c r="G1158" s="42"/>
      <c r="H1158" s="42"/>
      <c r="I1158" s="231"/>
      <c r="J1158" s="42"/>
      <c r="K1158" s="42"/>
      <c r="L1158" s="46"/>
      <c r="M1158" s="232"/>
      <c r="N1158" s="233"/>
      <c r="O1158" s="86"/>
      <c r="P1158" s="86"/>
      <c r="Q1158" s="86"/>
      <c r="R1158" s="86"/>
      <c r="S1158" s="86"/>
      <c r="T1158" s="87"/>
      <c r="U1158" s="40"/>
      <c r="V1158" s="40"/>
      <c r="W1158" s="40"/>
      <c r="X1158" s="40"/>
      <c r="Y1158" s="40"/>
      <c r="Z1158" s="40"/>
      <c r="AA1158" s="40"/>
      <c r="AB1158" s="40"/>
      <c r="AC1158" s="40"/>
      <c r="AD1158" s="40"/>
      <c r="AE1158" s="40"/>
      <c r="AT1158" s="19" t="s">
        <v>219</v>
      </c>
      <c r="AU1158" s="19" t="s">
        <v>83</v>
      </c>
    </row>
    <row r="1159" s="12" customFormat="1" ht="22.8" customHeight="1">
      <c r="A1159" s="12"/>
      <c r="B1159" s="200"/>
      <c r="C1159" s="201"/>
      <c r="D1159" s="202" t="s">
        <v>73</v>
      </c>
      <c r="E1159" s="214" t="s">
        <v>1349</v>
      </c>
      <c r="F1159" s="214" t="s">
        <v>1350</v>
      </c>
      <c r="G1159" s="201"/>
      <c r="H1159" s="201"/>
      <c r="I1159" s="204"/>
      <c r="J1159" s="215">
        <f>BK1159</f>
        <v>0</v>
      </c>
      <c r="K1159" s="201"/>
      <c r="L1159" s="206"/>
      <c r="M1159" s="207"/>
      <c r="N1159" s="208"/>
      <c r="O1159" s="208"/>
      <c r="P1159" s="209">
        <f>SUM(P1160:P1241)</f>
        <v>0</v>
      </c>
      <c r="Q1159" s="208"/>
      <c r="R1159" s="209">
        <f>SUM(R1160:R1241)</f>
        <v>1.2243629</v>
      </c>
      <c r="S1159" s="208"/>
      <c r="T1159" s="210">
        <f>SUM(T1160:T1241)</f>
        <v>0.41296049999999995</v>
      </c>
      <c r="U1159" s="12"/>
      <c r="V1159" s="12"/>
      <c r="W1159" s="12"/>
      <c r="X1159" s="12"/>
      <c r="Y1159" s="12"/>
      <c r="Z1159" s="12"/>
      <c r="AA1159" s="12"/>
      <c r="AB1159" s="12"/>
      <c r="AC1159" s="12"/>
      <c r="AD1159" s="12"/>
      <c r="AE1159" s="12"/>
      <c r="AR1159" s="211" t="s">
        <v>83</v>
      </c>
      <c r="AT1159" s="212" t="s">
        <v>73</v>
      </c>
      <c r="AU1159" s="212" t="s">
        <v>81</v>
      </c>
      <c r="AY1159" s="211" t="s">
        <v>210</v>
      </c>
      <c r="BK1159" s="213">
        <f>SUM(BK1160:BK1241)</f>
        <v>0</v>
      </c>
    </row>
    <row r="1160" s="2" customFormat="1" ht="16.5" customHeight="1">
      <c r="A1160" s="40"/>
      <c r="B1160" s="41"/>
      <c r="C1160" s="216" t="s">
        <v>1351</v>
      </c>
      <c r="D1160" s="216" t="s">
        <v>212</v>
      </c>
      <c r="E1160" s="217" t="s">
        <v>1352</v>
      </c>
      <c r="F1160" s="218" t="s">
        <v>1353</v>
      </c>
      <c r="G1160" s="219" t="s">
        <v>417</v>
      </c>
      <c r="H1160" s="220">
        <v>0.5</v>
      </c>
      <c r="I1160" s="221"/>
      <c r="J1160" s="222">
        <f>ROUND(I1160*H1160,2)</f>
        <v>0</v>
      </c>
      <c r="K1160" s="218" t="s">
        <v>216</v>
      </c>
      <c r="L1160" s="46"/>
      <c r="M1160" s="223" t="s">
        <v>19</v>
      </c>
      <c r="N1160" s="224" t="s">
        <v>45</v>
      </c>
      <c r="O1160" s="86"/>
      <c r="P1160" s="225">
        <f>O1160*H1160</f>
        <v>0</v>
      </c>
      <c r="Q1160" s="225">
        <v>0</v>
      </c>
      <c r="R1160" s="225">
        <f>Q1160*H1160</f>
        <v>0</v>
      </c>
      <c r="S1160" s="225">
        <v>0.00167</v>
      </c>
      <c r="T1160" s="226">
        <f>S1160*H1160</f>
        <v>0.00083500000000000002</v>
      </c>
      <c r="U1160" s="40"/>
      <c r="V1160" s="40"/>
      <c r="W1160" s="40"/>
      <c r="X1160" s="40"/>
      <c r="Y1160" s="40"/>
      <c r="Z1160" s="40"/>
      <c r="AA1160" s="40"/>
      <c r="AB1160" s="40"/>
      <c r="AC1160" s="40"/>
      <c r="AD1160" s="40"/>
      <c r="AE1160" s="40"/>
      <c r="AR1160" s="227" t="s">
        <v>368</v>
      </c>
      <c r="AT1160" s="227" t="s">
        <v>212</v>
      </c>
      <c r="AU1160" s="227" t="s">
        <v>83</v>
      </c>
      <c r="AY1160" s="19" t="s">
        <v>210</v>
      </c>
      <c r="BE1160" s="228">
        <f>IF(N1160="základní",J1160,0)</f>
        <v>0</v>
      </c>
      <c r="BF1160" s="228">
        <f>IF(N1160="snížená",J1160,0)</f>
        <v>0</v>
      </c>
      <c r="BG1160" s="228">
        <f>IF(N1160="zákl. přenesená",J1160,0)</f>
        <v>0</v>
      </c>
      <c r="BH1160" s="228">
        <f>IF(N1160="sníž. přenesená",J1160,0)</f>
        <v>0</v>
      </c>
      <c r="BI1160" s="228">
        <f>IF(N1160="nulová",J1160,0)</f>
        <v>0</v>
      </c>
      <c r="BJ1160" s="19" t="s">
        <v>81</v>
      </c>
      <c r="BK1160" s="228">
        <f>ROUND(I1160*H1160,2)</f>
        <v>0</v>
      </c>
      <c r="BL1160" s="19" t="s">
        <v>368</v>
      </c>
      <c r="BM1160" s="227" t="s">
        <v>1354</v>
      </c>
    </row>
    <row r="1161" s="2" customFormat="1">
      <c r="A1161" s="40"/>
      <c r="B1161" s="41"/>
      <c r="C1161" s="42"/>
      <c r="D1161" s="229" t="s">
        <v>219</v>
      </c>
      <c r="E1161" s="42"/>
      <c r="F1161" s="230" t="s">
        <v>1355</v>
      </c>
      <c r="G1161" s="42"/>
      <c r="H1161" s="42"/>
      <c r="I1161" s="231"/>
      <c r="J1161" s="42"/>
      <c r="K1161" s="42"/>
      <c r="L1161" s="46"/>
      <c r="M1161" s="232"/>
      <c r="N1161" s="233"/>
      <c r="O1161" s="86"/>
      <c r="P1161" s="86"/>
      <c r="Q1161" s="86"/>
      <c r="R1161" s="86"/>
      <c r="S1161" s="86"/>
      <c r="T1161" s="87"/>
      <c r="U1161" s="40"/>
      <c r="V1161" s="40"/>
      <c r="W1161" s="40"/>
      <c r="X1161" s="40"/>
      <c r="Y1161" s="40"/>
      <c r="Z1161" s="40"/>
      <c r="AA1161" s="40"/>
      <c r="AB1161" s="40"/>
      <c r="AC1161" s="40"/>
      <c r="AD1161" s="40"/>
      <c r="AE1161" s="40"/>
      <c r="AT1161" s="19" t="s">
        <v>219</v>
      </c>
      <c r="AU1161" s="19" t="s">
        <v>83</v>
      </c>
    </row>
    <row r="1162" s="14" customFormat="1">
      <c r="A1162" s="14"/>
      <c r="B1162" s="245"/>
      <c r="C1162" s="246"/>
      <c r="D1162" s="236" t="s">
        <v>221</v>
      </c>
      <c r="E1162" s="247" t="s">
        <v>19</v>
      </c>
      <c r="F1162" s="248" t="s">
        <v>1356</v>
      </c>
      <c r="G1162" s="246"/>
      <c r="H1162" s="249">
        <v>0.5</v>
      </c>
      <c r="I1162" s="250"/>
      <c r="J1162" s="246"/>
      <c r="K1162" s="246"/>
      <c r="L1162" s="251"/>
      <c r="M1162" s="252"/>
      <c r="N1162" s="253"/>
      <c r="O1162" s="253"/>
      <c r="P1162" s="253"/>
      <c r="Q1162" s="253"/>
      <c r="R1162" s="253"/>
      <c r="S1162" s="253"/>
      <c r="T1162" s="254"/>
      <c r="U1162" s="14"/>
      <c r="V1162" s="14"/>
      <c r="W1162" s="14"/>
      <c r="X1162" s="14"/>
      <c r="Y1162" s="14"/>
      <c r="Z1162" s="14"/>
      <c r="AA1162" s="14"/>
      <c r="AB1162" s="14"/>
      <c r="AC1162" s="14"/>
      <c r="AD1162" s="14"/>
      <c r="AE1162" s="14"/>
      <c r="AT1162" s="255" t="s">
        <v>221</v>
      </c>
      <c r="AU1162" s="255" t="s">
        <v>83</v>
      </c>
      <c r="AV1162" s="14" t="s">
        <v>83</v>
      </c>
      <c r="AW1162" s="14" t="s">
        <v>34</v>
      </c>
      <c r="AX1162" s="14" t="s">
        <v>81</v>
      </c>
      <c r="AY1162" s="255" t="s">
        <v>210</v>
      </c>
    </row>
    <row r="1163" s="2" customFormat="1" ht="16.5" customHeight="1">
      <c r="A1163" s="40"/>
      <c r="B1163" s="41"/>
      <c r="C1163" s="216" t="s">
        <v>1357</v>
      </c>
      <c r="D1163" s="216" t="s">
        <v>212</v>
      </c>
      <c r="E1163" s="217" t="s">
        <v>1358</v>
      </c>
      <c r="F1163" s="218" t="s">
        <v>1359</v>
      </c>
      <c r="G1163" s="219" t="s">
        <v>417</v>
      </c>
      <c r="H1163" s="220">
        <v>11.449999999999999</v>
      </c>
      <c r="I1163" s="221"/>
      <c r="J1163" s="222">
        <f>ROUND(I1163*H1163,2)</f>
        <v>0</v>
      </c>
      <c r="K1163" s="218" t="s">
        <v>216</v>
      </c>
      <c r="L1163" s="46"/>
      <c r="M1163" s="223" t="s">
        <v>19</v>
      </c>
      <c r="N1163" s="224" t="s">
        <v>45</v>
      </c>
      <c r="O1163" s="86"/>
      <c r="P1163" s="225">
        <f>O1163*H1163</f>
        <v>0</v>
      </c>
      <c r="Q1163" s="225">
        <v>0</v>
      </c>
      <c r="R1163" s="225">
        <f>Q1163*H1163</f>
        <v>0</v>
      </c>
      <c r="S1163" s="225">
        <v>0.00175</v>
      </c>
      <c r="T1163" s="226">
        <f>S1163*H1163</f>
        <v>0.0200375</v>
      </c>
      <c r="U1163" s="40"/>
      <c r="V1163" s="40"/>
      <c r="W1163" s="40"/>
      <c r="X1163" s="40"/>
      <c r="Y1163" s="40"/>
      <c r="Z1163" s="40"/>
      <c r="AA1163" s="40"/>
      <c r="AB1163" s="40"/>
      <c r="AC1163" s="40"/>
      <c r="AD1163" s="40"/>
      <c r="AE1163" s="40"/>
      <c r="AR1163" s="227" t="s">
        <v>368</v>
      </c>
      <c r="AT1163" s="227" t="s">
        <v>212</v>
      </c>
      <c r="AU1163" s="227" t="s">
        <v>83</v>
      </c>
      <c r="AY1163" s="19" t="s">
        <v>210</v>
      </c>
      <c r="BE1163" s="228">
        <f>IF(N1163="základní",J1163,0)</f>
        <v>0</v>
      </c>
      <c r="BF1163" s="228">
        <f>IF(N1163="snížená",J1163,0)</f>
        <v>0</v>
      </c>
      <c r="BG1163" s="228">
        <f>IF(N1163="zákl. přenesená",J1163,0)</f>
        <v>0</v>
      </c>
      <c r="BH1163" s="228">
        <f>IF(N1163="sníž. přenesená",J1163,0)</f>
        <v>0</v>
      </c>
      <c r="BI1163" s="228">
        <f>IF(N1163="nulová",J1163,0)</f>
        <v>0</v>
      </c>
      <c r="BJ1163" s="19" t="s">
        <v>81</v>
      </c>
      <c r="BK1163" s="228">
        <f>ROUND(I1163*H1163,2)</f>
        <v>0</v>
      </c>
      <c r="BL1163" s="19" t="s">
        <v>368</v>
      </c>
      <c r="BM1163" s="227" t="s">
        <v>1360</v>
      </c>
    </row>
    <row r="1164" s="2" customFormat="1">
      <c r="A1164" s="40"/>
      <c r="B1164" s="41"/>
      <c r="C1164" s="42"/>
      <c r="D1164" s="229" t="s">
        <v>219</v>
      </c>
      <c r="E1164" s="42"/>
      <c r="F1164" s="230" t="s">
        <v>1361</v>
      </c>
      <c r="G1164" s="42"/>
      <c r="H1164" s="42"/>
      <c r="I1164" s="231"/>
      <c r="J1164" s="42"/>
      <c r="K1164" s="42"/>
      <c r="L1164" s="46"/>
      <c r="M1164" s="232"/>
      <c r="N1164" s="233"/>
      <c r="O1164" s="86"/>
      <c r="P1164" s="86"/>
      <c r="Q1164" s="86"/>
      <c r="R1164" s="86"/>
      <c r="S1164" s="86"/>
      <c r="T1164" s="87"/>
      <c r="U1164" s="40"/>
      <c r="V1164" s="40"/>
      <c r="W1164" s="40"/>
      <c r="X1164" s="40"/>
      <c r="Y1164" s="40"/>
      <c r="Z1164" s="40"/>
      <c r="AA1164" s="40"/>
      <c r="AB1164" s="40"/>
      <c r="AC1164" s="40"/>
      <c r="AD1164" s="40"/>
      <c r="AE1164" s="40"/>
      <c r="AT1164" s="19" t="s">
        <v>219</v>
      </c>
      <c r="AU1164" s="19" t="s">
        <v>83</v>
      </c>
    </row>
    <row r="1165" s="14" customFormat="1">
      <c r="A1165" s="14"/>
      <c r="B1165" s="245"/>
      <c r="C1165" s="246"/>
      <c r="D1165" s="236" t="s">
        <v>221</v>
      </c>
      <c r="E1165" s="247" t="s">
        <v>19</v>
      </c>
      <c r="F1165" s="248" t="s">
        <v>1362</v>
      </c>
      <c r="G1165" s="246"/>
      <c r="H1165" s="249">
        <v>3.1499999999999999</v>
      </c>
      <c r="I1165" s="250"/>
      <c r="J1165" s="246"/>
      <c r="K1165" s="246"/>
      <c r="L1165" s="251"/>
      <c r="M1165" s="252"/>
      <c r="N1165" s="253"/>
      <c r="O1165" s="253"/>
      <c r="P1165" s="253"/>
      <c r="Q1165" s="253"/>
      <c r="R1165" s="253"/>
      <c r="S1165" s="253"/>
      <c r="T1165" s="254"/>
      <c r="U1165" s="14"/>
      <c r="V1165" s="14"/>
      <c r="W1165" s="14"/>
      <c r="X1165" s="14"/>
      <c r="Y1165" s="14"/>
      <c r="Z1165" s="14"/>
      <c r="AA1165" s="14"/>
      <c r="AB1165" s="14"/>
      <c r="AC1165" s="14"/>
      <c r="AD1165" s="14"/>
      <c r="AE1165" s="14"/>
      <c r="AT1165" s="255" t="s">
        <v>221</v>
      </c>
      <c r="AU1165" s="255" t="s">
        <v>83</v>
      </c>
      <c r="AV1165" s="14" t="s">
        <v>83</v>
      </c>
      <c r="AW1165" s="14" t="s">
        <v>34</v>
      </c>
      <c r="AX1165" s="14" t="s">
        <v>74</v>
      </c>
      <c r="AY1165" s="255" t="s">
        <v>210</v>
      </c>
    </row>
    <row r="1166" s="14" customFormat="1">
      <c r="A1166" s="14"/>
      <c r="B1166" s="245"/>
      <c r="C1166" s="246"/>
      <c r="D1166" s="236" t="s">
        <v>221</v>
      </c>
      <c r="E1166" s="247" t="s">
        <v>19</v>
      </c>
      <c r="F1166" s="248" t="s">
        <v>1363</v>
      </c>
      <c r="G1166" s="246"/>
      <c r="H1166" s="249">
        <v>1</v>
      </c>
      <c r="I1166" s="250"/>
      <c r="J1166" s="246"/>
      <c r="K1166" s="246"/>
      <c r="L1166" s="251"/>
      <c r="M1166" s="252"/>
      <c r="N1166" s="253"/>
      <c r="O1166" s="253"/>
      <c r="P1166" s="253"/>
      <c r="Q1166" s="253"/>
      <c r="R1166" s="253"/>
      <c r="S1166" s="253"/>
      <c r="T1166" s="254"/>
      <c r="U1166" s="14"/>
      <c r="V1166" s="14"/>
      <c r="W1166" s="14"/>
      <c r="X1166" s="14"/>
      <c r="Y1166" s="14"/>
      <c r="Z1166" s="14"/>
      <c r="AA1166" s="14"/>
      <c r="AB1166" s="14"/>
      <c r="AC1166" s="14"/>
      <c r="AD1166" s="14"/>
      <c r="AE1166" s="14"/>
      <c r="AT1166" s="255" t="s">
        <v>221</v>
      </c>
      <c r="AU1166" s="255" t="s">
        <v>83</v>
      </c>
      <c r="AV1166" s="14" t="s">
        <v>83</v>
      </c>
      <c r="AW1166" s="14" t="s">
        <v>34</v>
      </c>
      <c r="AX1166" s="14" t="s">
        <v>74</v>
      </c>
      <c r="AY1166" s="255" t="s">
        <v>210</v>
      </c>
    </row>
    <row r="1167" s="14" customFormat="1">
      <c r="A1167" s="14"/>
      <c r="B1167" s="245"/>
      <c r="C1167" s="246"/>
      <c r="D1167" s="236" t="s">
        <v>221</v>
      </c>
      <c r="E1167" s="247" t="s">
        <v>19</v>
      </c>
      <c r="F1167" s="248" t="s">
        <v>1364</v>
      </c>
      <c r="G1167" s="246"/>
      <c r="H1167" s="249">
        <v>7.2999999999999998</v>
      </c>
      <c r="I1167" s="250"/>
      <c r="J1167" s="246"/>
      <c r="K1167" s="246"/>
      <c r="L1167" s="251"/>
      <c r="M1167" s="252"/>
      <c r="N1167" s="253"/>
      <c r="O1167" s="253"/>
      <c r="P1167" s="253"/>
      <c r="Q1167" s="253"/>
      <c r="R1167" s="253"/>
      <c r="S1167" s="253"/>
      <c r="T1167" s="254"/>
      <c r="U1167" s="14"/>
      <c r="V1167" s="14"/>
      <c r="W1167" s="14"/>
      <c r="X1167" s="14"/>
      <c r="Y1167" s="14"/>
      <c r="Z1167" s="14"/>
      <c r="AA1167" s="14"/>
      <c r="AB1167" s="14"/>
      <c r="AC1167" s="14"/>
      <c r="AD1167" s="14"/>
      <c r="AE1167" s="14"/>
      <c r="AT1167" s="255" t="s">
        <v>221</v>
      </c>
      <c r="AU1167" s="255" t="s">
        <v>83</v>
      </c>
      <c r="AV1167" s="14" t="s">
        <v>83</v>
      </c>
      <c r="AW1167" s="14" t="s">
        <v>34</v>
      </c>
      <c r="AX1167" s="14" t="s">
        <v>74</v>
      </c>
      <c r="AY1167" s="255" t="s">
        <v>210</v>
      </c>
    </row>
    <row r="1168" s="16" customFormat="1">
      <c r="A1168" s="16"/>
      <c r="B1168" s="267"/>
      <c r="C1168" s="268"/>
      <c r="D1168" s="236" t="s">
        <v>221</v>
      </c>
      <c r="E1168" s="269" t="s">
        <v>19</v>
      </c>
      <c r="F1168" s="270" t="s">
        <v>236</v>
      </c>
      <c r="G1168" s="268"/>
      <c r="H1168" s="271">
        <v>11.449999999999999</v>
      </c>
      <c r="I1168" s="272"/>
      <c r="J1168" s="268"/>
      <c r="K1168" s="268"/>
      <c r="L1168" s="273"/>
      <c r="M1168" s="274"/>
      <c r="N1168" s="275"/>
      <c r="O1168" s="275"/>
      <c r="P1168" s="275"/>
      <c r="Q1168" s="275"/>
      <c r="R1168" s="275"/>
      <c r="S1168" s="275"/>
      <c r="T1168" s="276"/>
      <c r="U1168" s="16"/>
      <c r="V1168" s="16"/>
      <c r="W1168" s="16"/>
      <c r="X1168" s="16"/>
      <c r="Y1168" s="16"/>
      <c r="Z1168" s="16"/>
      <c r="AA1168" s="16"/>
      <c r="AB1168" s="16"/>
      <c r="AC1168" s="16"/>
      <c r="AD1168" s="16"/>
      <c r="AE1168" s="16"/>
      <c r="AT1168" s="277" t="s">
        <v>221</v>
      </c>
      <c r="AU1168" s="277" t="s">
        <v>83</v>
      </c>
      <c r="AV1168" s="16" t="s">
        <v>217</v>
      </c>
      <c r="AW1168" s="16" t="s">
        <v>34</v>
      </c>
      <c r="AX1168" s="16" t="s">
        <v>81</v>
      </c>
      <c r="AY1168" s="277" t="s">
        <v>210</v>
      </c>
    </row>
    <row r="1169" s="2" customFormat="1" ht="16.5" customHeight="1">
      <c r="A1169" s="40"/>
      <c r="B1169" s="41"/>
      <c r="C1169" s="216" t="s">
        <v>1365</v>
      </c>
      <c r="D1169" s="216" t="s">
        <v>212</v>
      </c>
      <c r="E1169" s="217" t="s">
        <v>1366</v>
      </c>
      <c r="F1169" s="218" t="s">
        <v>1367</v>
      </c>
      <c r="G1169" s="219" t="s">
        <v>417</v>
      </c>
      <c r="H1169" s="220">
        <v>34.700000000000003</v>
      </c>
      <c r="I1169" s="221"/>
      <c r="J1169" s="222">
        <f>ROUND(I1169*H1169,2)</f>
        <v>0</v>
      </c>
      <c r="K1169" s="218" t="s">
        <v>216</v>
      </c>
      <c r="L1169" s="46"/>
      <c r="M1169" s="223" t="s">
        <v>19</v>
      </c>
      <c r="N1169" s="224" t="s">
        <v>45</v>
      </c>
      <c r="O1169" s="86"/>
      <c r="P1169" s="225">
        <f>O1169*H1169</f>
        <v>0</v>
      </c>
      <c r="Q1169" s="225">
        <v>0</v>
      </c>
      <c r="R1169" s="225">
        <f>Q1169*H1169</f>
        <v>0</v>
      </c>
      <c r="S1169" s="225">
        <v>0.0025999999999999999</v>
      </c>
      <c r="T1169" s="226">
        <f>S1169*H1169</f>
        <v>0.090220000000000009</v>
      </c>
      <c r="U1169" s="40"/>
      <c r="V1169" s="40"/>
      <c r="W1169" s="40"/>
      <c r="X1169" s="40"/>
      <c r="Y1169" s="40"/>
      <c r="Z1169" s="40"/>
      <c r="AA1169" s="40"/>
      <c r="AB1169" s="40"/>
      <c r="AC1169" s="40"/>
      <c r="AD1169" s="40"/>
      <c r="AE1169" s="40"/>
      <c r="AR1169" s="227" t="s">
        <v>368</v>
      </c>
      <c r="AT1169" s="227" t="s">
        <v>212</v>
      </c>
      <c r="AU1169" s="227" t="s">
        <v>83</v>
      </c>
      <c r="AY1169" s="19" t="s">
        <v>210</v>
      </c>
      <c r="BE1169" s="228">
        <f>IF(N1169="základní",J1169,0)</f>
        <v>0</v>
      </c>
      <c r="BF1169" s="228">
        <f>IF(N1169="snížená",J1169,0)</f>
        <v>0</v>
      </c>
      <c r="BG1169" s="228">
        <f>IF(N1169="zákl. přenesená",J1169,0)</f>
        <v>0</v>
      </c>
      <c r="BH1169" s="228">
        <f>IF(N1169="sníž. přenesená",J1169,0)</f>
        <v>0</v>
      </c>
      <c r="BI1169" s="228">
        <f>IF(N1169="nulová",J1169,0)</f>
        <v>0</v>
      </c>
      <c r="BJ1169" s="19" t="s">
        <v>81</v>
      </c>
      <c r="BK1169" s="228">
        <f>ROUND(I1169*H1169,2)</f>
        <v>0</v>
      </c>
      <c r="BL1169" s="19" t="s">
        <v>368</v>
      </c>
      <c r="BM1169" s="227" t="s">
        <v>1368</v>
      </c>
    </row>
    <row r="1170" s="2" customFormat="1">
      <c r="A1170" s="40"/>
      <c r="B1170" s="41"/>
      <c r="C1170" s="42"/>
      <c r="D1170" s="229" t="s">
        <v>219</v>
      </c>
      <c r="E1170" s="42"/>
      <c r="F1170" s="230" t="s">
        <v>1369</v>
      </c>
      <c r="G1170" s="42"/>
      <c r="H1170" s="42"/>
      <c r="I1170" s="231"/>
      <c r="J1170" s="42"/>
      <c r="K1170" s="42"/>
      <c r="L1170" s="46"/>
      <c r="M1170" s="232"/>
      <c r="N1170" s="233"/>
      <c r="O1170" s="86"/>
      <c r="P1170" s="86"/>
      <c r="Q1170" s="86"/>
      <c r="R1170" s="86"/>
      <c r="S1170" s="86"/>
      <c r="T1170" s="87"/>
      <c r="U1170" s="40"/>
      <c r="V1170" s="40"/>
      <c r="W1170" s="40"/>
      <c r="X1170" s="40"/>
      <c r="Y1170" s="40"/>
      <c r="Z1170" s="40"/>
      <c r="AA1170" s="40"/>
      <c r="AB1170" s="40"/>
      <c r="AC1170" s="40"/>
      <c r="AD1170" s="40"/>
      <c r="AE1170" s="40"/>
      <c r="AT1170" s="19" t="s">
        <v>219</v>
      </c>
      <c r="AU1170" s="19" t="s">
        <v>83</v>
      </c>
    </row>
    <row r="1171" s="14" customFormat="1">
      <c r="A1171" s="14"/>
      <c r="B1171" s="245"/>
      <c r="C1171" s="246"/>
      <c r="D1171" s="236" t="s">
        <v>221</v>
      </c>
      <c r="E1171" s="247" t="s">
        <v>19</v>
      </c>
      <c r="F1171" s="248" t="s">
        <v>1370</v>
      </c>
      <c r="G1171" s="246"/>
      <c r="H1171" s="249">
        <v>34.700000000000003</v>
      </c>
      <c r="I1171" s="250"/>
      <c r="J1171" s="246"/>
      <c r="K1171" s="246"/>
      <c r="L1171" s="251"/>
      <c r="M1171" s="252"/>
      <c r="N1171" s="253"/>
      <c r="O1171" s="253"/>
      <c r="P1171" s="253"/>
      <c r="Q1171" s="253"/>
      <c r="R1171" s="253"/>
      <c r="S1171" s="253"/>
      <c r="T1171" s="254"/>
      <c r="U1171" s="14"/>
      <c r="V1171" s="14"/>
      <c r="W1171" s="14"/>
      <c r="X1171" s="14"/>
      <c r="Y1171" s="14"/>
      <c r="Z1171" s="14"/>
      <c r="AA1171" s="14"/>
      <c r="AB1171" s="14"/>
      <c r="AC1171" s="14"/>
      <c r="AD1171" s="14"/>
      <c r="AE1171" s="14"/>
      <c r="AT1171" s="255" t="s">
        <v>221</v>
      </c>
      <c r="AU1171" s="255" t="s">
        <v>83</v>
      </c>
      <c r="AV1171" s="14" t="s">
        <v>83</v>
      </c>
      <c r="AW1171" s="14" t="s">
        <v>34</v>
      </c>
      <c r="AX1171" s="14" t="s">
        <v>81</v>
      </c>
      <c r="AY1171" s="255" t="s">
        <v>210</v>
      </c>
    </row>
    <row r="1172" s="2" customFormat="1" ht="16.5" customHeight="1">
      <c r="A1172" s="40"/>
      <c r="B1172" s="41"/>
      <c r="C1172" s="216" t="s">
        <v>1371</v>
      </c>
      <c r="D1172" s="216" t="s">
        <v>212</v>
      </c>
      <c r="E1172" s="217" t="s">
        <v>1372</v>
      </c>
      <c r="F1172" s="218" t="s">
        <v>1373</v>
      </c>
      <c r="G1172" s="219" t="s">
        <v>417</v>
      </c>
      <c r="H1172" s="220">
        <v>18</v>
      </c>
      <c r="I1172" s="221"/>
      <c r="J1172" s="222">
        <f>ROUND(I1172*H1172,2)</f>
        <v>0</v>
      </c>
      <c r="K1172" s="218" t="s">
        <v>216</v>
      </c>
      <c r="L1172" s="46"/>
      <c r="M1172" s="223" t="s">
        <v>19</v>
      </c>
      <c r="N1172" s="224" t="s">
        <v>45</v>
      </c>
      <c r="O1172" s="86"/>
      <c r="P1172" s="225">
        <f>O1172*H1172</f>
        <v>0</v>
      </c>
      <c r="Q1172" s="225">
        <v>0</v>
      </c>
      <c r="R1172" s="225">
        <f>Q1172*H1172</f>
        <v>0</v>
      </c>
      <c r="S1172" s="225">
        <v>0.01213</v>
      </c>
      <c r="T1172" s="226">
        <f>S1172*H1172</f>
        <v>0.21834000000000001</v>
      </c>
      <c r="U1172" s="40"/>
      <c r="V1172" s="40"/>
      <c r="W1172" s="40"/>
      <c r="X1172" s="40"/>
      <c r="Y1172" s="40"/>
      <c r="Z1172" s="40"/>
      <c r="AA1172" s="40"/>
      <c r="AB1172" s="40"/>
      <c r="AC1172" s="40"/>
      <c r="AD1172" s="40"/>
      <c r="AE1172" s="40"/>
      <c r="AR1172" s="227" t="s">
        <v>368</v>
      </c>
      <c r="AT1172" s="227" t="s">
        <v>212</v>
      </c>
      <c r="AU1172" s="227" t="s">
        <v>83</v>
      </c>
      <c r="AY1172" s="19" t="s">
        <v>210</v>
      </c>
      <c r="BE1172" s="228">
        <f>IF(N1172="základní",J1172,0)</f>
        <v>0</v>
      </c>
      <c r="BF1172" s="228">
        <f>IF(N1172="snížená",J1172,0)</f>
        <v>0</v>
      </c>
      <c r="BG1172" s="228">
        <f>IF(N1172="zákl. přenesená",J1172,0)</f>
        <v>0</v>
      </c>
      <c r="BH1172" s="228">
        <f>IF(N1172="sníž. přenesená",J1172,0)</f>
        <v>0</v>
      </c>
      <c r="BI1172" s="228">
        <f>IF(N1172="nulová",J1172,0)</f>
        <v>0</v>
      </c>
      <c r="BJ1172" s="19" t="s">
        <v>81</v>
      </c>
      <c r="BK1172" s="228">
        <f>ROUND(I1172*H1172,2)</f>
        <v>0</v>
      </c>
      <c r="BL1172" s="19" t="s">
        <v>368</v>
      </c>
      <c r="BM1172" s="227" t="s">
        <v>1374</v>
      </c>
    </row>
    <row r="1173" s="2" customFormat="1">
      <c r="A1173" s="40"/>
      <c r="B1173" s="41"/>
      <c r="C1173" s="42"/>
      <c r="D1173" s="229" t="s">
        <v>219</v>
      </c>
      <c r="E1173" s="42"/>
      <c r="F1173" s="230" t="s">
        <v>1375</v>
      </c>
      <c r="G1173" s="42"/>
      <c r="H1173" s="42"/>
      <c r="I1173" s="231"/>
      <c r="J1173" s="42"/>
      <c r="K1173" s="42"/>
      <c r="L1173" s="46"/>
      <c r="M1173" s="232"/>
      <c r="N1173" s="233"/>
      <c r="O1173" s="86"/>
      <c r="P1173" s="86"/>
      <c r="Q1173" s="86"/>
      <c r="R1173" s="86"/>
      <c r="S1173" s="86"/>
      <c r="T1173" s="87"/>
      <c r="U1173" s="40"/>
      <c r="V1173" s="40"/>
      <c r="W1173" s="40"/>
      <c r="X1173" s="40"/>
      <c r="Y1173" s="40"/>
      <c r="Z1173" s="40"/>
      <c r="AA1173" s="40"/>
      <c r="AB1173" s="40"/>
      <c r="AC1173" s="40"/>
      <c r="AD1173" s="40"/>
      <c r="AE1173" s="40"/>
      <c r="AT1173" s="19" t="s">
        <v>219</v>
      </c>
      <c r="AU1173" s="19" t="s">
        <v>83</v>
      </c>
    </row>
    <row r="1174" s="13" customFormat="1">
      <c r="A1174" s="13"/>
      <c r="B1174" s="234"/>
      <c r="C1174" s="235"/>
      <c r="D1174" s="236" t="s">
        <v>221</v>
      </c>
      <c r="E1174" s="237" t="s">
        <v>19</v>
      </c>
      <c r="F1174" s="238" t="s">
        <v>852</v>
      </c>
      <c r="G1174" s="235"/>
      <c r="H1174" s="237" t="s">
        <v>19</v>
      </c>
      <c r="I1174" s="239"/>
      <c r="J1174" s="235"/>
      <c r="K1174" s="235"/>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221</v>
      </c>
      <c r="AU1174" s="244" t="s">
        <v>83</v>
      </c>
      <c r="AV1174" s="13" t="s">
        <v>81</v>
      </c>
      <c r="AW1174" s="13" t="s">
        <v>34</v>
      </c>
      <c r="AX1174" s="13" t="s">
        <v>74</v>
      </c>
      <c r="AY1174" s="244" t="s">
        <v>210</v>
      </c>
    </row>
    <row r="1175" s="13" customFormat="1">
      <c r="A1175" s="13"/>
      <c r="B1175" s="234"/>
      <c r="C1175" s="235"/>
      <c r="D1175" s="236" t="s">
        <v>221</v>
      </c>
      <c r="E1175" s="237" t="s">
        <v>19</v>
      </c>
      <c r="F1175" s="238" t="s">
        <v>853</v>
      </c>
      <c r="G1175" s="235"/>
      <c r="H1175" s="237" t="s">
        <v>19</v>
      </c>
      <c r="I1175" s="239"/>
      <c r="J1175" s="235"/>
      <c r="K1175" s="235"/>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221</v>
      </c>
      <c r="AU1175" s="244" t="s">
        <v>83</v>
      </c>
      <c r="AV1175" s="13" t="s">
        <v>81</v>
      </c>
      <c r="AW1175" s="13" t="s">
        <v>34</v>
      </c>
      <c r="AX1175" s="13" t="s">
        <v>74</v>
      </c>
      <c r="AY1175" s="244" t="s">
        <v>210</v>
      </c>
    </row>
    <row r="1176" s="14" customFormat="1">
      <c r="A1176" s="14"/>
      <c r="B1176" s="245"/>
      <c r="C1176" s="246"/>
      <c r="D1176" s="236" t="s">
        <v>221</v>
      </c>
      <c r="E1176" s="247" t="s">
        <v>19</v>
      </c>
      <c r="F1176" s="248" t="s">
        <v>1376</v>
      </c>
      <c r="G1176" s="246"/>
      <c r="H1176" s="249">
        <v>18</v>
      </c>
      <c r="I1176" s="250"/>
      <c r="J1176" s="246"/>
      <c r="K1176" s="246"/>
      <c r="L1176" s="251"/>
      <c r="M1176" s="252"/>
      <c r="N1176" s="253"/>
      <c r="O1176" s="253"/>
      <c r="P1176" s="253"/>
      <c r="Q1176" s="253"/>
      <c r="R1176" s="253"/>
      <c r="S1176" s="253"/>
      <c r="T1176" s="254"/>
      <c r="U1176" s="14"/>
      <c r="V1176" s="14"/>
      <c r="W1176" s="14"/>
      <c r="X1176" s="14"/>
      <c r="Y1176" s="14"/>
      <c r="Z1176" s="14"/>
      <c r="AA1176" s="14"/>
      <c r="AB1176" s="14"/>
      <c r="AC1176" s="14"/>
      <c r="AD1176" s="14"/>
      <c r="AE1176" s="14"/>
      <c r="AT1176" s="255" t="s">
        <v>221</v>
      </c>
      <c r="AU1176" s="255" t="s">
        <v>83</v>
      </c>
      <c r="AV1176" s="14" t="s">
        <v>83</v>
      </c>
      <c r="AW1176" s="14" t="s">
        <v>34</v>
      </c>
      <c r="AX1176" s="14" t="s">
        <v>81</v>
      </c>
      <c r="AY1176" s="255" t="s">
        <v>210</v>
      </c>
    </row>
    <row r="1177" s="2" customFormat="1" ht="16.5" customHeight="1">
      <c r="A1177" s="40"/>
      <c r="B1177" s="41"/>
      <c r="C1177" s="216" t="s">
        <v>1377</v>
      </c>
      <c r="D1177" s="216" t="s">
        <v>212</v>
      </c>
      <c r="E1177" s="217" t="s">
        <v>1378</v>
      </c>
      <c r="F1177" s="218" t="s">
        <v>1379</v>
      </c>
      <c r="G1177" s="219" t="s">
        <v>417</v>
      </c>
      <c r="H1177" s="220">
        <v>21.199999999999999</v>
      </c>
      <c r="I1177" s="221"/>
      <c r="J1177" s="222">
        <f>ROUND(I1177*H1177,2)</f>
        <v>0</v>
      </c>
      <c r="K1177" s="218" t="s">
        <v>216</v>
      </c>
      <c r="L1177" s="46"/>
      <c r="M1177" s="223" t="s">
        <v>19</v>
      </c>
      <c r="N1177" s="224" t="s">
        <v>45</v>
      </c>
      <c r="O1177" s="86"/>
      <c r="P1177" s="225">
        <f>O1177*H1177</f>
        <v>0</v>
      </c>
      <c r="Q1177" s="225">
        <v>0</v>
      </c>
      <c r="R1177" s="225">
        <f>Q1177*H1177</f>
        <v>0</v>
      </c>
      <c r="S1177" s="225">
        <v>0.0039399999999999999</v>
      </c>
      <c r="T1177" s="226">
        <f>S1177*H1177</f>
        <v>0.083527999999999991</v>
      </c>
      <c r="U1177" s="40"/>
      <c r="V1177" s="40"/>
      <c r="W1177" s="40"/>
      <c r="X1177" s="40"/>
      <c r="Y1177" s="40"/>
      <c r="Z1177" s="40"/>
      <c r="AA1177" s="40"/>
      <c r="AB1177" s="40"/>
      <c r="AC1177" s="40"/>
      <c r="AD1177" s="40"/>
      <c r="AE1177" s="40"/>
      <c r="AR1177" s="227" t="s">
        <v>368</v>
      </c>
      <c r="AT1177" s="227" t="s">
        <v>212</v>
      </c>
      <c r="AU1177" s="227" t="s">
        <v>83</v>
      </c>
      <c r="AY1177" s="19" t="s">
        <v>210</v>
      </c>
      <c r="BE1177" s="228">
        <f>IF(N1177="základní",J1177,0)</f>
        <v>0</v>
      </c>
      <c r="BF1177" s="228">
        <f>IF(N1177="snížená",J1177,0)</f>
        <v>0</v>
      </c>
      <c r="BG1177" s="228">
        <f>IF(N1177="zákl. přenesená",J1177,0)</f>
        <v>0</v>
      </c>
      <c r="BH1177" s="228">
        <f>IF(N1177="sníž. přenesená",J1177,0)</f>
        <v>0</v>
      </c>
      <c r="BI1177" s="228">
        <f>IF(N1177="nulová",J1177,0)</f>
        <v>0</v>
      </c>
      <c r="BJ1177" s="19" t="s">
        <v>81</v>
      </c>
      <c r="BK1177" s="228">
        <f>ROUND(I1177*H1177,2)</f>
        <v>0</v>
      </c>
      <c r="BL1177" s="19" t="s">
        <v>368</v>
      </c>
      <c r="BM1177" s="227" t="s">
        <v>1380</v>
      </c>
    </row>
    <row r="1178" s="2" customFormat="1">
      <c r="A1178" s="40"/>
      <c r="B1178" s="41"/>
      <c r="C1178" s="42"/>
      <c r="D1178" s="229" t="s">
        <v>219</v>
      </c>
      <c r="E1178" s="42"/>
      <c r="F1178" s="230" t="s">
        <v>1381</v>
      </c>
      <c r="G1178" s="42"/>
      <c r="H1178" s="42"/>
      <c r="I1178" s="231"/>
      <c r="J1178" s="42"/>
      <c r="K1178" s="42"/>
      <c r="L1178" s="46"/>
      <c r="M1178" s="232"/>
      <c r="N1178" s="233"/>
      <c r="O1178" s="86"/>
      <c r="P1178" s="86"/>
      <c r="Q1178" s="86"/>
      <c r="R1178" s="86"/>
      <c r="S1178" s="86"/>
      <c r="T1178" s="87"/>
      <c r="U1178" s="40"/>
      <c r="V1178" s="40"/>
      <c r="W1178" s="40"/>
      <c r="X1178" s="40"/>
      <c r="Y1178" s="40"/>
      <c r="Z1178" s="40"/>
      <c r="AA1178" s="40"/>
      <c r="AB1178" s="40"/>
      <c r="AC1178" s="40"/>
      <c r="AD1178" s="40"/>
      <c r="AE1178" s="40"/>
      <c r="AT1178" s="19" t="s">
        <v>219</v>
      </c>
      <c r="AU1178" s="19" t="s">
        <v>83</v>
      </c>
    </row>
    <row r="1179" s="14" customFormat="1">
      <c r="A1179" s="14"/>
      <c r="B1179" s="245"/>
      <c r="C1179" s="246"/>
      <c r="D1179" s="236" t="s">
        <v>221</v>
      </c>
      <c r="E1179" s="247" t="s">
        <v>19</v>
      </c>
      <c r="F1179" s="248" t="s">
        <v>1382</v>
      </c>
      <c r="G1179" s="246"/>
      <c r="H1179" s="249">
        <v>7.4000000000000004</v>
      </c>
      <c r="I1179" s="250"/>
      <c r="J1179" s="246"/>
      <c r="K1179" s="246"/>
      <c r="L1179" s="251"/>
      <c r="M1179" s="252"/>
      <c r="N1179" s="253"/>
      <c r="O1179" s="253"/>
      <c r="P1179" s="253"/>
      <c r="Q1179" s="253"/>
      <c r="R1179" s="253"/>
      <c r="S1179" s="253"/>
      <c r="T1179" s="254"/>
      <c r="U1179" s="14"/>
      <c r="V1179" s="14"/>
      <c r="W1179" s="14"/>
      <c r="X1179" s="14"/>
      <c r="Y1179" s="14"/>
      <c r="Z1179" s="14"/>
      <c r="AA1179" s="14"/>
      <c r="AB1179" s="14"/>
      <c r="AC1179" s="14"/>
      <c r="AD1179" s="14"/>
      <c r="AE1179" s="14"/>
      <c r="AT1179" s="255" t="s">
        <v>221</v>
      </c>
      <c r="AU1179" s="255" t="s">
        <v>83</v>
      </c>
      <c r="AV1179" s="14" t="s">
        <v>83</v>
      </c>
      <c r="AW1179" s="14" t="s">
        <v>34</v>
      </c>
      <c r="AX1179" s="14" t="s">
        <v>74</v>
      </c>
      <c r="AY1179" s="255" t="s">
        <v>210</v>
      </c>
    </row>
    <row r="1180" s="14" customFormat="1">
      <c r="A1180" s="14"/>
      <c r="B1180" s="245"/>
      <c r="C1180" s="246"/>
      <c r="D1180" s="236" t="s">
        <v>221</v>
      </c>
      <c r="E1180" s="247" t="s">
        <v>19</v>
      </c>
      <c r="F1180" s="248" t="s">
        <v>1383</v>
      </c>
      <c r="G1180" s="246"/>
      <c r="H1180" s="249">
        <v>4.2000000000000002</v>
      </c>
      <c r="I1180" s="250"/>
      <c r="J1180" s="246"/>
      <c r="K1180" s="246"/>
      <c r="L1180" s="251"/>
      <c r="M1180" s="252"/>
      <c r="N1180" s="253"/>
      <c r="O1180" s="253"/>
      <c r="P1180" s="253"/>
      <c r="Q1180" s="253"/>
      <c r="R1180" s="253"/>
      <c r="S1180" s="253"/>
      <c r="T1180" s="254"/>
      <c r="U1180" s="14"/>
      <c r="V1180" s="14"/>
      <c r="W1180" s="14"/>
      <c r="X1180" s="14"/>
      <c r="Y1180" s="14"/>
      <c r="Z1180" s="14"/>
      <c r="AA1180" s="14"/>
      <c r="AB1180" s="14"/>
      <c r="AC1180" s="14"/>
      <c r="AD1180" s="14"/>
      <c r="AE1180" s="14"/>
      <c r="AT1180" s="255" t="s">
        <v>221</v>
      </c>
      <c r="AU1180" s="255" t="s">
        <v>83</v>
      </c>
      <c r="AV1180" s="14" t="s">
        <v>83</v>
      </c>
      <c r="AW1180" s="14" t="s">
        <v>34</v>
      </c>
      <c r="AX1180" s="14" t="s">
        <v>74</v>
      </c>
      <c r="AY1180" s="255" t="s">
        <v>210</v>
      </c>
    </row>
    <row r="1181" s="14" customFormat="1">
      <c r="A1181" s="14"/>
      <c r="B1181" s="245"/>
      <c r="C1181" s="246"/>
      <c r="D1181" s="236" t="s">
        <v>221</v>
      </c>
      <c r="E1181" s="247" t="s">
        <v>19</v>
      </c>
      <c r="F1181" s="248" t="s">
        <v>1384</v>
      </c>
      <c r="G1181" s="246"/>
      <c r="H1181" s="249">
        <v>3.2000000000000002</v>
      </c>
      <c r="I1181" s="250"/>
      <c r="J1181" s="246"/>
      <c r="K1181" s="246"/>
      <c r="L1181" s="251"/>
      <c r="M1181" s="252"/>
      <c r="N1181" s="253"/>
      <c r="O1181" s="253"/>
      <c r="P1181" s="253"/>
      <c r="Q1181" s="253"/>
      <c r="R1181" s="253"/>
      <c r="S1181" s="253"/>
      <c r="T1181" s="254"/>
      <c r="U1181" s="14"/>
      <c r="V1181" s="14"/>
      <c r="W1181" s="14"/>
      <c r="X1181" s="14"/>
      <c r="Y1181" s="14"/>
      <c r="Z1181" s="14"/>
      <c r="AA1181" s="14"/>
      <c r="AB1181" s="14"/>
      <c r="AC1181" s="14"/>
      <c r="AD1181" s="14"/>
      <c r="AE1181" s="14"/>
      <c r="AT1181" s="255" t="s">
        <v>221</v>
      </c>
      <c r="AU1181" s="255" t="s">
        <v>83</v>
      </c>
      <c r="AV1181" s="14" t="s">
        <v>83</v>
      </c>
      <c r="AW1181" s="14" t="s">
        <v>34</v>
      </c>
      <c r="AX1181" s="14" t="s">
        <v>74</v>
      </c>
      <c r="AY1181" s="255" t="s">
        <v>210</v>
      </c>
    </row>
    <row r="1182" s="14" customFormat="1">
      <c r="A1182" s="14"/>
      <c r="B1182" s="245"/>
      <c r="C1182" s="246"/>
      <c r="D1182" s="236" t="s">
        <v>221</v>
      </c>
      <c r="E1182" s="247" t="s">
        <v>19</v>
      </c>
      <c r="F1182" s="248" t="s">
        <v>1385</v>
      </c>
      <c r="G1182" s="246"/>
      <c r="H1182" s="249">
        <v>3.7999999999999998</v>
      </c>
      <c r="I1182" s="250"/>
      <c r="J1182" s="246"/>
      <c r="K1182" s="246"/>
      <c r="L1182" s="251"/>
      <c r="M1182" s="252"/>
      <c r="N1182" s="253"/>
      <c r="O1182" s="253"/>
      <c r="P1182" s="253"/>
      <c r="Q1182" s="253"/>
      <c r="R1182" s="253"/>
      <c r="S1182" s="253"/>
      <c r="T1182" s="254"/>
      <c r="U1182" s="14"/>
      <c r="V1182" s="14"/>
      <c r="W1182" s="14"/>
      <c r="X1182" s="14"/>
      <c r="Y1182" s="14"/>
      <c r="Z1182" s="14"/>
      <c r="AA1182" s="14"/>
      <c r="AB1182" s="14"/>
      <c r="AC1182" s="14"/>
      <c r="AD1182" s="14"/>
      <c r="AE1182" s="14"/>
      <c r="AT1182" s="255" t="s">
        <v>221</v>
      </c>
      <c r="AU1182" s="255" t="s">
        <v>83</v>
      </c>
      <c r="AV1182" s="14" t="s">
        <v>83</v>
      </c>
      <c r="AW1182" s="14" t="s">
        <v>34</v>
      </c>
      <c r="AX1182" s="14" t="s">
        <v>74</v>
      </c>
      <c r="AY1182" s="255" t="s">
        <v>210</v>
      </c>
    </row>
    <row r="1183" s="14" customFormat="1">
      <c r="A1183" s="14"/>
      <c r="B1183" s="245"/>
      <c r="C1183" s="246"/>
      <c r="D1183" s="236" t="s">
        <v>221</v>
      </c>
      <c r="E1183" s="247" t="s">
        <v>19</v>
      </c>
      <c r="F1183" s="248" t="s">
        <v>1386</v>
      </c>
      <c r="G1183" s="246"/>
      <c r="H1183" s="249">
        <v>2.6000000000000001</v>
      </c>
      <c r="I1183" s="250"/>
      <c r="J1183" s="246"/>
      <c r="K1183" s="246"/>
      <c r="L1183" s="251"/>
      <c r="M1183" s="252"/>
      <c r="N1183" s="253"/>
      <c r="O1183" s="253"/>
      <c r="P1183" s="253"/>
      <c r="Q1183" s="253"/>
      <c r="R1183" s="253"/>
      <c r="S1183" s="253"/>
      <c r="T1183" s="254"/>
      <c r="U1183" s="14"/>
      <c r="V1183" s="14"/>
      <c r="W1183" s="14"/>
      <c r="X1183" s="14"/>
      <c r="Y1183" s="14"/>
      <c r="Z1183" s="14"/>
      <c r="AA1183" s="14"/>
      <c r="AB1183" s="14"/>
      <c r="AC1183" s="14"/>
      <c r="AD1183" s="14"/>
      <c r="AE1183" s="14"/>
      <c r="AT1183" s="255" t="s">
        <v>221</v>
      </c>
      <c r="AU1183" s="255" t="s">
        <v>83</v>
      </c>
      <c r="AV1183" s="14" t="s">
        <v>83</v>
      </c>
      <c r="AW1183" s="14" t="s">
        <v>34</v>
      </c>
      <c r="AX1183" s="14" t="s">
        <v>74</v>
      </c>
      <c r="AY1183" s="255" t="s">
        <v>210</v>
      </c>
    </row>
    <row r="1184" s="16" customFormat="1">
      <c r="A1184" s="16"/>
      <c r="B1184" s="267"/>
      <c r="C1184" s="268"/>
      <c r="D1184" s="236" t="s">
        <v>221</v>
      </c>
      <c r="E1184" s="269" t="s">
        <v>19</v>
      </c>
      <c r="F1184" s="270" t="s">
        <v>236</v>
      </c>
      <c r="G1184" s="268"/>
      <c r="H1184" s="271">
        <v>21.199999999999999</v>
      </c>
      <c r="I1184" s="272"/>
      <c r="J1184" s="268"/>
      <c r="K1184" s="268"/>
      <c r="L1184" s="273"/>
      <c r="M1184" s="274"/>
      <c r="N1184" s="275"/>
      <c r="O1184" s="275"/>
      <c r="P1184" s="275"/>
      <c r="Q1184" s="275"/>
      <c r="R1184" s="275"/>
      <c r="S1184" s="275"/>
      <c r="T1184" s="276"/>
      <c r="U1184" s="16"/>
      <c r="V1184" s="16"/>
      <c r="W1184" s="16"/>
      <c r="X1184" s="16"/>
      <c r="Y1184" s="16"/>
      <c r="Z1184" s="16"/>
      <c r="AA1184" s="16"/>
      <c r="AB1184" s="16"/>
      <c r="AC1184" s="16"/>
      <c r="AD1184" s="16"/>
      <c r="AE1184" s="16"/>
      <c r="AT1184" s="277" t="s">
        <v>221</v>
      </c>
      <c r="AU1184" s="277" t="s">
        <v>83</v>
      </c>
      <c r="AV1184" s="16" t="s">
        <v>217</v>
      </c>
      <c r="AW1184" s="16" t="s">
        <v>34</v>
      </c>
      <c r="AX1184" s="16" t="s">
        <v>81</v>
      </c>
      <c r="AY1184" s="277" t="s">
        <v>210</v>
      </c>
    </row>
    <row r="1185" s="2" customFormat="1" ht="16.5" customHeight="1">
      <c r="A1185" s="40"/>
      <c r="B1185" s="41"/>
      <c r="C1185" s="216" t="s">
        <v>1387</v>
      </c>
      <c r="D1185" s="216" t="s">
        <v>212</v>
      </c>
      <c r="E1185" s="217" t="s">
        <v>1388</v>
      </c>
      <c r="F1185" s="218" t="s">
        <v>1389</v>
      </c>
      <c r="G1185" s="219" t="s">
        <v>417</v>
      </c>
      <c r="H1185" s="220">
        <v>30</v>
      </c>
      <c r="I1185" s="221"/>
      <c r="J1185" s="222">
        <f>ROUND(I1185*H1185,2)</f>
        <v>0</v>
      </c>
      <c r="K1185" s="218" t="s">
        <v>216</v>
      </c>
      <c r="L1185" s="46"/>
      <c r="M1185" s="223" t="s">
        <v>19</v>
      </c>
      <c r="N1185" s="224" t="s">
        <v>45</v>
      </c>
      <c r="O1185" s="86"/>
      <c r="P1185" s="225">
        <f>O1185*H1185</f>
        <v>0</v>
      </c>
      <c r="Q1185" s="225">
        <v>0.0018699999999999999</v>
      </c>
      <c r="R1185" s="225">
        <f>Q1185*H1185</f>
        <v>0.056099999999999997</v>
      </c>
      <c r="S1185" s="225">
        <v>0</v>
      </c>
      <c r="T1185" s="226">
        <f>S1185*H1185</f>
        <v>0</v>
      </c>
      <c r="U1185" s="40"/>
      <c r="V1185" s="40"/>
      <c r="W1185" s="40"/>
      <c r="X1185" s="40"/>
      <c r="Y1185" s="40"/>
      <c r="Z1185" s="40"/>
      <c r="AA1185" s="40"/>
      <c r="AB1185" s="40"/>
      <c r="AC1185" s="40"/>
      <c r="AD1185" s="40"/>
      <c r="AE1185" s="40"/>
      <c r="AR1185" s="227" t="s">
        <v>368</v>
      </c>
      <c r="AT1185" s="227" t="s">
        <v>212</v>
      </c>
      <c r="AU1185" s="227" t="s">
        <v>83</v>
      </c>
      <c r="AY1185" s="19" t="s">
        <v>210</v>
      </c>
      <c r="BE1185" s="228">
        <f>IF(N1185="základní",J1185,0)</f>
        <v>0</v>
      </c>
      <c r="BF1185" s="228">
        <f>IF(N1185="snížená",J1185,0)</f>
        <v>0</v>
      </c>
      <c r="BG1185" s="228">
        <f>IF(N1185="zákl. přenesená",J1185,0)</f>
        <v>0</v>
      </c>
      <c r="BH1185" s="228">
        <f>IF(N1185="sníž. přenesená",J1185,0)</f>
        <v>0</v>
      </c>
      <c r="BI1185" s="228">
        <f>IF(N1185="nulová",J1185,0)</f>
        <v>0</v>
      </c>
      <c r="BJ1185" s="19" t="s">
        <v>81</v>
      </c>
      <c r="BK1185" s="228">
        <f>ROUND(I1185*H1185,2)</f>
        <v>0</v>
      </c>
      <c r="BL1185" s="19" t="s">
        <v>368</v>
      </c>
      <c r="BM1185" s="227" t="s">
        <v>1390</v>
      </c>
    </row>
    <row r="1186" s="2" customFormat="1">
      <c r="A1186" s="40"/>
      <c r="B1186" s="41"/>
      <c r="C1186" s="42"/>
      <c r="D1186" s="229" t="s">
        <v>219</v>
      </c>
      <c r="E1186" s="42"/>
      <c r="F1186" s="230" t="s">
        <v>1391</v>
      </c>
      <c r="G1186" s="42"/>
      <c r="H1186" s="42"/>
      <c r="I1186" s="231"/>
      <c r="J1186" s="42"/>
      <c r="K1186" s="42"/>
      <c r="L1186" s="46"/>
      <c r="M1186" s="232"/>
      <c r="N1186" s="233"/>
      <c r="O1186" s="86"/>
      <c r="P1186" s="86"/>
      <c r="Q1186" s="86"/>
      <c r="R1186" s="86"/>
      <c r="S1186" s="86"/>
      <c r="T1186" s="87"/>
      <c r="U1186" s="40"/>
      <c r="V1186" s="40"/>
      <c r="W1186" s="40"/>
      <c r="X1186" s="40"/>
      <c r="Y1186" s="40"/>
      <c r="Z1186" s="40"/>
      <c r="AA1186" s="40"/>
      <c r="AB1186" s="40"/>
      <c r="AC1186" s="40"/>
      <c r="AD1186" s="40"/>
      <c r="AE1186" s="40"/>
      <c r="AT1186" s="19" t="s">
        <v>219</v>
      </c>
      <c r="AU1186" s="19" t="s">
        <v>83</v>
      </c>
    </row>
    <row r="1187" s="13" customFormat="1">
      <c r="A1187" s="13"/>
      <c r="B1187" s="234"/>
      <c r="C1187" s="235"/>
      <c r="D1187" s="236" t="s">
        <v>221</v>
      </c>
      <c r="E1187" s="237" t="s">
        <v>19</v>
      </c>
      <c r="F1187" s="238" t="s">
        <v>852</v>
      </c>
      <c r="G1187" s="235"/>
      <c r="H1187" s="237" t="s">
        <v>19</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221</v>
      </c>
      <c r="AU1187" s="244" t="s">
        <v>83</v>
      </c>
      <c r="AV1187" s="13" t="s">
        <v>81</v>
      </c>
      <c r="AW1187" s="13" t="s">
        <v>34</v>
      </c>
      <c r="AX1187" s="13" t="s">
        <v>74</v>
      </c>
      <c r="AY1187" s="244" t="s">
        <v>210</v>
      </c>
    </row>
    <row r="1188" s="13" customFormat="1">
      <c r="A1188" s="13"/>
      <c r="B1188" s="234"/>
      <c r="C1188" s="235"/>
      <c r="D1188" s="236" t="s">
        <v>221</v>
      </c>
      <c r="E1188" s="237" t="s">
        <v>19</v>
      </c>
      <c r="F1188" s="238" t="s">
        <v>853</v>
      </c>
      <c r="G1188" s="235"/>
      <c r="H1188" s="237" t="s">
        <v>19</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221</v>
      </c>
      <c r="AU1188" s="244" t="s">
        <v>83</v>
      </c>
      <c r="AV1188" s="13" t="s">
        <v>81</v>
      </c>
      <c r="AW1188" s="13" t="s">
        <v>34</v>
      </c>
      <c r="AX1188" s="13" t="s">
        <v>74</v>
      </c>
      <c r="AY1188" s="244" t="s">
        <v>210</v>
      </c>
    </row>
    <row r="1189" s="13" customFormat="1">
      <c r="A1189" s="13"/>
      <c r="B1189" s="234"/>
      <c r="C1189" s="235"/>
      <c r="D1189" s="236" t="s">
        <v>221</v>
      </c>
      <c r="E1189" s="237" t="s">
        <v>19</v>
      </c>
      <c r="F1189" s="238" t="s">
        <v>1392</v>
      </c>
      <c r="G1189" s="235"/>
      <c r="H1189" s="237" t="s">
        <v>19</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221</v>
      </c>
      <c r="AU1189" s="244" t="s">
        <v>83</v>
      </c>
      <c r="AV1189" s="13" t="s">
        <v>81</v>
      </c>
      <c r="AW1189" s="13" t="s">
        <v>34</v>
      </c>
      <c r="AX1189" s="13" t="s">
        <v>74</v>
      </c>
      <c r="AY1189" s="244" t="s">
        <v>210</v>
      </c>
    </row>
    <row r="1190" s="14" customFormat="1">
      <c r="A1190" s="14"/>
      <c r="B1190" s="245"/>
      <c r="C1190" s="246"/>
      <c r="D1190" s="236" t="s">
        <v>221</v>
      </c>
      <c r="E1190" s="247" t="s">
        <v>19</v>
      </c>
      <c r="F1190" s="248" t="s">
        <v>1393</v>
      </c>
      <c r="G1190" s="246"/>
      <c r="H1190" s="249">
        <v>30</v>
      </c>
      <c r="I1190" s="250"/>
      <c r="J1190" s="246"/>
      <c r="K1190" s="246"/>
      <c r="L1190" s="251"/>
      <c r="M1190" s="252"/>
      <c r="N1190" s="253"/>
      <c r="O1190" s="253"/>
      <c r="P1190" s="253"/>
      <c r="Q1190" s="253"/>
      <c r="R1190" s="253"/>
      <c r="S1190" s="253"/>
      <c r="T1190" s="254"/>
      <c r="U1190" s="14"/>
      <c r="V1190" s="14"/>
      <c r="W1190" s="14"/>
      <c r="X1190" s="14"/>
      <c r="Y1190" s="14"/>
      <c r="Z1190" s="14"/>
      <c r="AA1190" s="14"/>
      <c r="AB1190" s="14"/>
      <c r="AC1190" s="14"/>
      <c r="AD1190" s="14"/>
      <c r="AE1190" s="14"/>
      <c r="AT1190" s="255" t="s">
        <v>221</v>
      </c>
      <c r="AU1190" s="255" t="s">
        <v>83</v>
      </c>
      <c r="AV1190" s="14" t="s">
        <v>83</v>
      </c>
      <c r="AW1190" s="14" t="s">
        <v>34</v>
      </c>
      <c r="AX1190" s="14" t="s">
        <v>81</v>
      </c>
      <c r="AY1190" s="255" t="s">
        <v>210</v>
      </c>
    </row>
    <row r="1191" s="2" customFormat="1" ht="21.75" customHeight="1">
      <c r="A1191" s="40"/>
      <c r="B1191" s="41"/>
      <c r="C1191" s="216" t="s">
        <v>1394</v>
      </c>
      <c r="D1191" s="216" t="s">
        <v>212</v>
      </c>
      <c r="E1191" s="217" t="s">
        <v>1395</v>
      </c>
      <c r="F1191" s="218" t="s">
        <v>1396</v>
      </c>
      <c r="G1191" s="219" t="s">
        <v>270</v>
      </c>
      <c r="H1191" s="220">
        <v>33.920000000000002</v>
      </c>
      <c r="I1191" s="221"/>
      <c r="J1191" s="222">
        <f>ROUND(I1191*H1191,2)</f>
        <v>0</v>
      </c>
      <c r="K1191" s="218" t="s">
        <v>216</v>
      </c>
      <c r="L1191" s="46"/>
      <c r="M1191" s="223" t="s">
        <v>19</v>
      </c>
      <c r="N1191" s="224" t="s">
        <v>45</v>
      </c>
      <c r="O1191" s="86"/>
      <c r="P1191" s="225">
        <f>O1191*H1191</f>
        <v>0</v>
      </c>
      <c r="Q1191" s="225">
        <v>0.0051200000000000004</v>
      </c>
      <c r="R1191" s="225">
        <f>Q1191*H1191</f>
        <v>0.17367040000000003</v>
      </c>
      <c r="S1191" s="225">
        <v>0</v>
      </c>
      <c r="T1191" s="226">
        <f>S1191*H1191</f>
        <v>0</v>
      </c>
      <c r="U1191" s="40"/>
      <c r="V1191" s="40"/>
      <c r="W1191" s="40"/>
      <c r="X1191" s="40"/>
      <c r="Y1191" s="40"/>
      <c r="Z1191" s="40"/>
      <c r="AA1191" s="40"/>
      <c r="AB1191" s="40"/>
      <c r="AC1191" s="40"/>
      <c r="AD1191" s="40"/>
      <c r="AE1191" s="40"/>
      <c r="AR1191" s="227" t="s">
        <v>368</v>
      </c>
      <c r="AT1191" s="227" t="s">
        <v>212</v>
      </c>
      <c r="AU1191" s="227" t="s">
        <v>83</v>
      </c>
      <c r="AY1191" s="19" t="s">
        <v>210</v>
      </c>
      <c r="BE1191" s="228">
        <f>IF(N1191="základní",J1191,0)</f>
        <v>0</v>
      </c>
      <c r="BF1191" s="228">
        <f>IF(N1191="snížená",J1191,0)</f>
        <v>0</v>
      </c>
      <c r="BG1191" s="228">
        <f>IF(N1191="zákl. přenesená",J1191,0)</f>
        <v>0</v>
      </c>
      <c r="BH1191" s="228">
        <f>IF(N1191="sníž. přenesená",J1191,0)</f>
        <v>0</v>
      </c>
      <c r="BI1191" s="228">
        <f>IF(N1191="nulová",J1191,0)</f>
        <v>0</v>
      </c>
      <c r="BJ1191" s="19" t="s">
        <v>81</v>
      </c>
      <c r="BK1191" s="228">
        <f>ROUND(I1191*H1191,2)</f>
        <v>0</v>
      </c>
      <c r="BL1191" s="19" t="s">
        <v>368</v>
      </c>
      <c r="BM1191" s="227" t="s">
        <v>1397</v>
      </c>
    </row>
    <row r="1192" s="2" customFormat="1">
      <c r="A1192" s="40"/>
      <c r="B1192" s="41"/>
      <c r="C1192" s="42"/>
      <c r="D1192" s="229" t="s">
        <v>219</v>
      </c>
      <c r="E1192" s="42"/>
      <c r="F1192" s="230" t="s">
        <v>1398</v>
      </c>
      <c r="G1192" s="42"/>
      <c r="H1192" s="42"/>
      <c r="I1192" s="231"/>
      <c r="J1192" s="42"/>
      <c r="K1192" s="42"/>
      <c r="L1192" s="46"/>
      <c r="M1192" s="232"/>
      <c r="N1192" s="233"/>
      <c r="O1192" s="86"/>
      <c r="P1192" s="86"/>
      <c r="Q1192" s="86"/>
      <c r="R1192" s="86"/>
      <c r="S1192" s="86"/>
      <c r="T1192" s="87"/>
      <c r="U1192" s="40"/>
      <c r="V1192" s="40"/>
      <c r="W1192" s="40"/>
      <c r="X1192" s="40"/>
      <c r="Y1192" s="40"/>
      <c r="Z1192" s="40"/>
      <c r="AA1192" s="40"/>
      <c r="AB1192" s="40"/>
      <c r="AC1192" s="40"/>
      <c r="AD1192" s="40"/>
      <c r="AE1192" s="40"/>
      <c r="AT1192" s="19" t="s">
        <v>219</v>
      </c>
      <c r="AU1192" s="19" t="s">
        <v>83</v>
      </c>
    </row>
    <row r="1193" s="13" customFormat="1">
      <c r="A1193" s="13"/>
      <c r="B1193" s="234"/>
      <c r="C1193" s="235"/>
      <c r="D1193" s="236" t="s">
        <v>221</v>
      </c>
      <c r="E1193" s="237" t="s">
        <v>19</v>
      </c>
      <c r="F1193" s="238" t="s">
        <v>852</v>
      </c>
      <c r="G1193" s="235"/>
      <c r="H1193" s="237" t="s">
        <v>19</v>
      </c>
      <c r="I1193" s="239"/>
      <c r="J1193" s="235"/>
      <c r="K1193" s="235"/>
      <c r="L1193" s="240"/>
      <c r="M1193" s="241"/>
      <c r="N1193" s="242"/>
      <c r="O1193" s="242"/>
      <c r="P1193" s="242"/>
      <c r="Q1193" s="242"/>
      <c r="R1193" s="242"/>
      <c r="S1193" s="242"/>
      <c r="T1193" s="243"/>
      <c r="U1193" s="13"/>
      <c r="V1193" s="13"/>
      <c r="W1193" s="13"/>
      <c r="X1193" s="13"/>
      <c r="Y1193" s="13"/>
      <c r="Z1193" s="13"/>
      <c r="AA1193" s="13"/>
      <c r="AB1193" s="13"/>
      <c r="AC1193" s="13"/>
      <c r="AD1193" s="13"/>
      <c r="AE1193" s="13"/>
      <c r="AT1193" s="244" t="s">
        <v>221</v>
      </c>
      <c r="AU1193" s="244" t="s">
        <v>83</v>
      </c>
      <c r="AV1193" s="13" t="s">
        <v>81</v>
      </c>
      <c r="AW1193" s="13" t="s">
        <v>34</v>
      </c>
      <c r="AX1193" s="13" t="s">
        <v>74</v>
      </c>
      <c r="AY1193" s="244" t="s">
        <v>210</v>
      </c>
    </row>
    <row r="1194" s="13" customFormat="1">
      <c r="A1194" s="13"/>
      <c r="B1194" s="234"/>
      <c r="C1194" s="235"/>
      <c r="D1194" s="236" t="s">
        <v>221</v>
      </c>
      <c r="E1194" s="237" t="s">
        <v>19</v>
      </c>
      <c r="F1194" s="238" t="s">
        <v>853</v>
      </c>
      <c r="G1194" s="235"/>
      <c r="H1194" s="237" t="s">
        <v>19</v>
      </c>
      <c r="I1194" s="239"/>
      <c r="J1194" s="235"/>
      <c r="K1194" s="235"/>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221</v>
      </c>
      <c r="AU1194" s="244" t="s">
        <v>83</v>
      </c>
      <c r="AV1194" s="13" t="s">
        <v>81</v>
      </c>
      <c r="AW1194" s="13" t="s">
        <v>34</v>
      </c>
      <c r="AX1194" s="13" t="s">
        <v>74</v>
      </c>
      <c r="AY1194" s="244" t="s">
        <v>210</v>
      </c>
    </row>
    <row r="1195" s="14" customFormat="1">
      <c r="A1195" s="14"/>
      <c r="B1195" s="245"/>
      <c r="C1195" s="246"/>
      <c r="D1195" s="236" t="s">
        <v>221</v>
      </c>
      <c r="E1195" s="247" t="s">
        <v>19</v>
      </c>
      <c r="F1195" s="248" t="s">
        <v>1399</v>
      </c>
      <c r="G1195" s="246"/>
      <c r="H1195" s="249">
        <v>33.920000000000002</v>
      </c>
      <c r="I1195" s="250"/>
      <c r="J1195" s="246"/>
      <c r="K1195" s="246"/>
      <c r="L1195" s="251"/>
      <c r="M1195" s="252"/>
      <c r="N1195" s="253"/>
      <c r="O1195" s="253"/>
      <c r="P1195" s="253"/>
      <c r="Q1195" s="253"/>
      <c r="R1195" s="253"/>
      <c r="S1195" s="253"/>
      <c r="T1195" s="254"/>
      <c r="U1195" s="14"/>
      <c r="V1195" s="14"/>
      <c r="W1195" s="14"/>
      <c r="X1195" s="14"/>
      <c r="Y1195" s="14"/>
      <c r="Z1195" s="14"/>
      <c r="AA1195" s="14"/>
      <c r="AB1195" s="14"/>
      <c r="AC1195" s="14"/>
      <c r="AD1195" s="14"/>
      <c r="AE1195" s="14"/>
      <c r="AT1195" s="255" t="s">
        <v>221</v>
      </c>
      <c r="AU1195" s="255" t="s">
        <v>83</v>
      </c>
      <c r="AV1195" s="14" t="s">
        <v>83</v>
      </c>
      <c r="AW1195" s="14" t="s">
        <v>34</v>
      </c>
      <c r="AX1195" s="14" t="s">
        <v>81</v>
      </c>
      <c r="AY1195" s="255" t="s">
        <v>210</v>
      </c>
    </row>
    <row r="1196" s="2" customFormat="1" ht="16.5" customHeight="1">
      <c r="A1196" s="40"/>
      <c r="B1196" s="41"/>
      <c r="C1196" s="216" t="s">
        <v>1400</v>
      </c>
      <c r="D1196" s="216" t="s">
        <v>212</v>
      </c>
      <c r="E1196" s="217" t="s">
        <v>1401</v>
      </c>
      <c r="F1196" s="218" t="s">
        <v>1402</v>
      </c>
      <c r="G1196" s="219" t="s">
        <v>270</v>
      </c>
      <c r="H1196" s="220">
        <v>8.3499999999999996</v>
      </c>
      <c r="I1196" s="221"/>
      <c r="J1196" s="222">
        <f>ROUND(I1196*H1196,2)</f>
        <v>0</v>
      </c>
      <c r="K1196" s="218" t="s">
        <v>216</v>
      </c>
      <c r="L1196" s="46"/>
      <c r="M1196" s="223" t="s">
        <v>19</v>
      </c>
      <c r="N1196" s="224" t="s">
        <v>45</v>
      </c>
      <c r="O1196" s="86"/>
      <c r="P1196" s="225">
        <f>O1196*H1196</f>
        <v>0</v>
      </c>
      <c r="Q1196" s="225">
        <v>0.0063699999999999998</v>
      </c>
      <c r="R1196" s="225">
        <f>Q1196*H1196</f>
        <v>0.053189499999999994</v>
      </c>
      <c r="S1196" s="225">
        <v>0</v>
      </c>
      <c r="T1196" s="226">
        <f>S1196*H1196</f>
        <v>0</v>
      </c>
      <c r="U1196" s="40"/>
      <c r="V1196" s="40"/>
      <c r="W1196" s="40"/>
      <c r="X1196" s="40"/>
      <c r="Y1196" s="40"/>
      <c r="Z1196" s="40"/>
      <c r="AA1196" s="40"/>
      <c r="AB1196" s="40"/>
      <c r="AC1196" s="40"/>
      <c r="AD1196" s="40"/>
      <c r="AE1196" s="40"/>
      <c r="AR1196" s="227" t="s">
        <v>368</v>
      </c>
      <c r="AT1196" s="227" t="s">
        <v>212</v>
      </c>
      <c r="AU1196" s="227" t="s">
        <v>83</v>
      </c>
      <c r="AY1196" s="19" t="s">
        <v>210</v>
      </c>
      <c r="BE1196" s="228">
        <f>IF(N1196="základní",J1196,0)</f>
        <v>0</v>
      </c>
      <c r="BF1196" s="228">
        <f>IF(N1196="snížená",J1196,0)</f>
        <v>0</v>
      </c>
      <c r="BG1196" s="228">
        <f>IF(N1196="zákl. přenesená",J1196,0)</f>
        <v>0</v>
      </c>
      <c r="BH1196" s="228">
        <f>IF(N1196="sníž. přenesená",J1196,0)</f>
        <v>0</v>
      </c>
      <c r="BI1196" s="228">
        <f>IF(N1196="nulová",J1196,0)</f>
        <v>0</v>
      </c>
      <c r="BJ1196" s="19" t="s">
        <v>81</v>
      </c>
      <c r="BK1196" s="228">
        <f>ROUND(I1196*H1196,2)</f>
        <v>0</v>
      </c>
      <c r="BL1196" s="19" t="s">
        <v>368</v>
      </c>
      <c r="BM1196" s="227" t="s">
        <v>1403</v>
      </c>
    </row>
    <row r="1197" s="2" customFormat="1">
      <c r="A1197" s="40"/>
      <c r="B1197" s="41"/>
      <c r="C1197" s="42"/>
      <c r="D1197" s="229" t="s">
        <v>219</v>
      </c>
      <c r="E1197" s="42"/>
      <c r="F1197" s="230" t="s">
        <v>1404</v>
      </c>
      <c r="G1197" s="42"/>
      <c r="H1197" s="42"/>
      <c r="I1197" s="231"/>
      <c r="J1197" s="42"/>
      <c r="K1197" s="42"/>
      <c r="L1197" s="46"/>
      <c r="M1197" s="232"/>
      <c r="N1197" s="233"/>
      <c r="O1197" s="86"/>
      <c r="P1197" s="86"/>
      <c r="Q1197" s="86"/>
      <c r="R1197" s="86"/>
      <c r="S1197" s="86"/>
      <c r="T1197" s="87"/>
      <c r="U1197" s="40"/>
      <c r="V1197" s="40"/>
      <c r="W1197" s="40"/>
      <c r="X1197" s="40"/>
      <c r="Y1197" s="40"/>
      <c r="Z1197" s="40"/>
      <c r="AA1197" s="40"/>
      <c r="AB1197" s="40"/>
      <c r="AC1197" s="40"/>
      <c r="AD1197" s="40"/>
      <c r="AE1197" s="40"/>
      <c r="AT1197" s="19" t="s">
        <v>219</v>
      </c>
      <c r="AU1197" s="19" t="s">
        <v>83</v>
      </c>
    </row>
    <row r="1198" s="13" customFormat="1">
      <c r="A1198" s="13"/>
      <c r="B1198" s="234"/>
      <c r="C1198" s="235"/>
      <c r="D1198" s="236" t="s">
        <v>221</v>
      </c>
      <c r="E1198" s="237" t="s">
        <v>19</v>
      </c>
      <c r="F1198" s="238" t="s">
        <v>852</v>
      </c>
      <c r="G1198" s="235"/>
      <c r="H1198" s="237" t="s">
        <v>19</v>
      </c>
      <c r="I1198" s="239"/>
      <c r="J1198" s="235"/>
      <c r="K1198" s="235"/>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221</v>
      </c>
      <c r="AU1198" s="244" t="s">
        <v>83</v>
      </c>
      <c r="AV1198" s="13" t="s">
        <v>81</v>
      </c>
      <c r="AW1198" s="13" t="s">
        <v>34</v>
      </c>
      <c r="AX1198" s="13" t="s">
        <v>74</v>
      </c>
      <c r="AY1198" s="244" t="s">
        <v>210</v>
      </c>
    </row>
    <row r="1199" s="13" customFormat="1">
      <c r="A1199" s="13"/>
      <c r="B1199" s="234"/>
      <c r="C1199" s="235"/>
      <c r="D1199" s="236" t="s">
        <v>221</v>
      </c>
      <c r="E1199" s="237" t="s">
        <v>19</v>
      </c>
      <c r="F1199" s="238" t="s">
        <v>853</v>
      </c>
      <c r="G1199" s="235"/>
      <c r="H1199" s="237" t="s">
        <v>19</v>
      </c>
      <c r="I1199" s="239"/>
      <c r="J1199" s="235"/>
      <c r="K1199" s="235"/>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221</v>
      </c>
      <c r="AU1199" s="244" t="s">
        <v>83</v>
      </c>
      <c r="AV1199" s="13" t="s">
        <v>81</v>
      </c>
      <c r="AW1199" s="13" t="s">
        <v>34</v>
      </c>
      <c r="AX1199" s="13" t="s">
        <v>74</v>
      </c>
      <c r="AY1199" s="244" t="s">
        <v>210</v>
      </c>
    </row>
    <row r="1200" s="13" customFormat="1">
      <c r="A1200" s="13"/>
      <c r="B1200" s="234"/>
      <c r="C1200" s="235"/>
      <c r="D1200" s="236" t="s">
        <v>221</v>
      </c>
      <c r="E1200" s="237" t="s">
        <v>19</v>
      </c>
      <c r="F1200" s="238" t="s">
        <v>1405</v>
      </c>
      <c r="G1200" s="235"/>
      <c r="H1200" s="237" t="s">
        <v>19</v>
      </c>
      <c r="I1200" s="239"/>
      <c r="J1200" s="235"/>
      <c r="K1200" s="235"/>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221</v>
      </c>
      <c r="AU1200" s="244" t="s">
        <v>83</v>
      </c>
      <c r="AV1200" s="13" t="s">
        <v>81</v>
      </c>
      <c r="AW1200" s="13" t="s">
        <v>34</v>
      </c>
      <c r="AX1200" s="13" t="s">
        <v>74</v>
      </c>
      <c r="AY1200" s="244" t="s">
        <v>210</v>
      </c>
    </row>
    <row r="1201" s="14" customFormat="1">
      <c r="A1201" s="14"/>
      <c r="B1201" s="245"/>
      <c r="C1201" s="246"/>
      <c r="D1201" s="236" t="s">
        <v>221</v>
      </c>
      <c r="E1201" s="247" t="s">
        <v>19</v>
      </c>
      <c r="F1201" s="248" t="s">
        <v>1406</v>
      </c>
      <c r="G1201" s="246"/>
      <c r="H1201" s="249">
        <v>0.45100000000000001</v>
      </c>
      <c r="I1201" s="250"/>
      <c r="J1201" s="246"/>
      <c r="K1201" s="246"/>
      <c r="L1201" s="251"/>
      <c r="M1201" s="252"/>
      <c r="N1201" s="253"/>
      <c r="O1201" s="253"/>
      <c r="P1201" s="253"/>
      <c r="Q1201" s="253"/>
      <c r="R1201" s="253"/>
      <c r="S1201" s="253"/>
      <c r="T1201" s="254"/>
      <c r="U1201" s="14"/>
      <c r="V1201" s="14"/>
      <c r="W1201" s="14"/>
      <c r="X1201" s="14"/>
      <c r="Y1201" s="14"/>
      <c r="Z1201" s="14"/>
      <c r="AA1201" s="14"/>
      <c r="AB1201" s="14"/>
      <c r="AC1201" s="14"/>
      <c r="AD1201" s="14"/>
      <c r="AE1201" s="14"/>
      <c r="AT1201" s="255" t="s">
        <v>221</v>
      </c>
      <c r="AU1201" s="255" t="s">
        <v>83</v>
      </c>
      <c r="AV1201" s="14" t="s">
        <v>83</v>
      </c>
      <c r="AW1201" s="14" t="s">
        <v>34</v>
      </c>
      <c r="AX1201" s="14" t="s">
        <v>74</v>
      </c>
      <c r="AY1201" s="255" t="s">
        <v>210</v>
      </c>
    </row>
    <row r="1202" s="14" customFormat="1">
      <c r="A1202" s="14"/>
      <c r="B1202" s="245"/>
      <c r="C1202" s="246"/>
      <c r="D1202" s="236" t="s">
        <v>221</v>
      </c>
      <c r="E1202" s="247" t="s">
        <v>19</v>
      </c>
      <c r="F1202" s="248" t="s">
        <v>1407</v>
      </c>
      <c r="G1202" s="246"/>
      <c r="H1202" s="249">
        <v>1.0489999999999999</v>
      </c>
      <c r="I1202" s="250"/>
      <c r="J1202" s="246"/>
      <c r="K1202" s="246"/>
      <c r="L1202" s="251"/>
      <c r="M1202" s="252"/>
      <c r="N1202" s="253"/>
      <c r="O1202" s="253"/>
      <c r="P1202" s="253"/>
      <c r="Q1202" s="253"/>
      <c r="R1202" s="253"/>
      <c r="S1202" s="253"/>
      <c r="T1202" s="254"/>
      <c r="U1202" s="14"/>
      <c r="V1202" s="14"/>
      <c r="W1202" s="14"/>
      <c r="X1202" s="14"/>
      <c r="Y1202" s="14"/>
      <c r="Z1202" s="14"/>
      <c r="AA1202" s="14"/>
      <c r="AB1202" s="14"/>
      <c r="AC1202" s="14"/>
      <c r="AD1202" s="14"/>
      <c r="AE1202" s="14"/>
      <c r="AT1202" s="255" t="s">
        <v>221</v>
      </c>
      <c r="AU1202" s="255" t="s">
        <v>83</v>
      </c>
      <c r="AV1202" s="14" t="s">
        <v>83</v>
      </c>
      <c r="AW1202" s="14" t="s">
        <v>34</v>
      </c>
      <c r="AX1202" s="14" t="s">
        <v>74</v>
      </c>
      <c r="AY1202" s="255" t="s">
        <v>210</v>
      </c>
    </row>
    <row r="1203" s="14" customFormat="1">
      <c r="A1203" s="14"/>
      <c r="B1203" s="245"/>
      <c r="C1203" s="246"/>
      <c r="D1203" s="236" t="s">
        <v>221</v>
      </c>
      <c r="E1203" s="247" t="s">
        <v>19</v>
      </c>
      <c r="F1203" s="248" t="s">
        <v>1408</v>
      </c>
      <c r="G1203" s="246"/>
      <c r="H1203" s="249">
        <v>3.9329999999999998</v>
      </c>
      <c r="I1203" s="250"/>
      <c r="J1203" s="246"/>
      <c r="K1203" s="246"/>
      <c r="L1203" s="251"/>
      <c r="M1203" s="252"/>
      <c r="N1203" s="253"/>
      <c r="O1203" s="253"/>
      <c r="P1203" s="253"/>
      <c r="Q1203" s="253"/>
      <c r="R1203" s="253"/>
      <c r="S1203" s="253"/>
      <c r="T1203" s="254"/>
      <c r="U1203" s="14"/>
      <c r="V1203" s="14"/>
      <c r="W1203" s="14"/>
      <c r="X1203" s="14"/>
      <c r="Y1203" s="14"/>
      <c r="Z1203" s="14"/>
      <c r="AA1203" s="14"/>
      <c r="AB1203" s="14"/>
      <c r="AC1203" s="14"/>
      <c r="AD1203" s="14"/>
      <c r="AE1203" s="14"/>
      <c r="AT1203" s="255" t="s">
        <v>221</v>
      </c>
      <c r="AU1203" s="255" t="s">
        <v>83</v>
      </c>
      <c r="AV1203" s="14" t="s">
        <v>83</v>
      </c>
      <c r="AW1203" s="14" t="s">
        <v>34</v>
      </c>
      <c r="AX1203" s="14" t="s">
        <v>74</v>
      </c>
      <c r="AY1203" s="255" t="s">
        <v>210</v>
      </c>
    </row>
    <row r="1204" s="14" customFormat="1">
      <c r="A1204" s="14"/>
      <c r="B1204" s="245"/>
      <c r="C1204" s="246"/>
      <c r="D1204" s="236" t="s">
        <v>221</v>
      </c>
      <c r="E1204" s="247" t="s">
        <v>19</v>
      </c>
      <c r="F1204" s="248" t="s">
        <v>1409</v>
      </c>
      <c r="G1204" s="246"/>
      <c r="H1204" s="249">
        <v>0.41399999999999998</v>
      </c>
      <c r="I1204" s="250"/>
      <c r="J1204" s="246"/>
      <c r="K1204" s="246"/>
      <c r="L1204" s="251"/>
      <c r="M1204" s="252"/>
      <c r="N1204" s="253"/>
      <c r="O1204" s="253"/>
      <c r="P1204" s="253"/>
      <c r="Q1204" s="253"/>
      <c r="R1204" s="253"/>
      <c r="S1204" s="253"/>
      <c r="T1204" s="254"/>
      <c r="U1204" s="14"/>
      <c r="V1204" s="14"/>
      <c r="W1204" s="14"/>
      <c r="X1204" s="14"/>
      <c r="Y1204" s="14"/>
      <c r="Z1204" s="14"/>
      <c r="AA1204" s="14"/>
      <c r="AB1204" s="14"/>
      <c r="AC1204" s="14"/>
      <c r="AD1204" s="14"/>
      <c r="AE1204" s="14"/>
      <c r="AT1204" s="255" t="s">
        <v>221</v>
      </c>
      <c r="AU1204" s="255" t="s">
        <v>83</v>
      </c>
      <c r="AV1204" s="14" t="s">
        <v>83</v>
      </c>
      <c r="AW1204" s="14" t="s">
        <v>34</v>
      </c>
      <c r="AX1204" s="14" t="s">
        <v>74</v>
      </c>
      <c r="AY1204" s="255" t="s">
        <v>210</v>
      </c>
    </row>
    <row r="1205" s="14" customFormat="1">
      <c r="A1205" s="14"/>
      <c r="B1205" s="245"/>
      <c r="C1205" s="246"/>
      <c r="D1205" s="236" t="s">
        <v>221</v>
      </c>
      <c r="E1205" s="247" t="s">
        <v>19</v>
      </c>
      <c r="F1205" s="248" t="s">
        <v>1410</v>
      </c>
      <c r="G1205" s="246"/>
      <c r="H1205" s="249">
        <v>0.51400000000000001</v>
      </c>
      <c r="I1205" s="250"/>
      <c r="J1205" s="246"/>
      <c r="K1205" s="246"/>
      <c r="L1205" s="251"/>
      <c r="M1205" s="252"/>
      <c r="N1205" s="253"/>
      <c r="O1205" s="253"/>
      <c r="P1205" s="253"/>
      <c r="Q1205" s="253"/>
      <c r="R1205" s="253"/>
      <c r="S1205" s="253"/>
      <c r="T1205" s="254"/>
      <c r="U1205" s="14"/>
      <c r="V1205" s="14"/>
      <c r="W1205" s="14"/>
      <c r="X1205" s="14"/>
      <c r="Y1205" s="14"/>
      <c r="Z1205" s="14"/>
      <c r="AA1205" s="14"/>
      <c r="AB1205" s="14"/>
      <c r="AC1205" s="14"/>
      <c r="AD1205" s="14"/>
      <c r="AE1205" s="14"/>
      <c r="AT1205" s="255" t="s">
        <v>221</v>
      </c>
      <c r="AU1205" s="255" t="s">
        <v>83</v>
      </c>
      <c r="AV1205" s="14" t="s">
        <v>83</v>
      </c>
      <c r="AW1205" s="14" t="s">
        <v>34</v>
      </c>
      <c r="AX1205" s="14" t="s">
        <v>74</v>
      </c>
      <c r="AY1205" s="255" t="s">
        <v>210</v>
      </c>
    </row>
    <row r="1206" s="14" customFormat="1">
      <c r="A1206" s="14"/>
      <c r="B1206" s="245"/>
      <c r="C1206" s="246"/>
      <c r="D1206" s="236" t="s">
        <v>221</v>
      </c>
      <c r="E1206" s="247" t="s">
        <v>19</v>
      </c>
      <c r="F1206" s="248" t="s">
        <v>1411</v>
      </c>
      <c r="G1206" s="246"/>
      <c r="H1206" s="249">
        <v>1.01</v>
      </c>
      <c r="I1206" s="250"/>
      <c r="J1206" s="246"/>
      <c r="K1206" s="246"/>
      <c r="L1206" s="251"/>
      <c r="M1206" s="252"/>
      <c r="N1206" s="253"/>
      <c r="O1206" s="253"/>
      <c r="P1206" s="253"/>
      <c r="Q1206" s="253"/>
      <c r="R1206" s="253"/>
      <c r="S1206" s="253"/>
      <c r="T1206" s="254"/>
      <c r="U1206" s="14"/>
      <c r="V1206" s="14"/>
      <c r="W1206" s="14"/>
      <c r="X1206" s="14"/>
      <c r="Y1206" s="14"/>
      <c r="Z1206" s="14"/>
      <c r="AA1206" s="14"/>
      <c r="AB1206" s="14"/>
      <c r="AC1206" s="14"/>
      <c r="AD1206" s="14"/>
      <c r="AE1206" s="14"/>
      <c r="AT1206" s="255" t="s">
        <v>221</v>
      </c>
      <c r="AU1206" s="255" t="s">
        <v>83</v>
      </c>
      <c r="AV1206" s="14" t="s">
        <v>83</v>
      </c>
      <c r="AW1206" s="14" t="s">
        <v>34</v>
      </c>
      <c r="AX1206" s="14" t="s">
        <v>74</v>
      </c>
      <c r="AY1206" s="255" t="s">
        <v>210</v>
      </c>
    </row>
    <row r="1207" s="14" customFormat="1">
      <c r="A1207" s="14"/>
      <c r="B1207" s="245"/>
      <c r="C1207" s="246"/>
      <c r="D1207" s="236" t="s">
        <v>221</v>
      </c>
      <c r="E1207" s="247" t="s">
        <v>19</v>
      </c>
      <c r="F1207" s="248" t="s">
        <v>1412</v>
      </c>
      <c r="G1207" s="246"/>
      <c r="H1207" s="249">
        <v>0.437</v>
      </c>
      <c r="I1207" s="250"/>
      <c r="J1207" s="246"/>
      <c r="K1207" s="246"/>
      <c r="L1207" s="251"/>
      <c r="M1207" s="252"/>
      <c r="N1207" s="253"/>
      <c r="O1207" s="253"/>
      <c r="P1207" s="253"/>
      <c r="Q1207" s="253"/>
      <c r="R1207" s="253"/>
      <c r="S1207" s="253"/>
      <c r="T1207" s="254"/>
      <c r="U1207" s="14"/>
      <c r="V1207" s="14"/>
      <c r="W1207" s="14"/>
      <c r="X1207" s="14"/>
      <c r="Y1207" s="14"/>
      <c r="Z1207" s="14"/>
      <c r="AA1207" s="14"/>
      <c r="AB1207" s="14"/>
      <c r="AC1207" s="14"/>
      <c r="AD1207" s="14"/>
      <c r="AE1207" s="14"/>
      <c r="AT1207" s="255" t="s">
        <v>221</v>
      </c>
      <c r="AU1207" s="255" t="s">
        <v>83</v>
      </c>
      <c r="AV1207" s="14" t="s">
        <v>83</v>
      </c>
      <c r="AW1207" s="14" t="s">
        <v>34</v>
      </c>
      <c r="AX1207" s="14" t="s">
        <v>74</v>
      </c>
      <c r="AY1207" s="255" t="s">
        <v>210</v>
      </c>
    </row>
    <row r="1208" s="14" customFormat="1">
      <c r="A1208" s="14"/>
      <c r="B1208" s="245"/>
      <c r="C1208" s="246"/>
      <c r="D1208" s="236" t="s">
        <v>221</v>
      </c>
      <c r="E1208" s="247" t="s">
        <v>19</v>
      </c>
      <c r="F1208" s="248" t="s">
        <v>1413</v>
      </c>
      <c r="G1208" s="246"/>
      <c r="H1208" s="249">
        <v>0.54200000000000004</v>
      </c>
      <c r="I1208" s="250"/>
      <c r="J1208" s="246"/>
      <c r="K1208" s="246"/>
      <c r="L1208" s="251"/>
      <c r="M1208" s="252"/>
      <c r="N1208" s="253"/>
      <c r="O1208" s="253"/>
      <c r="P1208" s="253"/>
      <c r="Q1208" s="253"/>
      <c r="R1208" s="253"/>
      <c r="S1208" s="253"/>
      <c r="T1208" s="254"/>
      <c r="U1208" s="14"/>
      <c r="V1208" s="14"/>
      <c r="W1208" s="14"/>
      <c r="X1208" s="14"/>
      <c r="Y1208" s="14"/>
      <c r="Z1208" s="14"/>
      <c r="AA1208" s="14"/>
      <c r="AB1208" s="14"/>
      <c r="AC1208" s="14"/>
      <c r="AD1208" s="14"/>
      <c r="AE1208" s="14"/>
      <c r="AT1208" s="255" t="s">
        <v>221</v>
      </c>
      <c r="AU1208" s="255" t="s">
        <v>83</v>
      </c>
      <c r="AV1208" s="14" t="s">
        <v>83</v>
      </c>
      <c r="AW1208" s="14" t="s">
        <v>34</v>
      </c>
      <c r="AX1208" s="14" t="s">
        <v>74</v>
      </c>
      <c r="AY1208" s="255" t="s">
        <v>210</v>
      </c>
    </row>
    <row r="1209" s="16" customFormat="1">
      <c r="A1209" s="16"/>
      <c r="B1209" s="267"/>
      <c r="C1209" s="268"/>
      <c r="D1209" s="236" t="s">
        <v>221</v>
      </c>
      <c r="E1209" s="269" t="s">
        <v>19</v>
      </c>
      <c r="F1209" s="270" t="s">
        <v>236</v>
      </c>
      <c r="G1209" s="268"/>
      <c r="H1209" s="271">
        <v>8.3499999999999996</v>
      </c>
      <c r="I1209" s="272"/>
      <c r="J1209" s="268"/>
      <c r="K1209" s="268"/>
      <c r="L1209" s="273"/>
      <c r="M1209" s="274"/>
      <c r="N1209" s="275"/>
      <c r="O1209" s="275"/>
      <c r="P1209" s="275"/>
      <c r="Q1209" s="275"/>
      <c r="R1209" s="275"/>
      <c r="S1209" s="275"/>
      <c r="T1209" s="276"/>
      <c r="U1209" s="16"/>
      <c r="V1209" s="16"/>
      <c r="W1209" s="16"/>
      <c r="X1209" s="16"/>
      <c r="Y1209" s="16"/>
      <c r="Z1209" s="16"/>
      <c r="AA1209" s="16"/>
      <c r="AB1209" s="16"/>
      <c r="AC1209" s="16"/>
      <c r="AD1209" s="16"/>
      <c r="AE1209" s="16"/>
      <c r="AT1209" s="277" t="s">
        <v>221</v>
      </c>
      <c r="AU1209" s="277" t="s">
        <v>83</v>
      </c>
      <c r="AV1209" s="16" t="s">
        <v>217</v>
      </c>
      <c r="AW1209" s="16" t="s">
        <v>34</v>
      </c>
      <c r="AX1209" s="16" t="s">
        <v>81</v>
      </c>
      <c r="AY1209" s="277" t="s">
        <v>210</v>
      </c>
    </row>
    <row r="1210" s="2" customFormat="1" ht="21.75" customHeight="1">
      <c r="A1210" s="40"/>
      <c r="B1210" s="41"/>
      <c r="C1210" s="216" t="s">
        <v>1414</v>
      </c>
      <c r="D1210" s="216" t="s">
        <v>212</v>
      </c>
      <c r="E1210" s="217" t="s">
        <v>1415</v>
      </c>
      <c r="F1210" s="218" t="s">
        <v>1416</v>
      </c>
      <c r="G1210" s="219" t="s">
        <v>417</v>
      </c>
      <c r="H1210" s="220">
        <v>83.310000000000002</v>
      </c>
      <c r="I1210" s="221"/>
      <c r="J1210" s="222">
        <f>ROUND(I1210*H1210,2)</f>
        <v>0</v>
      </c>
      <c r="K1210" s="218" t="s">
        <v>216</v>
      </c>
      <c r="L1210" s="46"/>
      <c r="M1210" s="223" t="s">
        <v>19</v>
      </c>
      <c r="N1210" s="224" t="s">
        <v>45</v>
      </c>
      <c r="O1210" s="86"/>
      <c r="P1210" s="225">
        <f>O1210*H1210</f>
        <v>0</v>
      </c>
      <c r="Q1210" s="225">
        <v>0.011299999999999999</v>
      </c>
      <c r="R1210" s="225">
        <f>Q1210*H1210</f>
        <v>0.94140299999999999</v>
      </c>
      <c r="S1210" s="225">
        <v>0</v>
      </c>
      <c r="T1210" s="226">
        <f>S1210*H1210</f>
        <v>0</v>
      </c>
      <c r="U1210" s="40"/>
      <c r="V1210" s="40"/>
      <c r="W1210" s="40"/>
      <c r="X1210" s="40"/>
      <c r="Y1210" s="40"/>
      <c r="Z1210" s="40"/>
      <c r="AA1210" s="40"/>
      <c r="AB1210" s="40"/>
      <c r="AC1210" s="40"/>
      <c r="AD1210" s="40"/>
      <c r="AE1210" s="40"/>
      <c r="AR1210" s="227" t="s">
        <v>368</v>
      </c>
      <c r="AT1210" s="227" t="s">
        <v>212</v>
      </c>
      <c r="AU1210" s="227" t="s">
        <v>83</v>
      </c>
      <c r="AY1210" s="19" t="s">
        <v>210</v>
      </c>
      <c r="BE1210" s="228">
        <f>IF(N1210="základní",J1210,0)</f>
        <v>0</v>
      </c>
      <c r="BF1210" s="228">
        <f>IF(N1210="snížená",J1210,0)</f>
        <v>0</v>
      </c>
      <c r="BG1210" s="228">
        <f>IF(N1210="zákl. přenesená",J1210,0)</f>
        <v>0</v>
      </c>
      <c r="BH1210" s="228">
        <f>IF(N1210="sníž. přenesená",J1210,0)</f>
        <v>0</v>
      </c>
      <c r="BI1210" s="228">
        <f>IF(N1210="nulová",J1210,0)</f>
        <v>0</v>
      </c>
      <c r="BJ1210" s="19" t="s">
        <v>81</v>
      </c>
      <c r="BK1210" s="228">
        <f>ROUND(I1210*H1210,2)</f>
        <v>0</v>
      </c>
      <c r="BL1210" s="19" t="s">
        <v>368</v>
      </c>
      <c r="BM1210" s="227" t="s">
        <v>1417</v>
      </c>
    </row>
    <row r="1211" s="2" customFormat="1">
      <c r="A1211" s="40"/>
      <c r="B1211" s="41"/>
      <c r="C1211" s="42"/>
      <c r="D1211" s="229" t="s">
        <v>219</v>
      </c>
      <c r="E1211" s="42"/>
      <c r="F1211" s="230" t="s">
        <v>1418</v>
      </c>
      <c r="G1211" s="42"/>
      <c r="H1211" s="42"/>
      <c r="I1211" s="231"/>
      <c r="J1211" s="42"/>
      <c r="K1211" s="42"/>
      <c r="L1211" s="46"/>
      <c r="M1211" s="232"/>
      <c r="N1211" s="233"/>
      <c r="O1211" s="86"/>
      <c r="P1211" s="86"/>
      <c r="Q1211" s="86"/>
      <c r="R1211" s="86"/>
      <c r="S1211" s="86"/>
      <c r="T1211" s="87"/>
      <c r="U1211" s="40"/>
      <c r="V1211" s="40"/>
      <c r="W1211" s="40"/>
      <c r="X1211" s="40"/>
      <c r="Y1211" s="40"/>
      <c r="Z1211" s="40"/>
      <c r="AA1211" s="40"/>
      <c r="AB1211" s="40"/>
      <c r="AC1211" s="40"/>
      <c r="AD1211" s="40"/>
      <c r="AE1211" s="40"/>
      <c r="AT1211" s="19" t="s">
        <v>219</v>
      </c>
      <c r="AU1211" s="19" t="s">
        <v>83</v>
      </c>
    </row>
    <row r="1212" s="13" customFormat="1">
      <c r="A1212" s="13"/>
      <c r="B1212" s="234"/>
      <c r="C1212" s="235"/>
      <c r="D1212" s="236" t="s">
        <v>221</v>
      </c>
      <c r="E1212" s="237" t="s">
        <v>19</v>
      </c>
      <c r="F1212" s="238" t="s">
        <v>1419</v>
      </c>
      <c r="G1212" s="235"/>
      <c r="H1212" s="237" t="s">
        <v>19</v>
      </c>
      <c r="I1212" s="239"/>
      <c r="J1212" s="235"/>
      <c r="K1212" s="235"/>
      <c r="L1212" s="240"/>
      <c r="M1212" s="241"/>
      <c r="N1212" s="242"/>
      <c r="O1212" s="242"/>
      <c r="P1212" s="242"/>
      <c r="Q1212" s="242"/>
      <c r="R1212" s="242"/>
      <c r="S1212" s="242"/>
      <c r="T1212" s="243"/>
      <c r="U1212" s="13"/>
      <c r="V1212" s="13"/>
      <c r="W1212" s="13"/>
      <c r="X1212" s="13"/>
      <c r="Y1212" s="13"/>
      <c r="Z1212" s="13"/>
      <c r="AA1212" s="13"/>
      <c r="AB1212" s="13"/>
      <c r="AC1212" s="13"/>
      <c r="AD1212" s="13"/>
      <c r="AE1212" s="13"/>
      <c r="AT1212" s="244" t="s">
        <v>221</v>
      </c>
      <c r="AU1212" s="244" t="s">
        <v>83</v>
      </c>
      <c r="AV1212" s="13" t="s">
        <v>81</v>
      </c>
      <c r="AW1212" s="13" t="s">
        <v>34</v>
      </c>
      <c r="AX1212" s="13" t="s">
        <v>74</v>
      </c>
      <c r="AY1212" s="244" t="s">
        <v>210</v>
      </c>
    </row>
    <row r="1213" s="13" customFormat="1">
      <c r="A1213" s="13"/>
      <c r="B1213" s="234"/>
      <c r="C1213" s="235"/>
      <c r="D1213" s="236" t="s">
        <v>221</v>
      </c>
      <c r="E1213" s="237" t="s">
        <v>19</v>
      </c>
      <c r="F1213" s="238" t="s">
        <v>853</v>
      </c>
      <c r="G1213" s="235"/>
      <c r="H1213" s="237" t="s">
        <v>19</v>
      </c>
      <c r="I1213" s="239"/>
      <c r="J1213" s="235"/>
      <c r="K1213" s="235"/>
      <c r="L1213" s="240"/>
      <c r="M1213" s="241"/>
      <c r="N1213" s="242"/>
      <c r="O1213" s="242"/>
      <c r="P1213" s="242"/>
      <c r="Q1213" s="242"/>
      <c r="R1213" s="242"/>
      <c r="S1213" s="242"/>
      <c r="T1213" s="243"/>
      <c r="U1213" s="13"/>
      <c r="V1213" s="13"/>
      <c r="W1213" s="13"/>
      <c r="X1213" s="13"/>
      <c r="Y1213" s="13"/>
      <c r="Z1213" s="13"/>
      <c r="AA1213" s="13"/>
      <c r="AB1213" s="13"/>
      <c r="AC1213" s="13"/>
      <c r="AD1213" s="13"/>
      <c r="AE1213" s="13"/>
      <c r="AT1213" s="244" t="s">
        <v>221</v>
      </c>
      <c r="AU1213" s="244" t="s">
        <v>83</v>
      </c>
      <c r="AV1213" s="13" t="s">
        <v>81</v>
      </c>
      <c r="AW1213" s="13" t="s">
        <v>34</v>
      </c>
      <c r="AX1213" s="13" t="s">
        <v>74</v>
      </c>
      <c r="AY1213" s="244" t="s">
        <v>210</v>
      </c>
    </row>
    <row r="1214" s="14" customFormat="1">
      <c r="A1214" s="14"/>
      <c r="B1214" s="245"/>
      <c r="C1214" s="246"/>
      <c r="D1214" s="236" t="s">
        <v>221</v>
      </c>
      <c r="E1214" s="247" t="s">
        <v>19</v>
      </c>
      <c r="F1214" s="248" t="s">
        <v>1420</v>
      </c>
      <c r="G1214" s="246"/>
      <c r="H1214" s="249">
        <v>17.359999999999999</v>
      </c>
      <c r="I1214" s="250"/>
      <c r="J1214" s="246"/>
      <c r="K1214" s="246"/>
      <c r="L1214" s="251"/>
      <c r="M1214" s="252"/>
      <c r="N1214" s="253"/>
      <c r="O1214" s="253"/>
      <c r="P1214" s="253"/>
      <c r="Q1214" s="253"/>
      <c r="R1214" s="253"/>
      <c r="S1214" s="253"/>
      <c r="T1214" s="254"/>
      <c r="U1214" s="14"/>
      <c r="V1214" s="14"/>
      <c r="W1214" s="14"/>
      <c r="X1214" s="14"/>
      <c r="Y1214" s="14"/>
      <c r="Z1214" s="14"/>
      <c r="AA1214" s="14"/>
      <c r="AB1214" s="14"/>
      <c r="AC1214" s="14"/>
      <c r="AD1214" s="14"/>
      <c r="AE1214" s="14"/>
      <c r="AT1214" s="255" t="s">
        <v>221</v>
      </c>
      <c r="AU1214" s="255" t="s">
        <v>83</v>
      </c>
      <c r="AV1214" s="14" t="s">
        <v>83</v>
      </c>
      <c r="AW1214" s="14" t="s">
        <v>34</v>
      </c>
      <c r="AX1214" s="14" t="s">
        <v>74</v>
      </c>
      <c r="AY1214" s="255" t="s">
        <v>210</v>
      </c>
    </row>
    <row r="1215" s="14" customFormat="1">
      <c r="A1215" s="14"/>
      <c r="B1215" s="245"/>
      <c r="C1215" s="246"/>
      <c r="D1215" s="236" t="s">
        <v>221</v>
      </c>
      <c r="E1215" s="247" t="s">
        <v>19</v>
      </c>
      <c r="F1215" s="248" t="s">
        <v>1421</v>
      </c>
      <c r="G1215" s="246"/>
      <c r="H1215" s="249">
        <v>1.5</v>
      </c>
      <c r="I1215" s="250"/>
      <c r="J1215" s="246"/>
      <c r="K1215" s="246"/>
      <c r="L1215" s="251"/>
      <c r="M1215" s="252"/>
      <c r="N1215" s="253"/>
      <c r="O1215" s="253"/>
      <c r="P1215" s="253"/>
      <c r="Q1215" s="253"/>
      <c r="R1215" s="253"/>
      <c r="S1215" s="253"/>
      <c r="T1215" s="254"/>
      <c r="U1215" s="14"/>
      <c r="V1215" s="14"/>
      <c r="W1215" s="14"/>
      <c r="X1215" s="14"/>
      <c r="Y1215" s="14"/>
      <c r="Z1215" s="14"/>
      <c r="AA1215" s="14"/>
      <c r="AB1215" s="14"/>
      <c r="AC1215" s="14"/>
      <c r="AD1215" s="14"/>
      <c r="AE1215" s="14"/>
      <c r="AT1215" s="255" t="s">
        <v>221</v>
      </c>
      <c r="AU1215" s="255" t="s">
        <v>83</v>
      </c>
      <c r="AV1215" s="14" t="s">
        <v>83</v>
      </c>
      <c r="AW1215" s="14" t="s">
        <v>34</v>
      </c>
      <c r="AX1215" s="14" t="s">
        <v>74</v>
      </c>
      <c r="AY1215" s="255" t="s">
        <v>210</v>
      </c>
    </row>
    <row r="1216" s="14" customFormat="1">
      <c r="A1216" s="14"/>
      <c r="B1216" s="245"/>
      <c r="C1216" s="246"/>
      <c r="D1216" s="236" t="s">
        <v>221</v>
      </c>
      <c r="E1216" s="247" t="s">
        <v>19</v>
      </c>
      <c r="F1216" s="248" t="s">
        <v>1422</v>
      </c>
      <c r="G1216" s="246"/>
      <c r="H1216" s="249">
        <v>35.200000000000003</v>
      </c>
      <c r="I1216" s="250"/>
      <c r="J1216" s="246"/>
      <c r="K1216" s="246"/>
      <c r="L1216" s="251"/>
      <c r="M1216" s="252"/>
      <c r="N1216" s="253"/>
      <c r="O1216" s="253"/>
      <c r="P1216" s="253"/>
      <c r="Q1216" s="253"/>
      <c r="R1216" s="253"/>
      <c r="S1216" s="253"/>
      <c r="T1216" s="254"/>
      <c r="U1216" s="14"/>
      <c r="V1216" s="14"/>
      <c r="W1216" s="14"/>
      <c r="X1216" s="14"/>
      <c r="Y1216" s="14"/>
      <c r="Z1216" s="14"/>
      <c r="AA1216" s="14"/>
      <c r="AB1216" s="14"/>
      <c r="AC1216" s="14"/>
      <c r="AD1216" s="14"/>
      <c r="AE1216" s="14"/>
      <c r="AT1216" s="255" t="s">
        <v>221</v>
      </c>
      <c r="AU1216" s="255" t="s">
        <v>83</v>
      </c>
      <c r="AV1216" s="14" t="s">
        <v>83</v>
      </c>
      <c r="AW1216" s="14" t="s">
        <v>34</v>
      </c>
      <c r="AX1216" s="14" t="s">
        <v>74</v>
      </c>
      <c r="AY1216" s="255" t="s">
        <v>210</v>
      </c>
    </row>
    <row r="1217" s="14" customFormat="1">
      <c r="A1217" s="14"/>
      <c r="B1217" s="245"/>
      <c r="C1217" s="246"/>
      <c r="D1217" s="236" t="s">
        <v>221</v>
      </c>
      <c r="E1217" s="247" t="s">
        <v>19</v>
      </c>
      <c r="F1217" s="248" t="s">
        <v>1423</v>
      </c>
      <c r="G1217" s="246"/>
      <c r="H1217" s="249">
        <v>4.25</v>
      </c>
      <c r="I1217" s="250"/>
      <c r="J1217" s="246"/>
      <c r="K1217" s="246"/>
      <c r="L1217" s="251"/>
      <c r="M1217" s="252"/>
      <c r="N1217" s="253"/>
      <c r="O1217" s="253"/>
      <c r="P1217" s="253"/>
      <c r="Q1217" s="253"/>
      <c r="R1217" s="253"/>
      <c r="S1217" s="253"/>
      <c r="T1217" s="254"/>
      <c r="U1217" s="14"/>
      <c r="V1217" s="14"/>
      <c r="W1217" s="14"/>
      <c r="X1217" s="14"/>
      <c r="Y1217" s="14"/>
      <c r="Z1217" s="14"/>
      <c r="AA1217" s="14"/>
      <c r="AB1217" s="14"/>
      <c r="AC1217" s="14"/>
      <c r="AD1217" s="14"/>
      <c r="AE1217" s="14"/>
      <c r="AT1217" s="255" t="s">
        <v>221</v>
      </c>
      <c r="AU1217" s="255" t="s">
        <v>83</v>
      </c>
      <c r="AV1217" s="14" t="s">
        <v>83</v>
      </c>
      <c r="AW1217" s="14" t="s">
        <v>34</v>
      </c>
      <c r="AX1217" s="14" t="s">
        <v>74</v>
      </c>
      <c r="AY1217" s="255" t="s">
        <v>210</v>
      </c>
    </row>
    <row r="1218" s="14" customFormat="1">
      <c r="A1218" s="14"/>
      <c r="B1218" s="245"/>
      <c r="C1218" s="246"/>
      <c r="D1218" s="236" t="s">
        <v>221</v>
      </c>
      <c r="E1218" s="247" t="s">
        <v>19</v>
      </c>
      <c r="F1218" s="248" t="s">
        <v>1424</v>
      </c>
      <c r="G1218" s="246"/>
      <c r="H1218" s="249">
        <v>4.2999999999999998</v>
      </c>
      <c r="I1218" s="250"/>
      <c r="J1218" s="246"/>
      <c r="K1218" s="246"/>
      <c r="L1218" s="251"/>
      <c r="M1218" s="252"/>
      <c r="N1218" s="253"/>
      <c r="O1218" s="253"/>
      <c r="P1218" s="253"/>
      <c r="Q1218" s="253"/>
      <c r="R1218" s="253"/>
      <c r="S1218" s="253"/>
      <c r="T1218" s="254"/>
      <c r="U1218" s="14"/>
      <c r="V1218" s="14"/>
      <c r="W1218" s="14"/>
      <c r="X1218" s="14"/>
      <c r="Y1218" s="14"/>
      <c r="Z1218" s="14"/>
      <c r="AA1218" s="14"/>
      <c r="AB1218" s="14"/>
      <c r="AC1218" s="14"/>
      <c r="AD1218" s="14"/>
      <c r="AE1218" s="14"/>
      <c r="AT1218" s="255" t="s">
        <v>221</v>
      </c>
      <c r="AU1218" s="255" t="s">
        <v>83</v>
      </c>
      <c r="AV1218" s="14" t="s">
        <v>83</v>
      </c>
      <c r="AW1218" s="14" t="s">
        <v>34</v>
      </c>
      <c r="AX1218" s="14" t="s">
        <v>74</v>
      </c>
      <c r="AY1218" s="255" t="s">
        <v>210</v>
      </c>
    </row>
    <row r="1219" s="14" customFormat="1">
      <c r="A1219" s="14"/>
      <c r="B1219" s="245"/>
      <c r="C1219" s="246"/>
      <c r="D1219" s="236" t="s">
        <v>221</v>
      </c>
      <c r="E1219" s="247" t="s">
        <v>19</v>
      </c>
      <c r="F1219" s="248" t="s">
        <v>1425</v>
      </c>
      <c r="G1219" s="246"/>
      <c r="H1219" s="249">
        <v>5.7999999999999998</v>
      </c>
      <c r="I1219" s="250"/>
      <c r="J1219" s="246"/>
      <c r="K1219" s="246"/>
      <c r="L1219" s="251"/>
      <c r="M1219" s="252"/>
      <c r="N1219" s="253"/>
      <c r="O1219" s="253"/>
      <c r="P1219" s="253"/>
      <c r="Q1219" s="253"/>
      <c r="R1219" s="253"/>
      <c r="S1219" s="253"/>
      <c r="T1219" s="254"/>
      <c r="U1219" s="14"/>
      <c r="V1219" s="14"/>
      <c r="W1219" s="14"/>
      <c r="X1219" s="14"/>
      <c r="Y1219" s="14"/>
      <c r="Z1219" s="14"/>
      <c r="AA1219" s="14"/>
      <c r="AB1219" s="14"/>
      <c r="AC1219" s="14"/>
      <c r="AD1219" s="14"/>
      <c r="AE1219" s="14"/>
      <c r="AT1219" s="255" t="s">
        <v>221</v>
      </c>
      <c r="AU1219" s="255" t="s">
        <v>83</v>
      </c>
      <c r="AV1219" s="14" t="s">
        <v>83</v>
      </c>
      <c r="AW1219" s="14" t="s">
        <v>34</v>
      </c>
      <c r="AX1219" s="14" t="s">
        <v>74</v>
      </c>
      <c r="AY1219" s="255" t="s">
        <v>210</v>
      </c>
    </row>
    <row r="1220" s="14" customFormat="1">
      <c r="A1220" s="14"/>
      <c r="B1220" s="245"/>
      <c r="C1220" s="246"/>
      <c r="D1220" s="236" t="s">
        <v>221</v>
      </c>
      <c r="E1220" s="247" t="s">
        <v>19</v>
      </c>
      <c r="F1220" s="248" t="s">
        <v>1426</v>
      </c>
      <c r="G1220" s="246"/>
      <c r="H1220" s="249">
        <v>5.5999999999999996</v>
      </c>
      <c r="I1220" s="250"/>
      <c r="J1220" s="246"/>
      <c r="K1220" s="246"/>
      <c r="L1220" s="251"/>
      <c r="M1220" s="252"/>
      <c r="N1220" s="253"/>
      <c r="O1220" s="253"/>
      <c r="P1220" s="253"/>
      <c r="Q1220" s="253"/>
      <c r="R1220" s="253"/>
      <c r="S1220" s="253"/>
      <c r="T1220" s="254"/>
      <c r="U1220" s="14"/>
      <c r="V1220" s="14"/>
      <c r="W1220" s="14"/>
      <c r="X1220" s="14"/>
      <c r="Y1220" s="14"/>
      <c r="Z1220" s="14"/>
      <c r="AA1220" s="14"/>
      <c r="AB1220" s="14"/>
      <c r="AC1220" s="14"/>
      <c r="AD1220" s="14"/>
      <c r="AE1220" s="14"/>
      <c r="AT1220" s="255" t="s">
        <v>221</v>
      </c>
      <c r="AU1220" s="255" t="s">
        <v>83</v>
      </c>
      <c r="AV1220" s="14" t="s">
        <v>83</v>
      </c>
      <c r="AW1220" s="14" t="s">
        <v>34</v>
      </c>
      <c r="AX1220" s="14" t="s">
        <v>74</v>
      </c>
      <c r="AY1220" s="255" t="s">
        <v>210</v>
      </c>
    </row>
    <row r="1221" s="14" customFormat="1">
      <c r="A1221" s="14"/>
      <c r="B1221" s="245"/>
      <c r="C1221" s="246"/>
      <c r="D1221" s="236" t="s">
        <v>221</v>
      </c>
      <c r="E1221" s="247" t="s">
        <v>19</v>
      </c>
      <c r="F1221" s="248" t="s">
        <v>1427</v>
      </c>
      <c r="G1221" s="246"/>
      <c r="H1221" s="249">
        <v>8.0500000000000007</v>
      </c>
      <c r="I1221" s="250"/>
      <c r="J1221" s="246"/>
      <c r="K1221" s="246"/>
      <c r="L1221" s="251"/>
      <c r="M1221" s="252"/>
      <c r="N1221" s="253"/>
      <c r="O1221" s="253"/>
      <c r="P1221" s="253"/>
      <c r="Q1221" s="253"/>
      <c r="R1221" s="253"/>
      <c r="S1221" s="253"/>
      <c r="T1221" s="254"/>
      <c r="U1221" s="14"/>
      <c r="V1221" s="14"/>
      <c r="W1221" s="14"/>
      <c r="X1221" s="14"/>
      <c r="Y1221" s="14"/>
      <c r="Z1221" s="14"/>
      <c r="AA1221" s="14"/>
      <c r="AB1221" s="14"/>
      <c r="AC1221" s="14"/>
      <c r="AD1221" s="14"/>
      <c r="AE1221" s="14"/>
      <c r="AT1221" s="255" t="s">
        <v>221</v>
      </c>
      <c r="AU1221" s="255" t="s">
        <v>83</v>
      </c>
      <c r="AV1221" s="14" t="s">
        <v>83</v>
      </c>
      <c r="AW1221" s="14" t="s">
        <v>34</v>
      </c>
      <c r="AX1221" s="14" t="s">
        <v>74</v>
      </c>
      <c r="AY1221" s="255" t="s">
        <v>210</v>
      </c>
    </row>
    <row r="1222" s="14" customFormat="1">
      <c r="A1222" s="14"/>
      <c r="B1222" s="245"/>
      <c r="C1222" s="246"/>
      <c r="D1222" s="236" t="s">
        <v>221</v>
      </c>
      <c r="E1222" s="247" t="s">
        <v>19</v>
      </c>
      <c r="F1222" s="248" t="s">
        <v>1428</v>
      </c>
      <c r="G1222" s="246"/>
      <c r="H1222" s="249">
        <v>1.25</v>
      </c>
      <c r="I1222" s="250"/>
      <c r="J1222" s="246"/>
      <c r="K1222" s="246"/>
      <c r="L1222" s="251"/>
      <c r="M1222" s="252"/>
      <c r="N1222" s="253"/>
      <c r="O1222" s="253"/>
      <c r="P1222" s="253"/>
      <c r="Q1222" s="253"/>
      <c r="R1222" s="253"/>
      <c r="S1222" s="253"/>
      <c r="T1222" s="254"/>
      <c r="U1222" s="14"/>
      <c r="V1222" s="14"/>
      <c r="W1222" s="14"/>
      <c r="X1222" s="14"/>
      <c r="Y1222" s="14"/>
      <c r="Z1222" s="14"/>
      <c r="AA1222" s="14"/>
      <c r="AB1222" s="14"/>
      <c r="AC1222" s="14"/>
      <c r="AD1222" s="14"/>
      <c r="AE1222" s="14"/>
      <c r="AT1222" s="255" t="s">
        <v>221</v>
      </c>
      <c r="AU1222" s="255" t="s">
        <v>83</v>
      </c>
      <c r="AV1222" s="14" t="s">
        <v>83</v>
      </c>
      <c r="AW1222" s="14" t="s">
        <v>34</v>
      </c>
      <c r="AX1222" s="14" t="s">
        <v>74</v>
      </c>
      <c r="AY1222" s="255" t="s">
        <v>210</v>
      </c>
    </row>
    <row r="1223" s="16" customFormat="1">
      <c r="A1223" s="16"/>
      <c r="B1223" s="267"/>
      <c r="C1223" s="268"/>
      <c r="D1223" s="236" t="s">
        <v>221</v>
      </c>
      <c r="E1223" s="269" t="s">
        <v>19</v>
      </c>
      <c r="F1223" s="270" t="s">
        <v>236</v>
      </c>
      <c r="G1223" s="268"/>
      <c r="H1223" s="271">
        <v>83.309999999999988</v>
      </c>
      <c r="I1223" s="272"/>
      <c r="J1223" s="268"/>
      <c r="K1223" s="268"/>
      <c r="L1223" s="273"/>
      <c r="M1223" s="274"/>
      <c r="N1223" s="275"/>
      <c r="O1223" s="275"/>
      <c r="P1223" s="275"/>
      <c r="Q1223" s="275"/>
      <c r="R1223" s="275"/>
      <c r="S1223" s="275"/>
      <c r="T1223" s="276"/>
      <c r="U1223" s="16"/>
      <c r="V1223" s="16"/>
      <c r="W1223" s="16"/>
      <c r="X1223" s="16"/>
      <c r="Y1223" s="16"/>
      <c r="Z1223" s="16"/>
      <c r="AA1223" s="16"/>
      <c r="AB1223" s="16"/>
      <c r="AC1223" s="16"/>
      <c r="AD1223" s="16"/>
      <c r="AE1223" s="16"/>
      <c r="AT1223" s="277" t="s">
        <v>221</v>
      </c>
      <c r="AU1223" s="277" t="s">
        <v>83</v>
      </c>
      <c r="AV1223" s="16" t="s">
        <v>217</v>
      </c>
      <c r="AW1223" s="16" t="s">
        <v>34</v>
      </c>
      <c r="AX1223" s="16" t="s">
        <v>81</v>
      </c>
      <c r="AY1223" s="277" t="s">
        <v>210</v>
      </c>
    </row>
    <row r="1224" s="2" customFormat="1" ht="16.5" customHeight="1">
      <c r="A1224" s="40"/>
      <c r="B1224" s="41"/>
      <c r="C1224" s="216" t="s">
        <v>1429</v>
      </c>
      <c r="D1224" s="216" t="s">
        <v>212</v>
      </c>
      <c r="E1224" s="217" t="s">
        <v>1430</v>
      </c>
      <c r="F1224" s="218" t="s">
        <v>1431</v>
      </c>
      <c r="G1224" s="219" t="s">
        <v>1432</v>
      </c>
      <c r="H1224" s="220">
        <v>4.6500000000000004</v>
      </c>
      <c r="I1224" s="221"/>
      <c r="J1224" s="222">
        <f>ROUND(I1224*H1224,2)</f>
        <v>0</v>
      </c>
      <c r="K1224" s="218" t="s">
        <v>296</v>
      </c>
      <c r="L1224" s="46"/>
      <c r="M1224" s="223" t="s">
        <v>19</v>
      </c>
      <c r="N1224" s="224" t="s">
        <v>45</v>
      </c>
      <c r="O1224" s="86"/>
      <c r="P1224" s="225">
        <f>O1224*H1224</f>
        <v>0</v>
      </c>
      <c r="Q1224" s="225">
        <v>0</v>
      </c>
      <c r="R1224" s="225">
        <f>Q1224*H1224</f>
        <v>0</v>
      </c>
      <c r="S1224" s="225">
        <v>0</v>
      </c>
      <c r="T1224" s="226">
        <f>S1224*H1224</f>
        <v>0</v>
      </c>
      <c r="U1224" s="40"/>
      <c r="V1224" s="40"/>
      <c r="W1224" s="40"/>
      <c r="X1224" s="40"/>
      <c r="Y1224" s="40"/>
      <c r="Z1224" s="40"/>
      <c r="AA1224" s="40"/>
      <c r="AB1224" s="40"/>
      <c r="AC1224" s="40"/>
      <c r="AD1224" s="40"/>
      <c r="AE1224" s="40"/>
      <c r="AR1224" s="227" t="s">
        <v>368</v>
      </c>
      <c r="AT1224" s="227" t="s">
        <v>212</v>
      </c>
      <c r="AU1224" s="227" t="s">
        <v>83</v>
      </c>
      <c r="AY1224" s="19" t="s">
        <v>210</v>
      </c>
      <c r="BE1224" s="228">
        <f>IF(N1224="základní",J1224,0)</f>
        <v>0</v>
      </c>
      <c r="BF1224" s="228">
        <f>IF(N1224="snížená",J1224,0)</f>
        <v>0</v>
      </c>
      <c r="BG1224" s="228">
        <f>IF(N1224="zákl. přenesená",J1224,0)</f>
        <v>0</v>
      </c>
      <c r="BH1224" s="228">
        <f>IF(N1224="sníž. přenesená",J1224,0)</f>
        <v>0</v>
      </c>
      <c r="BI1224" s="228">
        <f>IF(N1224="nulová",J1224,0)</f>
        <v>0</v>
      </c>
      <c r="BJ1224" s="19" t="s">
        <v>81</v>
      </c>
      <c r="BK1224" s="228">
        <f>ROUND(I1224*H1224,2)</f>
        <v>0</v>
      </c>
      <c r="BL1224" s="19" t="s">
        <v>368</v>
      </c>
      <c r="BM1224" s="227" t="s">
        <v>1433</v>
      </c>
    </row>
    <row r="1225" s="13" customFormat="1">
      <c r="A1225" s="13"/>
      <c r="B1225" s="234"/>
      <c r="C1225" s="235"/>
      <c r="D1225" s="236" t="s">
        <v>221</v>
      </c>
      <c r="E1225" s="237" t="s">
        <v>19</v>
      </c>
      <c r="F1225" s="238" t="s">
        <v>1434</v>
      </c>
      <c r="G1225" s="235"/>
      <c r="H1225" s="237" t="s">
        <v>19</v>
      </c>
      <c r="I1225" s="239"/>
      <c r="J1225" s="235"/>
      <c r="K1225" s="235"/>
      <c r="L1225" s="240"/>
      <c r="M1225" s="241"/>
      <c r="N1225" s="242"/>
      <c r="O1225" s="242"/>
      <c r="P1225" s="242"/>
      <c r="Q1225" s="242"/>
      <c r="R1225" s="242"/>
      <c r="S1225" s="242"/>
      <c r="T1225" s="243"/>
      <c r="U1225" s="13"/>
      <c r="V1225" s="13"/>
      <c r="W1225" s="13"/>
      <c r="X1225" s="13"/>
      <c r="Y1225" s="13"/>
      <c r="Z1225" s="13"/>
      <c r="AA1225" s="13"/>
      <c r="AB1225" s="13"/>
      <c r="AC1225" s="13"/>
      <c r="AD1225" s="13"/>
      <c r="AE1225" s="13"/>
      <c r="AT1225" s="244" t="s">
        <v>221</v>
      </c>
      <c r="AU1225" s="244" t="s">
        <v>83</v>
      </c>
      <c r="AV1225" s="13" t="s">
        <v>81</v>
      </c>
      <c r="AW1225" s="13" t="s">
        <v>34</v>
      </c>
      <c r="AX1225" s="13" t="s">
        <v>74</v>
      </c>
      <c r="AY1225" s="244" t="s">
        <v>210</v>
      </c>
    </row>
    <row r="1226" s="14" customFormat="1">
      <c r="A1226" s="14"/>
      <c r="B1226" s="245"/>
      <c r="C1226" s="246"/>
      <c r="D1226" s="236" t="s">
        <v>221</v>
      </c>
      <c r="E1226" s="247" t="s">
        <v>19</v>
      </c>
      <c r="F1226" s="248" t="s">
        <v>1435</v>
      </c>
      <c r="G1226" s="246"/>
      <c r="H1226" s="249">
        <v>3.1499999999999999</v>
      </c>
      <c r="I1226" s="250"/>
      <c r="J1226" s="246"/>
      <c r="K1226" s="246"/>
      <c r="L1226" s="251"/>
      <c r="M1226" s="252"/>
      <c r="N1226" s="253"/>
      <c r="O1226" s="253"/>
      <c r="P1226" s="253"/>
      <c r="Q1226" s="253"/>
      <c r="R1226" s="253"/>
      <c r="S1226" s="253"/>
      <c r="T1226" s="254"/>
      <c r="U1226" s="14"/>
      <c r="V1226" s="14"/>
      <c r="W1226" s="14"/>
      <c r="X1226" s="14"/>
      <c r="Y1226" s="14"/>
      <c r="Z1226" s="14"/>
      <c r="AA1226" s="14"/>
      <c r="AB1226" s="14"/>
      <c r="AC1226" s="14"/>
      <c r="AD1226" s="14"/>
      <c r="AE1226" s="14"/>
      <c r="AT1226" s="255" t="s">
        <v>221</v>
      </c>
      <c r="AU1226" s="255" t="s">
        <v>83</v>
      </c>
      <c r="AV1226" s="14" t="s">
        <v>83</v>
      </c>
      <c r="AW1226" s="14" t="s">
        <v>34</v>
      </c>
      <c r="AX1226" s="14" t="s">
        <v>74</v>
      </c>
      <c r="AY1226" s="255" t="s">
        <v>210</v>
      </c>
    </row>
    <row r="1227" s="14" customFormat="1">
      <c r="A1227" s="14"/>
      <c r="B1227" s="245"/>
      <c r="C1227" s="246"/>
      <c r="D1227" s="236" t="s">
        <v>221</v>
      </c>
      <c r="E1227" s="247" t="s">
        <v>19</v>
      </c>
      <c r="F1227" s="248" t="s">
        <v>1436</v>
      </c>
      <c r="G1227" s="246"/>
      <c r="H1227" s="249">
        <v>1</v>
      </c>
      <c r="I1227" s="250"/>
      <c r="J1227" s="246"/>
      <c r="K1227" s="246"/>
      <c r="L1227" s="251"/>
      <c r="M1227" s="252"/>
      <c r="N1227" s="253"/>
      <c r="O1227" s="253"/>
      <c r="P1227" s="253"/>
      <c r="Q1227" s="253"/>
      <c r="R1227" s="253"/>
      <c r="S1227" s="253"/>
      <c r="T1227" s="254"/>
      <c r="U1227" s="14"/>
      <c r="V1227" s="14"/>
      <c r="W1227" s="14"/>
      <c r="X1227" s="14"/>
      <c r="Y1227" s="14"/>
      <c r="Z1227" s="14"/>
      <c r="AA1227" s="14"/>
      <c r="AB1227" s="14"/>
      <c r="AC1227" s="14"/>
      <c r="AD1227" s="14"/>
      <c r="AE1227" s="14"/>
      <c r="AT1227" s="255" t="s">
        <v>221</v>
      </c>
      <c r="AU1227" s="255" t="s">
        <v>83</v>
      </c>
      <c r="AV1227" s="14" t="s">
        <v>83</v>
      </c>
      <c r="AW1227" s="14" t="s">
        <v>34</v>
      </c>
      <c r="AX1227" s="14" t="s">
        <v>74</v>
      </c>
      <c r="AY1227" s="255" t="s">
        <v>210</v>
      </c>
    </row>
    <row r="1228" s="14" customFormat="1">
      <c r="A1228" s="14"/>
      <c r="B1228" s="245"/>
      <c r="C1228" s="246"/>
      <c r="D1228" s="236" t="s">
        <v>221</v>
      </c>
      <c r="E1228" s="247" t="s">
        <v>19</v>
      </c>
      <c r="F1228" s="248" t="s">
        <v>1437</v>
      </c>
      <c r="G1228" s="246"/>
      <c r="H1228" s="249">
        <v>0.5</v>
      </c>
      <c r="I1228" s="250"/>
      <c r="J1228" s="246"/>
      <c r="K1228" s="246"/>
      <c r="L1228" s="251"/>
      <c r="M1228" s="252"/>
      <c r="N1228" s="253"/>
      <c r="O1228" s="253"/>
      <c r="P1228" s="253"/>
      <c r="Q1228" s="253"/>
      <c r="R1228" s="253"/>
      <c r="S1228" s="253"/>
      <c r="T1228" s="254"/>
      <c r="U1228" s="14"/>
      <c r="V1228" s="14"/>
      <c r="W1228" s="14"/>
      <c r="X1228" s="14"/>
      <c r="Y1228" s="14"/>
      <c r="Z1228" s="14"/>
      <c r="AA1228" s="14"/>
      <c r="AB1228" s="14"/>
      <c r="AC1228" s="14"/>
      <c r="AD1228" s="14"/>
      <c r="AE1228" s="14"/>
      <c r="AT1228" s="255" t="s">
        <v>221</v>
      </c>
      <c r="AU1228" s="255" t="s">
        <v>83</v>
      </c>
      <c r="AV1228" s="14" t="s">
        <v>83</v>
      </c>
      <c r="AW1228" s="14" t="s">
        <v>34</v>
      </c>
      <c r="AX1228" s="14" t="s">
        <v>74</v>
      </c>
      <c r="AY1228" s="255" t="s">
        <v>210</v>
      </c>
    </row>
    <row r="1229" s="16" customFormat="1">
      <c r="A1229" s="16"/>
      <c r="B1229" s="267"/>
      <c r="C1229" s="268"/>
      <c r="D1229" s="236" t="s">
        <v>221</v>
      </c>
      <c r="E1229" s="269" t="s">
        <v>19</v>
      </c>
      <c r="F1229" s="270" t="s">
        <v>236</v>
      </c>
      <c r="G1229" s="268"/>
      <c r="H1229" s="271">
        <v>4.6500000000000004</v>
      </c>
      <c r="I1229" s="272"/>
      <c r="J1229" s="268"/>
      <c r="K1229" s="268"/>
      <c r="L1229" s="273"/>
      <c r="M1229" s="274"/>
      <c r="N1229" s="275"/>
      <c r="O1229" s="275"/>
      <c r="P1229" s="275"/>
      <c r="Q1229" s="275"/>
      <c r="R1229" s="275"/>
      <c r="S1229" s="275"/>
      <c r="T1229" s="276"/>
      <c r="U1229" s="16"/>
      <c r="V1229" s="16"/>
      <c r="W1229" s="16"/>
      <c r="X1229" s="16"/>
      <c r="Y1229" s="16"/>
      <c r="Z1229" s="16"/>
      <c r="AA1229" s="16"/>
      <c r="AB1229" s="16"/>
      <c r="AC1229" s="16"/>
      <c r="AD1229" s="16"/>
      <c r="AE1229" s="16"/>
      <c r="AT1229" s="277" t="s">
        <v>221</v>
      </c>
      <c r="AU1229" s="277" t="s">
        <v>83</v>
      </c>
      <c r="AV1229" s="16" t="s">
        <v>217</v>
      </c>
      <c r="AW1229" s="16" t="s">
        <v>34</v>
      </c>
      <c r="AX1229" s="16" t="s">
        <v>81</v>
      </c>
      <c r="AY1229" s="277" t="s">
        <v>210</v>
      </c>
    </row>
    <row r="1230" s="2" customFormat="1" ht="16.5" customHeight="1">
      <c r="A1230" s="40"/>
      <c r="B1230" s="41"/>
      <c r="C1230" s="216" t="s">
        <v>1438</v>
      </c>
      <c r="D1230" s="216" t="s">
        <v>212</v>
      </c>
      <c r="E1230" s="217" t="s">
        <v>1439</v>
      </c>
      <c r="F1230" s="218" t="s">
        <v>1440</v>
      </c>
      <c r="G1230" s="219" t="s">
        <v>295</v>
      </c>
      <c r="H1230" s="220">
        <v>1</v>
      </c>
      <c r="I1230" s="221"/>
      <c r="J1230" s="222">
        <f>ROUND(I1230*H1230,2)</f>
        <v>0</v>
      </c>
      <c r="K1230" s="218" t="s">
        <v>296</v>
      </c>
      <c r="L1230" s="46"/>
      <c r="M1230" s="223" t="s">
        <v>19</v>
      </c>
      <c r="N1230" s="224" t="s">
        <v>45</v>
      </c>
      <c r="O1230" s="86"/>
      <c r="P1230" s="225">
        <f>O1230*H1230</f>
        <v>0</v>
      </c>
      <c r="Q1230" s="225">
        <v>0</v>
      </c>
      <c r="R1230" s="225">
        <f>Q1230*H1230</f>
        <v>0</v>
      </c>
      <c r="S1230" s="225">
        <v>0</v>
      </c>
      <c r="T1230" s="226">
        <f>S1230*H1230</f>
        <v>0</v>
      </c>
      <c r="U1230" s="40"/>
      <c r="V1230" s="40"/>
      <c r="W1230" s="40"/>
      <c r="X1230" s="40"/>
      <c r="Y1230" s="40"/>
      <c r="Z1230" s="40"/>
      <c r="AA1230" s="40"/>
      <c r="AB1230" s="40"/>
      <c r="AC1230" s="40"/>
      <c r="AD1230" s="40"/>
      <c r="AE1230" s="40"/>
      <c r="AR1230" s="227" t="s">
        <v>368</v>
      </c>
      <c r="AT1230" s="227" t="s">
        <v>212</v>
      </c>
      <c r="AU1230" s="227" t="s">
        <v>83</v>
      </c>
      <c r="AY1230" s="19" t="s">
        <v>210</v>
      </c>
      <c r="BE1230" s="228">
        <f>IF(N1230="základní",J1230,0)</f>
        <v>0</v>
      </c>
      <c r="BF1230" s="228">
        <f>IF(N1230="snížená",J1230,0)</f>
        <v>0</v>
      </c>
      <c r="BG1230" s="228">
        <f>IF(N1230="zákl. přenesená",J1230,0)</f>
        <v>0</v>
      </c>
      <c r="BH1230" s="228">
        <f>IF(N1230="sníž. přenesená",J1230,0)</f>
        <v>0</v>
      </c>
      <c r="BI1230" s="228">
        <f>IF(N1230="nulová",J1230,0)</f>
        <v>0</v>
      </c>
      <c r="BJ1230" s="19" t="s">
        <v>81</v>
      </c>
      <c r="BK1230" s="228">
        <f>ROUND(I1230*H1230,2)</f>
        <v>0</v>
      </c>
      <c r="BL1230" s="19" t="s">
        <v>368</v>
      </c>
      <c r="BM1230" s="227" t="s">
        <v>1441</v>
      </c>
    </row>
    <row r="1231" s="13" customFormat="1">
      <c r="A1231" s="13"/>
      <c r="B1231" s="234"/>
      <c r="C1231" s="235"/>
      <c r="D1231" s="236" t="s">
        <v>221</v>
      </c>
      <c r="E1231" s="237" t="s">
        <v>19</v>
      </c>
      <c r="F1231" s="238" t="s">
        <v>852</v>
      </c>
      <c r="G1231" s="235"/>
      <c r="H1231" s="237" t="s">
        <v>19</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221</v>
      </c>
      <c r="AU1231" s="244" t="s">
        <v>83</v>
      </c>
      <c r="AV1231" s="13" t="s">
        <v>81</v>
      </c>
      <c r="AW1231" s="13" t="s">
        <v>34</v>
      </c>
      <c r="AX1231" s="13" t="s">
        <v>74</v>
      </c>
      <c r="AY1231" s="244" t="s">
        <v>210</v>
      </c>
    </row>
    <row r="1232" s="13" customFormat="1">
      <c r="A1232" s="13"/>
      <c r="B1232" s="234"/>
      <c r="C1232" s="235"/>
      <c r="D1232" s="236" t="s">
        <v>221</v>
      </c>
      <c r="E1232" s="237" t="s">
        <v>19</v>
      </c>
      <c r="F1232" s="238" t="s">
        <v>946</v>
      </c>
      <c r="G1232" s="235"/>
      <c r="H1232" s="237" t="s">
        <v>19</v>
      </c>
      <c r="I1232" s="239"/>
      <c r="J1232" s="235"/>
      <c r="K1232" s="235"/>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221</v>
      </c>
      <c r="AU1232" s="244" t="s">
        <v>83</v>
      </c>
      <c r="AV1232" s="13" t="s">
        <v>81</v>
      </c>
      <c r="AW1232" s="13" t="s">
        <v>34</v>
      </c>
      <c r="AX1232" s="13" t="s">
        <v>74</v>
      </c>
      <c r="AY1232" s="244" t="s">
        <v>210</v>
      </c>
    </row>
    <row r="1233" s="14" customFormat="1">
      <c r="A1233" s="14"/>
      <c r="B1233" s="245"/>
      <c r="C1233" s="246"/>
      <c r="D1233" s="236" t="s">
        <v>221</v>
      </c>
      <c r="E1233" s="247" t="s">
        <v>19</v>
      </c>
      <c r="F1233" s="248" t="s">
        <v>81</v>
      </c>
      <c r="G1233" s="246"/>
      <c r="H1233" s="249">
        <v>1</v>
      </c>
      <c r="I1233" s="250"/>
      <c r="J1233" s="246"/>
      <c r="K1233" s="246"/>
      <c r="L1233" s="251"/>
      <c r="M1233" s="252"/>
      <c r="N1233" s="253"/>
      <c r="O1233" s="253"/>
      <c r="P1233" s="253"/>
      <c r="Q1233" s="253"/>
      <c r="R1233" s="253"/>
      <c r="S1233" s="253"/>
      <c r="T1233" s="254"/>
      <c r="U1233" s="14"/>
      <c r="V1233" s="14"/>
      <c r="W1233" s="14"/>
      <c r="X1233" s="14"/>
      <c r="Y1233" s="14"/>
      <c r="Z1233" s="14"/>
      <c r="AA1233" s="14"/>
      <c r="AB1233" s="14"/>
      <c r="AC1233" s="14"/>
      <c r="AD1233" s="14"/>
      <c r="AE1233" s="14"/>
      <c r="AT1233" s="255" t="s">
        <v>221</v>
      </c>
      <c r="AU1233" s="255" t="s">
        <v>83</v>
      </c>
      <c r="AV1233" s="14" t="s">
        <v>83</v>
      </c>
      <c r="AW1233" s="14" t="s">
        <v>34</v>
      </c>
      <c r="AX1233" s="14" t="s">
        <v>74</v>
      </c>
      <c r="AY1233" s="255" t="s">
        <v>210</v>
      </c>
    </row>
    <row r="1234" s="16" customFormat="1">
      <c r="A1234" s="16"/>
      <c r="B1234" s="267"/>
      <c r="C1234" s="268"/>
      <c r="D1234" s="236" t="s">
        <v>221</v>
      </c>
      <c r="E1234" s="269" t="s">
        <v>19</v>
      </c>
      <c r="F1234" s="270" t="s">
        <v>236</v>
      </c>
      <c r="G1234" s="268"/>
      <c r="H1234" s="271">
        <v>1</v>
      </c>
      <c r="I1234" s="272"/>
      <c r="J1234" s="268"/>
      <c r="K1234" s="268"/>
      <c r="L1234" s="273"/>
      <c r="M1234" s="274"/>
      <c r="N1234" s="275"/>
      <c r="O1234" s="275"/>
      <c r="P1234" s="275"/>
      <c r="Q1234" s="275"/>
      <c r="R1234" s="275"/>
      <c r="S1234" s="275"/>
      <c r="T1234" s="276"/>
      <c r="U1234" s="16"/>
      <c r="V1234" s="16"/>
      <c r="W1234" s="16"/>
      <c r="X1234" s="16"/>
      <c r="Y1234" s="16"/>
      <c r="Z1234" s="16"/>
      <c r="AA1234" s="16"/>
      <c r="AB1234" s="16"/>
      <c r="AC1234" s="16"/>
      <c r="AD1234" s="16"/>
      <c r="AE1234" s="16"/>
      <c r="AT1234" s="277" t="s">
        <v>221</v>
      </c>
      <c r="AU1234" s="277" t="s">
        <v>83</v>
      </c>
      <c r="AV1234" s="16" t="s">
        <v>217</v>
      </c>
      <c r="AW1234" s="16" t="s">
        <v>34</v>
      </c>
      <c r="AX1234" s="16" t="s">
        <v>81</v>
      </c>
      <c r="AY1234" s="277" t="s">
        <v>210</v>
      </c>
    </row>
    <row r="1235" s="2" customFormat="1" ht="16.5" customHeight="1">
      <c r="A1235" s="40"/>
      <c r="B1235" s="41"/>
      <c r="C1235" s="216" t="s">
        <v>1442</v>
      </c>
      <c r="D1235" s="216" t="s">
        <v>212</v>
      </c>
      <c r="E1235" s="217" t="s">
        <v>1443</v>
      </c>
      <c r="F1235" s="218" t="s">
        <v>1444</v>
      </c>
      <c r="G1235" s="219" t="s">
        <v>868</v>
      </c>
      <c r="H1235" s="220">
        <v>3</v>
      </c>
      <c r="I1235" s="221"/>
      <c r="J1235" s="222">
        <f>ROUND(I1235*H1235,2)</f>
        <v>0</v>
      </c>
      <c r="K1235" s="218" t="s">
        <v>296</v>
      </c>
      <c r="L1235" s="46"/>
      <c r="M1235" s="223" t="s">
        <v>19</v>
      </c>
      <c r="N1235" s="224" t="s">
        <v>45</v>
      </c>
      <c r="O1235" s="86"/>
      <c r="P1235" s="225">
        <f>O1235*H1235</f>
        <v>0</v>
      </c>
      <c r="Q1235" s="225">
        <v>0</v>
      </c>
      <c r="R1235" s="225">
        <f>Q1235*H1235</f>
        <v>0</v>
      </c>
      <c r="S1235" s="225">
        <v>0</v>
      </c>
      <c r="T1235" s="226">
        <f>S1235*H1235</f>
        <v>0</v>
      </c>
      <c r="U1235" s="40"/>
      <c r="V1235" s="40"/>
      <c r="W1235" s="40"/>
      <c r="X1235" s="40"/>
      <c r="Y1235" s="40"/>
      <c r="Z1235" s="40"/>
      <c r="AA1235" s="40"/>
      <c r="AB1235" s="40"/>
      <c r="AC1235" s="40"/>
      <c r="AD1235" s="40"/>
      <c r="AE1235" s="40"/>
      <c r="AR1235" s="227" t="s">
        <v>368</v>
      </c>
      <c r="AT1235" s="227" t="s">
        <v>212</v>
      </c>
      <c r="AU1235" s="227" t="s">
        <v>83</v>
      </c>
      <c r="AY1235" s="19" t="s">
        <v>210</v>
      </c>
      <c r="BE1235" s="228">
        <f>IF(N1235="základní",J1235,0)</f>
        <v>0</v>
      </c>
      <c r="BF1235" s="228">
        <f>IF(N1235="snížená",J1235,0)</f>
        <v>0</v>
      </c>
      <c r="BG1235" s="228">
        <f>IF(N1235="zákl. přenesená",J1235,0)</f>
        <v>0</v>
      </c>
      <c r="BH1235" s="228">
        <f>IF(N1235="sníž. přenesená",J1235,0)</f>
        <v>0</v>
      </c>
      <c r="BI1235" s="228">
        <f>IF(N1235="nulová",J1235,0)</f>
        <v>0</v>
      </c>
      <c r="BJ1235" s="19" t="s">
        <v>81</v>
      </c>
      <c r="BK1235" s="228">
        <f>ROUND(I1235*H1235,2)</f>
        <v>0</v>
      </c>
      <c r="BL1235" s="19" t="s">
        <v>368</v>
      </c>
      <c r="BM1235" s="227" t="s">
        <v>1445</v>
      </c>
    </row>
    <row r="1236" s="13" customFormat="1">
      <c r="A1236" s="13"/>
      <c r="B1236" s="234"/>
      <c r="C1236" s="235"/>
      <c r="D1236" s="236" t="s">
        <v>221</v>
      </c>
      <c r="E1236" s="237" t="s">
        <v>19</v>
      </c>
      <c r="F1236" s="238" t="s">
        <v>1446</v>
      </c>
      <c r="G1236" s="235"/>
      <c r="H1236" s="237" t="s">
        <v>19</v>
      </c>
      <c r="I1236" s="239"/>
      <c r="J1236" s="235"/>
      <c r="K1236" s="235"/>
      <c r="L1236" s="240"/>
      <c r="M1236" s="241"/>
      <c r="N1236" s="242"/>
      <c r="O1236" s="242"/>
      <c r="P1236" s="242"/>
      <c r="Q1236" s="242"/>
      <c r="R1236" s="242"/>
      <c r="S1236" s="242"/>
      <c r="T1236" s="243"/>
      <c r="U1236" s="13"/>
      <c r="V1236" s="13"/>
      <c r="W1236" s="13"/>
      <c r="X1236" s="13"/>
      <c r="Y1236" s="13"/>
      <c r="Z1236" s="13"/>
      <c r="AA1236" s="13"/>
      <c r="AB1236" s="13"/>
      <c r="AC1236" s="13"/>
      <c r="AD1236" s="13"/>
      <c r="AE1236" s="13"/>
      <c r="AT1236" s="244" t="s">
        <v>221</v>
      </c>
      <c r="AU1236" s="244" t="s">
        <v>83</v>
      </c>
      <c r="AV1236" s="13" t="s">
        <v>81</v>
      </c>
      <c r="AW1236" s="13" t="s">
        <v>34</v>
      </c>
      <c r="AX1236" s="13" t="s">
        <v>74</v>
      </c>
      <c r="AY1236" s="244" t="s">
        <v>210</v>
      </c>
    </row>
    <row r="1237" s="14" customFormat="1">
      <c r="A1237" s="14"/>
      <c r="B1237" s="245"/>
      <c r="C1237" s="246"/>
      <c r="D1237" s="236" t="s">
        <v>221</v>
      </c>
      <c r="E1237" s="247" t="s">
        <v>19</v>
      </c>
      <c r="F1237" s="248" t="s">
        <v>91</v>
      </c>
      <c r="G1237" s="246"/>
      <c r="H1237" s="249">
        <v>3</v>
      </c>
      <c r="I1237" s="250"/>
      <c r="J1237" s="246"/>
      <c r="K1237" s="246"/>
      <c r="L1237" s="251"/>
      <c r="M1237" s="252"/>
      <c r="N1237" s="253"/>
      <c r="O1237" s="253"/>
      <c r="P1237" s="253"/>
      <c r="Q1237" s="253"/>
      <c r="R1237" s="253"/>
      <c r="S1237" s="253"/>
      <c r="T1237" s="254"/>
      <c r="U1237" s="14"/>
      <c r="V1237" s="14"/>
      <c r="W1237" s="14"/>
      <c r="X1237" s="14"/>
      <c r="Y1237" s="14"/>
      <c r="Z1237" s="14"/>
      <c r="AA1237" s="14"/>
      <c r="AB1237" s="14"/>
      <c r="AC1237" s="14"/>
      <c r="AD1237" s="14"/>
      <c r="AE1237" s="14"/>
      <c r="AT1237" s="255" t="s">
        <v>221</v>
      </c>
      <c r="AU1237" s="255" t="s">
        <v>83</v>
      </c>
      <c r="AV1237" s="14" t="s">
        <v>83</v>
      </c>
      <c r="AW1237" s="14" t="s">
        <v>34</v>
      </c>
      <c r="AX1237" s="14" t="s">
        <v>81</v>
      </c>
      <c r="AY1237" s="255" t="s">
        <v>210</v>
      </c>
    </row>
    <row r="1238" s="2" customFormat="1" ht="24.15" customHeight="1">
      <c r="A1238" s="40"/>
      <c r="B1238" s="41"/>
      <c r="C1238" s="216" t="s">
        <v>1447</v>
      </c>
      <c r="D1238" s="216" t="s">
        <v>212</v>
      </c>
      <c r="E1238" s="217" t="s">
        <v>1448</v>
      </c>
      <c r="F1238" s="218" t="s">
        <v>1449</v>
      </c>
      <c r="G1238" s="219" t="s">
        <v>356</v>
      </c>
      <c r="H1238" s="220">
        <v>1.224</v>
      </c>
      <c r="I1238" s="221"/>
      <c r="J1238" s="222">
        <f>ROUND(I1238*H1238,2)</f>
        <v>0</v>
      </c>
      <c r="K1238" s="218" t="s">
        <v>216</v>
      </c>
      <c r="L1238" s="46"/>
      <c r="M1238" s="223" t="s">
        <v>19</v>
      </c>
      <c r="N1238" s="224" t="s">
        <v>45</v>
      </c>
      <c r="O1238" s="86"/>
      <c r="P1238" s="225">
        <f>O1238*H1238</f>
        <v>0</v>
      </c>
      <c r="Q1238" s="225">
        <v>0</v>
      </c>
      <c r="R1238" s="225">
        <f>Q1238*H1238</f>
        <v>0</v>
      </c>
      <c r="S1238" s="225">
        <v>0</v>
      </c>
      <c r="T1238" s="226">
        <f>S1238*H1238</f>
        <v>0</v>
      </c>
      <c r="U1238" s="40"/>
      <c r="V1238" s="40"/>
      <c r="W1238" s="40"/>
      <c r="X1238" s="40"/>
      <c r="Y1238" s="40"/>
      <c r="Z1238" s="40"/>
      <c r="AA1238" s="40"/>
      <c r="AB1238" s="40"/>
      <c r="AC1238" s="40"/>
      <c r="AD1238" s="40"/>
      <c r="AE1238" s="40"/>
      <c r="AR1238" s="227" t="s">
        <v>368</v>
      </c>
      <c r="AT1238" s="227" t="s">
        <v>212</v>
      </c>
      <c r="AU1238" s="227" t="s">
        <v>83</v>
      </c>
      <c r="AY1238" s="19" t="s">
        <v>210</v>
      </c>
      <c r="BE1238" s="228">
        <f>IF(N1238="základní",J1238,0)</f>
        <v>0</v>
      </c>
      <c r="BF1238" s="228">
        <f>IF(N1238="snížená",J1238,0)</f>
        <v>0</v>
      </c>
      <c r="BG1238" s="228">
        <f>IF(N1238="zákl. přenesená",J1238,0)</f>
        <v>0</v>
      </c>
      <c r="BH1238" s="228">
        <f>IF(N1238="sníž. přenesená",J1238,0)</f>
        <v>0</v>
      </c>
      <c r="BI1238" s="228">
        <f>IF(N1238="nulová",J1238,0)</f>
        <v>0</v>
      </c>
      <c r="BJ1238" s="19" t="s">
        <v>81</v>
      </c>
      <c r="BK1238" s="228">
        <f>ROUND(I1238*H1238,2)</f>
        <v>0</v>
      </c>
      <c r="BL1238" s="19" t="s">
        <v>368</v>
      </c>
      <c r="BM1238" s="227" t="s">
        <v>1450</v>
      </c>
    </row>
    <row r="1239" s="2" customFormat="1">
      <c r="A1239" s="40"/>
      <c r="B1239" s="41"/>
      <c r="C1239" s="42"/>
      <c r="D1239" s="229" t="s">
        <v>219</v>
      </c>
      <c r="E1239" s="42"/>
      <c r="F1239" s="230" t="s">
        <v>1451</v>
      </c>
      <c r="G1239" s="42"/>
      <c r="H1239" s="42"/>
      <c r="I1239" s="231"/>
      <c r="J1239" s="42"/>
      <c r="K1239" s="42"/>
      <c r="L1239" s="46"/>
      <c r="M1239" s="232"/>
      <c r="N1239" s="233"/>
      <c r="O1239" s="86"/>
      <c r="P1239" s="86"/>
      <c r="Q1239" s="86"/>
      <c r="R1239" s="86"/>
      <c r="S1239" s="86"/>
      <c r="T1239" s="87"/>
      <c r="U1239" s="40"/>
      <c r="V1239" s="40"/>
      <c r="W1239" s="40"/>
      <c r="X1239" s="40"/>
      <c r="Y1239" s="40"/>
      <c r="Z1239" s="40"/>
      <c r="AA1239" s="40"/>
      <c r="AB1239" s="40"/>
      <c r="AC1239" s="40"/>
      <c r="AD1239" s="40"/>
      <c r="AE1239" s="40"/>
      <c r="AT1239" s="19" t="s">
        <v>219</v>
      </c>
      <c r="AU1239" s="19" t="s">
        <v>83</v>
      </c>
    </row>
    <row r="1240" s="2" customFormat="1" ht="24.15" customHeight="1">
      <c r="A1240" s="40"/>
      <c r="B1240" s="41"/>
      <c r="C1240" s="216" t="s">
        <v>1452</v>
      </c>
      <c r="D1240" s="216" t="s">
        <v>212</v>
      </c>
      <c r="E1240" s="217" t="s">
        <v>1453</v>
      </c>
      <c r="F1240" s="218" t="s">
        <v>1454</v>
      </c>
      <c r="G1240" s="219" t="s">
        <v>356</v>
      </c>
      <c r="H1240" s="220">
        <v>1.224</v>
      </c>
      <c r="I1240" s="221"/>
      <c r="J1240" s="222">
        <f>ROUND(I1240*H1240,2)</f>
        <v>0</v>
      </c>
      <c r="K1240" s="218" t="s">
        <v>216</v>
      </c>
      <c r="L1240" s="46"/>
      <c r="M1240" s="223" t="s">
        <v>19</v>
      </c>
      <c r="N1240" s="224" t="s">
        <v>45</v>
      </c>
      <c r="O1240" s="86"/>
      <c r="P1240" s="225">
        <f>O1240*H1240</f>
        <v>0</v>
      </c>
      <c r="Q1240" s="225">
        <v>0</v>
      </c>
      <c r="R1240" s="225">
        <f>Q1240*H1240</f>
        <v>0</v>
      </c>
      <c r="S1240" s="225">
        <v>0</v>
      </c>
      <c r="T1240" s="226">
        <f>S1240*H1240</f>
        <v>0</v>
      </c>
      <c r="U1240" s="40"/>
      <c r="V1240" s="40"/>
      <c r="W1240" s="40"/>
      <c r="X1240" s="40"/>
      <c r="Y1240" s="40"/>
      <c r="Z1240" s="40"/>
      <c r="AA1240" s="40"/>
      <c r="AB1240" s="40"/>
      <c r="AC1240" s="40"/>
      <c r="AD1240" s="40"/>
      <c r="AE1240" s="40"/>
      <c r="AR1240" s="227" t="s">
        <v>368</v>
      </c>
      <c r="AT1240" s="227" t="s">
        <v>212</v>
      </c>
      <c r="AU1240" s="227" t="s">
        <v>83</v>
      </c>
      <c r="AY1240" s="19" t="s">
        <v>210</v>
      </c>
      <c r="BE1240" s="228">
        <f>IF(N1240="základní",J1240,0)</f>
        <v>0</v>
      </c>
      <c r="BF1240" s="228">
        <f>IF(N1240="snížená",J1240,0)</f>
        <v>0</v>
      </c>
      <c r="BG1240" s="228">
        <f>IF(N1240="zákl. přenesená",J1240,0)</f>
        <v>0</v>
      </c>
      <c r="BH1240" s="228">
        <f>IF(N1240="sníž. přenesená",J1240,0)</f>
        <v>0</v>
      </c>
      <c r="BI1240" s="228">
        <f>IF(N1240="nulová",J1240,0)</f>
        <v>0</v>
      </c>
      <c r="BJ1240" s="19" t="s">
        <v>81</v>
      </c>
      <c r="BK1240" s="228">
        <f>ROUND(I1240*H1240,2)</f>
        <v>0</v>
      </c>
      <c r="BL1240" s="19" t="s">
        <v>368</v>
      </c>
      <c r="BM1240" s="227" t="s">
        <v>1455</v>
      </c>
    </row>
    <row r="1241" s="2" customFormat="1">
      <c r="A1241" s="40"/>
      <c r="B1241" s="41"/>
      <c r="C1241" s="42"/>
      <c r="D1241" s="229" t="s">
        <v>219</v>
      </c>
      <c r="E1241" s="42"/>
      <c r="F1241" s="230" t="s">
        <v>1456</v>
      </c>
      <c r="G1241" s="42"/>
      <c r="H1241" s="42"/>
      <c r="I1241" s="231"/>
      <c r="J1241" s="42"/>
      <c r="K1241" s="42"/>
      <c r="L1241" s="46"/>
      <c r="M1241" s="232"/>
      <c r="N1241" s="233"/>
      <c r="O1241" s="86"/>
      <c r="P1241" s="86"/>
      <c r="Q1241" s="86"/>
      <c r="R1241" s="86"/>
      <c r="S1241" s="86"/>
      <c r="T1241" s="87"/>
      <c r="U1241" s="40"/>
      <c r="V1241" s="40"/>
      <c r="W1241" s="40"/>
      <c r="X1241" s="40"/>
      <c r="Y1241" s="40"/>
      <c r="Z1241" s="40"/>
      <c r="AA1241" s="40"/>
      <c r="AB1241" s="40"/>
      <c r="AC1241" s="40"/>
      <c r="AD1241" s="40"/>
      <c r="AE1241" s="40"/>
      <c r="AT1241" s="19" t="s">
        <v>219</v>
      </c>
      <c r="AU1241" s="19" t="s">
        <v>83</v>
      </c>
    </row>
    <row r="1242" s="12" customFormat="1" ht="22.8" customHeight="1">
      <c r="A1242" s="12"/>
      <c r="B1242" s="200"/>
      <c r="C1242" s="201"/>
      <c r="D1242" s="202" t="s">
        <v>73</v>
      </c>
      <c r="E1242" s="214" t="s">
        <v>1457</v>
      </c>
      <c r="F1242" s="214" t="s">
        <v>1458</v>
      </c>
      <c r="G1242" s="201"/>
      <c r="H1242" s="201"/>
      <c r="I1242" s="204"/>
      <c r="J1242" s="215">
        <f>BK1242</f>
        <v>0</v>
      </c>
      <c r="K1242" s="201"/>
      <c r="L1242" s="206"/>
      <c r="M1242" s="207"/>
      <c r="N1242" s="208"/>
      <c r="O1242" s="208"/>
      <c r="P1242" s="209">
        <f>SUM(P1243:P1271)</f>
        <v>0</v>
      </c>
      <c r="Q1242" s="208"/>
      <c r="R1242" s="209">
        <f>SUM(R1243:R1271)</f>
        <v>33.486299999999993</v>
      </c>
      <c r="S1242" s="208"/>
      <c r="T1242" s="210">
        <f>SUM(T1243:T1271)</f>
        <v>8.9886999999999997</v>
      </c>
      <c r="U1242" s="12"/>
      <c r="V1242" s="12"/>
      <c r="W1242" s="12"/>
      <c r="X1242" s="12"/>
      <c r="Y1242" s="12"/>
      <c r="Z1242" s="12"/>
      <c r="AA1242" s="12"/>
      <c r="AB1242" s="12"/>
      <c r="AC1242" s="12"/>
      <c r="AD1242" s="12"/>
      <c r="AE1242" s="12"/>
      <c r="AR1242" s="211" t="s">
        <v>83</v>
      </c>
      <c r="AT1242" s="212" t="s">
        <v>73</v>
      </c>
      <c r="AU1242" s="212" t="s">
        <v>81</v>
      </c>
      <c r="AY1242" s="211" t="s">
        <v>210</v>
      </c>
      <c r="BK1242" s="213">
        <f>SUM(BK1243:BK1271)</f>
        <v>0</v>
      </c>
    </row>
    <row r="1243" s="2" customFormat="1" ht="24.15" customHeight="1">
      <c r="A1243" s="40"/>
      <c r="B1243" s="41"/>
      <c r="C1243" s="216" t="s">
        <v>1459</v>
      </c>
      <c r="D1243" s="216" t="s">
        <v>212</v>
      </c>
      <c r="E1243" s="217" t="s">
        <v>1460</v>
      </c>
      <c r="F1243" s="218" t="s">
        <v>1461</v>
      </c>
      <c r="G1243" s="219" t="s">
        <v>270</v>
      </c>
      <c r="H1243" s="220">
        <v>580</v>
      </c>
      <c r="I1243" s="221"/>
      <c r="J1243" s="222">
        <f>ROUND(I1243*H1243,2)</f>
        <v>0</v>
      </c>
      <c r="K1243" s="218" t="s">
        <v>216</v>
      </c>
      <c r="L1243" s="46"/>
      <c r="M1243" s="223" t="s">
        <v>19</v>
      </c>
      <c r="N1243" s="224" t="s">
        <v>45</v>
      </c>
      <c r="O1243" s="86"/>
      <c r="P1243" s="225">
        <f>O1243*H1243</f>
        <v>0</v>
      </c>
      <c r="Q1243" s="225">
        <v>0.00038000000000000002</v>
      </c>
      <c r="R1243" s="225">
        <f>Q1243*H1243</f>
        <v>0.22040000000000001</v>
      </c>
      <c r="S1243" s="225">
        <v>0</v>
      </c>
      <c r="T1243" s="226">
        <f>S1243*H1243</f>
        <v>0</v>
      </c>
      <c r="U1243" s="40"/>
      <c r="V1243" s="40"/>
      <c r="W1243" s="40"/>
      <c r="X1243" s="40"/>
      <c r="Y1243" s="40"/>
      <c r="Z1243" s="40"/>
      <c r="AA1243" s="40"/>
      <c r="AB1243" s="40"/>
      <c r="AC1243" s="40"/>
      <c r="AD1243" s="40"/>
      <c r="AE1243" s="40"/>
      <c r="AR1243" s="227" t="s">
        <v>368</v>
      </c>
      <c r="AT1243" s="227" t="s">
        <v>212</v>
      </c>
      <c r="AU1243" s="227" t="s">
        <v>83</v>
      </c>
      <c r="AY1243" s="19" t="s">
        <v>210</v>
      </c>
      <c r="BE1243" s="228">
        <f>IF(N1243="základní",J1243,0)</f>
        <v>0</v>
      </c>
      <c r="BF1243" s="228">
        <f>IF(N1243="snížená",J1243,0)</f>
        <v>0</v>
      </c>
      <c r="BG1243" s="228">
        <f>IF(N1243="zákl. přenesená",J1243,0)</f>
        <v>0</v>
      </c>
      <c r="BH1243" s="228">
        <f>IF(N1243="sníž. přenesená",J1243,0)</f>
        <v>0</v>
      </c>
      <c r="BI1243" s="228">
        <f>IF(N1243="nulová",J1243,0)</f>
        <v>0</v>
      </c>
      <c r="BJ1243" s="19" t="s">
        <v>81</v>
      </c>
      <c r="BK1243" s="228">
        <f>ROUND(I1243*H1243,2)</f>
        <v>0</v>
      </c>
      <c r="BL1243" s="19" t="s">
        <v>368</v>
      </c>
      <c r="BM1243" s="227" t="s">
        <v>1462</v>
      </c>
    </row>
    <row r="1244" s="2" customFormat="1">
      <c r="A1244" s="40"/>
      <c r="B1244" s="41"/>
      <c r="C1244" s="42"/>
      <c r="D1244" s="229" t="s">
        <v>219</v>
      </c>
      <c r="E1244" s="42"/>
      <c r="F1244" s="230" t="s">
        <v>1463</v>
      </c>
      <c r="G1244" s="42"/>
      <c r="H1244" s="42"/>
      <c r="I1244" s="231"/>
      <c r="J1244" s="42"/>
      <c r="K1244" s="42"/>
      <c r="L1244" s="46"/>
      <c r="M1244" s="232"/>
      <c r="N1244" s="233"/>
      <c r="O1244" s="86"/>
      <c r="P1244" s="86"/>
      <c r="Q1244" s="86"/>
      <c r="R1244" s="86"/>
      <c r="S1244" s="86"/>
      <c r="T1244" s="87"/>
      <c r="U1244" s="40"/>
      <c r="V1244" s="40"/>
      <c r="W1244" s="40"/>
      <c r="X1244" s="40"/>
      <c r="Y1244" s="40"/>
      <c r="Z1244" s="40"/>
      <c r="AA1244" s="40"/>
      <c r="AB1244" s="40"/>
      <c r="AC1244" s="40"/>
      <c r="AD1244" s="40"/>
      <c r="AE1244" s="40"/>
      <c r="AT1244" s="19" t="s">
        <v>219</v>
      </c>
      <c r="AU1244" s="19" t="s">
        <v>83</v>
      </c>
    </row>
    <row r="1245" s="13" customFormat="1">
      <c r="A1245" s="13"/>
      <c r="B1245" s="234"/>
      <c r="C1245" s="235"/>
      <c r="D1245" s="236" t="s">
        <v>221</v>
      </c>
      <c r="E1245" s="237" t="s">
        <v>19</v>
      </c>
      <c r="F1245" s="238" t="s">
        <v>852</v>
      </c>
      <c r="G1245" s="235"/>
      <c r="H1245" s="237" t="s">
        <v>19</v>
      </c>
      <c r="I1245" s="239"/>
      <c r="J1245" s="235"/>
      <c r="K1245" s="235"/>
      <c r="L1245" s="240"/>
      <c r="M1245" s="241"/>
      <c r="N1245" s="242"/>
      <c r="O1245" s="242"/>
      <c r="P1245" s="242"/>
      <c r="Q1245" s="242"/>
      <c r="R1245" s="242"/>
      <c r="S1245" s="242"/>
      <c r="T1245" s="243"/>
      <c r="U1245" s="13"/>
      <c r="V1245" s="13"/>
      <c r="W1245" s="13"/>
      <c r="X1245" s="13"/>
      <c r="Y1245" s="13"/>
      <c r="Z1245" s="13"/>
      <c r="AA1245" s="13"/>
      <c r="AB1245" s="13"/>
      <c r="AC1245" s="13"/>
      <c r="AD1245" s="13"/>
      <c r="AE1245" s="13"/>
      <c r="AT1245" s="244" t="s">
        <v>221</v>
      </c>
      <c r="AU1245" s="244" t="s">
        <v>83</v>
      </c>
      <c r="AV1245" s="13" t="s">
        <v>81</v>
      </c>
      <c r="AW1245" s="13" t="s">
        <v>34</v>
      </c>
      <c r="AX1245" s="13" t="s">
        <v>74</v>
      </c>
      <c r="AY1245" s="244" t="s">
        <v>210</v>
      </c>
    </row>
    <row r="1246" s="13" customFormat="1">
      <c r="A1246" s="13"/>
      <c r="B1246" s="234"/>
      <c r="C1246" s="235"/>
      <c r="D1246" s="236" t="s">
        <v>221</v>
      </c>
      <c r="E1246" s="237" t="s">
        <v>19</v>
      </c>
      <c r="F1246" s="238" t="s">
        <v>853</v>
      </c>
      <c r="G1246" s="235"/>
      <c r="H1246" s="237" t="s">
        <v>19</v>
      </c>
      <c r="I1246" s="239"/>
      <c r="J1246" s="235"/>
      <c r="K1246" s="235"/>
      <c r="L1246" s="240"/>
      <c r="M1246" s="241"/>
      <c r="N1246" s="242"/>
      <c r="O1246" s="242"/>
      <c r="P1246" s="242"/>
      <c r="Q1246" s="242"/>
      <c r="R1246" s="242"/>
      <c r="S1246" s="242"/>
      <c r="T1246" s="243"/>
      <c r="U1246" s="13"/>
      <c r="V1246" s="13"/>
      <c r="W1246" s="13"/>
      <c r="X1246" s="13"/>
      <c r="Y1246" s="13"/>
      <c r="Z1246" s="13"/>
      <c r="AA1246" s="13"/>
      <c r="AB1246" s="13"/>
      <c r="AC1246" s="13"/>
      <c r="AD1246" s="13"/>
      <c r="AE1246" s="13"/>
      <c r="AT1246" s="244" t="s">
        <v>221</v>
      </c>
      <c r="AU1246" s="244" t="s">
        <v>83</v>
      </c>
      <c r="AV1246" s="13" t="s">
        <v>81</v>
      </c>
      <c r="AW1246" s="13" t="s">
        <v>34</v>
      </c>
      <c r="AX1246" s="13" t="s">
        <v>74</v>
      </c>
      <c r="AY1246" s="244" t="s">
        <v>210</v>
      </c>
    </row>
    <row r="1247" s="14" customFormat="1">
      <c r="A1247" s="14"/>
      <c r="B1247" s="245"/>
      <c r="C1247" s="246"/>
      <c r="D1247" s="236" t="s">
        <v>221</v>
      </c>
      <c r="E1247" s="247" t="s">
        <v>19</v>
      </c>
      <c r="F1247" s="248" t="s">
        <v>1464</v>
      </c>
      <c r="G1247" s="246"/>
      <c r="H1247" s="249">
        <v>580</v>
      </c>
      <c r="I1247" s="250"/>
      <c r="J1247" s="246"/>
      <c r="K1247" s="246"/>
      <c r="L1247" s="251"/>
      <c r="M1247" s="252"/>
      <c r="N1247" s="253"/>
      <c r="O1247" s="253"/>
      <c r="P1247" s="253"/>
      <c r="Q1247" s="253"/>
      <c r="R1247" s="253"/>
      <c r="S1247" s="253"/>
      <c r="T1247" s="254"/>
      <c r="U1247" s="14"/>
      <c r="V1247" s="14"/>
      <c r="W1247" s="14"/>
      <c r="X1247" s="14"/>
      <c r="Y1247" s="14"/>
      <c r="Z1247" s="14"/>
      <c r="AA1247" s="14"/>
      <c r="AB1247" s="14"/>
      <c r="AC1247" s="14"/>
      <c r="AD1247" s="14"/>
      <c r="AE1247" s="14"/>
      <c r="AT1247" s="255" t="s">
        <v>221</v>
      </c>
      <c r="AU1247" s="255" t="s">
        <v>83</v>
      </c>
      <c r="AV1247" s="14" t="s">
        <v>83</v>
      </c>
      <c r="AW1247" s="14" t="s">
        <v>34</v>
      </c>
      <c r="AX1247" s="14" t="s">
        <v>74</v>
      </c>
      <c r="AY1247" s="255" t="s">
        <v>210</v>
      </c>
    </row>
    <row r="1248" s="16" customFormat="1">
      <c r="A1248" s="16"/>
      <c r="B1248" s="267"/>
      <c r="C1248" s="268"/>
      <c r="D1248" s="236" t="s">
        <v>221</v>
      </c>
      <c r="E1248" s="269" t="s">
        <v>19</v>
      </c>
      <c r="F1248" s="270" t="s">
        <v>236</v>
      </c>
      <c r="G1248" s="268"/>
      <c r="H1248" s="271">
        <v>580</v>
      </c>
      <c r="I1248" s="272"/>
      <c r="J1248" s="268"/>
      <c r="K1248" s="268"/>
      <c r="L1248" s="273"/>
      <c r="M1248" s="274"/>
      <c r="N1248" s="275"/>
      <c r="O1248" s="275"/>
      <c r="P1248" s="275"/>
      <c r="Q1248" s="275"/>
      <c r="R1248" s="275"/>
      <c r="S1248" s="275"/>
      <c r="T1248" s="276"/>
      <c r="U1248" s="16"/>
      <c r="V1248" s="16"/>
      <c r="W1248" s="16"/>
      <c r="X1248" s="16"/>
      <c r="Y1248" s="16"/>
      <c r="Z1248" s="16"/>
      <c r="AA1248" s="16"/>
      <c r="AB1248" s="16"/>
      <c r="AC1248" s="16"/>
      <c r="AD1248" s="16"/>
      <c r="AE1248" s="16"/>
      <c r="AT1248" s="277" t="s">
        <v>221</v>
      </c>
      <c r="AU1248" s="277" t="s">
        <v>83</v>
      </c>
      <c r="AV1248" s="16" t="s">
        <v>217</v>
      </c>
      <c r="AW1248" s="16" t="s">
        <v>34</v>
      </c>
      <c r="AX1248" s="16" t="s">
        <v>81</v>
      </c>
      <c r="AY1248" s="277" t="s">
        <v>210</v>
      </c>
    </row>
    <row r="1249" s="2" customFormat="1" ht="16.5" customHeight="1">
      <c r="A1249" s="40"/>
      <c r="B1249" s="41"/>
      <c r="C1249" s="278" t="s">
        <v>1465</v>
      </c>
      <c r="D1249" s="278" t="s">
        <v>424</v>
      </c>
      <c r="E1249" s="279" t="s">
        <v>1466</v>
      </c>
      <c r="F1249" s="280" t="s">
        <v>1467</v>
      </c>
      <c r="G1249" s="281" t="s">
        <v>270</v>
      </c>
      <c r="H1249" s="282">
        <v>1542.8</v>
      </c>
      <c r="I1249" s="283"/>
      <c r="J1249" s="284">
        <f>ROUND(I1249*H1249,2)</f>
        <v>0</v>
      </c>
      <c r="K1249" s="280" t="s">
        <v>216</v>
      </c>
      <c r="L1249" s="285"/>
      <c r="M1249" s="286" t="s">
        <v>19</v>
      </c>
      <c r="N1249" s="287" t="s">
        <v>45</v>
      </c>
      <c r="O1249" s="86"/>
      <c r="P1249" s="225">
        <f>O1249*H1249</f>
        <v>0</v>
      </c>
      <c r="Q1249" s="225">
        <v>0.021499999999999998</v>
      </c>
      <c r="R1249" s="225">
        <f>Q1249*H1249</f>
        <v>33.170199999999994</v>
      </c>
      <c r="S1249" s="225">
        <v>0</v>
      </c>
      <c r="T1249" s="226">
        <f>S1249*H1249</f>
        <v>0</v>
      </c>
      <c r="U1249" s="40"/>
      <c r="V1249" s="40"/>
      <c r="W1249" s="40"/>
      <c r="X1249" s="40"/>
      <c r="Y1249" s="40"/>
      <c r="Z1249" s="40"/>
      <c r="AA1249" s="40"/>
      <c r="AB1249" s="40"/>
      <c r="AC1249" s="40"/>
      <c r="AD1249" s="40"/>
      <c r="AE1249" s="40"/>
      <c r="AR1249" s="227" t="s">
        <v>498</v>
      </c>
      <c r="AT1249" s="227" t="s">
        <v>424</v>
      </c>
      <c r="AU1249" s="227" t="s">
        <v>83</v>
      </c>
      <c r="AY1249" s="19" t="s">
        <v>210</v>
      </c>
      <c r="BE1249" s="228">
        <f>IF(N1249="základní",J1249,0)</f>
        <v>0</v>
      </c>
      <c r="BF1249" s="228">
        <f>IF(N1249="snížená",J1249,0)</f>
        <v>0</v>
      </c>
      <c r="BG1249" s="228">
        <f>IF(N1249="zákl. přenesená",J1249,0)</f>
        <v>0</v>
      </c>
      <c r="BH1249" s="228">
        <f>IF(N1249="sníž. přenesená",J1249,0)</f>
        <v>0</v>
      </c>
      <c r="BI1249" s="228">
        <f>IF(N1249="nulová",J1249,0)</f>
        <v>0</v>
      </c>
      <c r="BJ1249" s="19" t="s">
        <v>81</v>
      </c>
      <c r="BK1249" s="228">
        <f>ROUND(I1249*H1249,2)</f>
        <v>0</v>
      </c>
      <c r="BL1249" s="19" t="s">
        <v>368</v>
      </c>
      <c r="BM1249" s="227" t="s">
        <v>1468</v>
      </c>
    </row>
    <row r="1250" s="14" customFormat="1">
      <c r="A1250" s="14"/>
      <c r="B1250" s="245"/>
      <c r="C1250" s="246"/>
      <c r="D1250" s="236" t="s">
        <v>221</v>
      </c>
      <c r="E1250" s="247" t="s">
        <v>19</v>
      </c>
      <c r="F1250" s="248" t="s">
        <v>1469</v>
      </c>
      <c r="G1250" s="246"/>
      <c r="H1250" s="249">
        <v>1160</v>
      </c>
      <c r="I1250" s="250"/>
      <c r="J1250" s="246"/>
      <c r="K1250" s="246"/>
      <c r="L1250" s="251"/>
      <c r="M1250" s="252"/>
      <c r="N1250" s="253"/>
      <c r="O1250" s="253"/>
      <c r="P1250" s="253"/>
      <c r="Q1250" s="253"/>
      <c r="R1250" s="253"/>
      <c r="S1250" s="253"/>
      <c r="T1250" s="254"/>
      <c r="U1250" s="14"/>
      <c r="V1250" s="14"/>
      <c r="W1250" s="14"/>
      <c r="X1250" s="14"/>
      <c r="Y1250" s="14"/>
      <c r="Z1250" s="14"/>
      <c r="AA1250" s="14"/>
      <c r="AB1250" s="14"/>
      <c r="AC1250" s="14"/>
      <c r="AD1250" s="14"/>
      <c r="AE1250" s="14"/>
      <c r="AT1250" s="255" t="s">
        <v>221</v>
      </c>
      <c r="AU1250" s="255" t="s">
        <v>83</v>
      </c>
      <c r="AV1250" s="14" t="s">
        <v>83</v>
      </c>
      <c r="AW1250" s="14" t="s">
        <v>34</v>
      </c>
      <c r="AX1250" s="14" t="s">
        <v>81</v>
      </c>
      <c r="AY1250" s="255" t="s">
        <v>210</v>
      </c>
    </row>
    <row r="1251" s="14" customFormat="1">
      <c r="A1251" s="14"/>
      <c r="B1251" s="245"/>
      <c r="C1251" s="246"/>
      <c r="D1251" s="236" t="s">
        <v>221</v>
      </c>
      <c r="E1251" s="246"/>
      <c r="F1251" s="248" t="s">
        <v>1470</v>
      </c>
      <c r="G1251" s="246"/>
      <c r="H1251" s="249">
        <v>1542.8</v>
      </c>
      <c r="I1251" s="250"/>
      <c r="J1251" s="246"/>
      <c r="K1251" s="246"/>
      <c r="L1251" s="251"/>
      <c r="M1251" s="252"/>
      <c r="N1251" s="253"/>
      <c r="O1251" s="253"/>
      <c r="P1251" s="253"/>
      <c r="Q1251" s="253"/>
      <c r="R1251" s="253"/>
      <c r="S1251" s="253"/>
      <c r="T1251" s="254"/>
      <c r="U1251" s="14"/>
      <c r="V1251" s="14"/>
      <c r="W1251" s="14"/>
      <c r="X1251" s="14"/>
      <c r="Y1251" s="14"/>
      <c r="Z1251" s="14"/>
      <c r="AA1251" s="14"/>
      <c r="AB1251" s="14"/>
      <c r="AC1251" s="14"/>
      <c r="AD1251" s="14"/>
      <c r="AE1251" s="14"/>
      <c r="AT1251" s="255" t="s">
        <v>221</v>
      </c>
      <c r="AU1251" s="255" t="s">
        <v>83</v>
      </c>
      <c r="AV1251" s="14" t="s">
        <v>83</v>
      </c>
      <c r="AW1251" s="14" t="s">
        <v>4</v>
      </c>
      <c r="AX1251" s="14" t="s">
        <v>81</v>
      </c>
      <c r="AY1251" s="255" t="s">
        <v>210</v>
      </c>
    </row>
    <row r="1252" s="2" customFormat="1" ht="16.5" customHeight="1">
      <c r="A1252" s="40"/>
      <c r="B1252" s="41"/>
      <c r="C1252" s="216" t="s">
        <v>1471</v>
      </c>
      <c r="D1252" s="216" t="s">
        <v>212</v>
      </c>
      <c r="E1252" s="217" t="s">
        <v>1472</v>
      </c>
      <c r="F1252" s="218" t="s">
        <v>1473</v>
      </c>
      <c r="G1252" s="219" t="s">
        <v>295</v>
      </c>
      <c r="H1252" s="220">
        <v>0.75</v>
      </c>
      <c r="I1252" s="221"/>
      <c r="J1252" s="222">
        <f>ROUND(I1252*H1252,2)</f>
        <v>0</v>
      </c>
      <c r="K1252" s="218" t="s">
        <v>296</v>
      </c>
      <c r="L1252" s="46"/>
      <c r="M1252" s="223" t="s">
        <v>19</v>
      </c>
      <c r="N1252" s="224" t="s">
        <v>45</v>
      </c>
      <c r="O1252" s="86"/>
      <c r="P1252" s="225">
        <f>O1252*H1252</f>
        <v>0</v>
      </c>
      <c r="Q1252" s="225">
        <v>0</v>
      </c>
      <c r="R1252" s="225">
        <f>Q1252*H1252</f>
        <v>0</v>
      </c>
      <c r="S1252" s="225">
        <v>0.0060000000000000001</v>
      </c>
      <c r="T1252" s="226">
        <f>S1252*H1252</f>
        <v>0.0045000000000000005</v>
      </c>
      <c r="U1252" s="40"/>
      <c r="V1252" s="40"/>
      <c r="W1252" s="40"/>
      <c r="X1252" s="40"/>
      <c r="Y1252" s="40"/>
      <c r="Z1252" s="40"/>
      <c r="AA1252" s="40"/>
      <c r="AB1252" s="40"/>
      <c r="AC1252" s="40"/>
      <c r="AD1252" s="40"/>
      <c r="AE1252" s="40"/>
      <c r="AR1252" s="227" t="s">
        <v>368</v>
      </c>
      <c r="AT1252" s="227" t="s">
        <v>212</v>
      </c>
      <c r="AU1252" s="227" t="s">
        <v>83</v>
      </c>
      <c r="AY1252" s="19" t="s">
        <v>210</v>
      </c>
      <c r="BE1252" s="228">
        <f>IF(N1252="základní",J1252,0)</f>
        <v>0</v>
      </c>
      <c r="BF1252" s="228">
        <f>IF(N1252="snížená",J1252,0)</f>
        <v>0</v>
      </c>
      <c r="BG1252" s="228">
        <f>IF(N1252="zákl. přenesená",J1252,0)</f>
        <v>0</v>
      </c>
      <c r="BH1252" s="228">
        <f>IF(N1252="sníž. přenesená",J1252,0)</f>
        <v>0</v>
      </c>
      <c r="BI1252" s="228">
        <f>IF(N1252="nulová",J1252,0)</f>
        <v>0</v>
      </c>
      <c r="BJ1252" s="19" t="s">
        <v>81</v>
      </c>
      <c r="BK1252" s="228">
        <f>ROUND(I1252*H1252,2)</f>
        <v>0</v>
      </c>
      <c r="BL1252" s="19" t="s">
        <v>368</v>
      </c>
      <c r="BM1252" s="227" t="s">
        <v>1474</v>
      </c>
    </row>
    <row r="1253" s="2" customFormat="1" ht="16.5" customHeight="1">
      <c r="A1253" s="40"/>
      <c r="B1253" s="41"/>
      <c r="C1253" s="216" t="s">
        <v>1475</v>
      </c>
      <c r="D1253" s="216" t="s">
        <v>212</v>
      </c>
      <c r="E1253" s="217" t="s">
        <v>1476</v>
      </c>
      <c r="F1253" s="218" t="s">
        <v>1477</v>
      </c>
      <c r="G1253" s="219" t="s">
        <v>270</v>
      </c>
      <c r="H1253" s="220">
        <v>580</v>
      </c>
      <c r="I1253" s="221"/>
      <c r="J1253" s="222">
        <f>ROUND(I1253*H1253,2)</f>
        <v>0</v>
      </c>
      <c r="K1253" s="218" t="s">
        <v>216</v>
      </c>
      <c r="L1253" s="46"/>
      <c r="M1253" s="223" t="s">
        <v>19</v>
      </c>
      <c r="N1253" s="224" t="s">
        <v>45</v>
      </c>
      <c r="O1253" s="86"/>
      <c r="P1253" s="225">
        <f>O1253*H1253</f>
        <v>0</v>
      </c>
      <c r="Q1253" s="225">
        <v>0</v>
      </c>
      <c r="R1253" s="225">
        <f>Q1253*H1253</f>
        <v>0</v>
      </c>
      <c r="S1253" s="225">
        <v>0.00012999999999999999</v>
      </c>
      <c r="T1253" s="226">
        <f>S1253*H1253</f>
        <v>0.075399999999999995</v>
      </c>
      <c r="U1253" s="40"/>
      <c r="V1253" s="40"/>
      <c r="W1253" s="40"/>
      <c r="X1253" s="40"/>
      <c r="Y1253" s="40"/>
      <c r="Z1253" s="40"/>
      <c r="AA1253" s="40"/>
      <c r="AB1253" s="40"/>
      <c r="AC1253" s="40"/>
      <c r="AD1253" s="40"/>
      <c r="AE1253" s="40"/>
      <c r="AR1253" s="227" t="s">
        <v>368</v>
      </c>
      <c r="AT1253" s="227" t="s">
        <v>212</v>
      </c>
      <c r="AU1253" s="227" t="s">
        <v>83</v>
      </c>
      <c r="AY1253" s="19" t="s">
        <v>210</v>
      </c>
      <c r="BE1253" s="228">
        <f>IF(N1253="základní",J1253,0)</f>
        <v>0</v>
      </c>
      <c r="BF1253" s="228">
        <f>IF(N1253="snížená",J1253,0)</f>
        <v>0</v>
      </c>
      <c r="BG1253" s="228">
        <f>IF(N1253="zákl. přenesená",J1253,0)</f>
        <v>0</v>
      </c>
      <c r="BH1253" s="228">
        <f>IF(N1253="sníž. přenesená",J1253,0)</f>
        <v>0</v>
      </c>
      <c r="BI1253" s="228">
        <f>IF(N1253="nulová",J1253,0)</f>
        <v>0</v>
      </c>
      <c r="BJ1253" s="19" t="s">
        <v>81</v>
      </c>
      <c r="BK1253" s="228">
        <f>ROUND(I1253*H1253,2)</f>
        <v>0</v>
      </c>
      <c r="BL1253" s="19" t="s">
        <v>368</v>
      </c>
      <c r="BM1253" s="227" t="s">
        <v>1478</v>
      </c>
    </row>
    <row r="1254" s="2" customFormat="1">
      <c r="A1254" s="40"/>
      <c r="B1254" s="41"/>
      <c r="C1254" s="42"/>
      <c r="D1254" s="229" t="s">
        <v>219</v>
      </c>
      <c r="E1254" s="42"/>
      <c r="F1254" s="230" t="s">
        <v>1479</v>
      </c>
      <c r="G1254" s="42"/>
      <c r="H1254" s="42"/>
      <c r="I1254" s="231"/>
      <c r="J1254" s="42"/>
      <c r="K1254" s="42"/>
      <c r="L1254" s="46"/>
      <c r="M1254" s="232"/>
      <c r="N1254" s="233"/>
      <c r="O1254" s="86"/>
      <c r="P1254" s="86"/>
      <c r="Q1254" s="86"/>
      <c r="R1254" s="86"/>
      <c r="S1254" s="86"/>
      <c r="T1254" s="87"/>
      <c r="U1254" s="40"/>
      <c r="V1254" s="40"/>
      <c r="W1254" s="40"/>
      <c r="X1254" s="40"/>
      <c r="Y1254" s="40"/>
      <c r="Z1254" s="40"/>
      <c r="AA1254" s="40"/>
      <c r="AB1254" s="40"/>
      <c r="AC1254" s="40"/>
      <c r="AD1254" s="40"/>
      <c r="AE1254" s="40"/>
      <c r="AT1254" s="19" t="s">
        <v>219</v>
      </c>
      <c r="AU1254" s="19" t="s">
        <v>83</v>
      </c>
    </row>
    <row r="1255" s="2" customFormat="1" ht="16.5" customHeight="1">
      <c r="A1255" s="40"/>
      <c r="B1255" s="41"/>
      <c r="C1255" s="216" t="s">
        <v>1480</v>
      </c>
      <c r="D1255" s="216" t="s">
        <v>212</v>
      </c>
      <c r="E1255" s="217" t="s">
        <v>1481</v>
      </c>
      <c r="F1255" s="218" t="s">
        <v>1482</v>
      </c>
      <c r="G1255" s="219" t="s">
        <v>270</v>
      </c>
      <c r="H1255" s="220">
        <v>580</v>
      </c>
      <c r="I1255" s="221"/>
      <c r="J1255" s="222">
        <f>ROUND(I1255*H1255,2)</f>
        <v>0</v>
      </c>
      <c r="K1255" s="218" t="s">
        <v>216</v>
      </c>
      <c r="L1255" s="46"/>
      <c r="M1255" s="223" t="s">
        <v>19</v>
      </c>
      <c r="N1255" s="224" t="s">
        <v>45</v>
      </c>
      <c r="O1255" s="86"/>
      <c r="P1255" s="225">
        <f>O1255*H1255</f>
        <v>0</v>
      </c>
      <c r="Q1255" s="225">
        <v>0</v>
      </c>
      <c r="R1255" s="225">
        <f>Q1255*H1255</f>
        <v>0</v>
      </c>
      <c r="S1255" s="225">
        <v>0.01536</v>
      </c>
      <c r="T1255" s="226">
        <f>S1255*H1255</f>
        <v>8.9087999999999994</v>
      </c>
      <c r="U1255" s="40"/>
      <c r="V1255" s="40"/>
      <c r="W1255" s="40"/>
      <c r="X1255" s="40"/>
      <c r="Y1255" s="40"/>
      <c r="Z1255" s="40"/>
      <c r="AA1255" s="40"/>
      <c r="AB1255" s="40"/>
      <c r="AC1255" s="40"/>
      <c r="AD1255" s="40"/>
      <c r="AE1255" s="40"/>
      <c r="AR1255" s="227" t="s">
        <v>368</v>
      </c>
      <c r="AT1255" s="227" t="s">
        <v>212</v>
      </c>
      <c r="AU1255" s="227" t="s">
        <v>83</v>
      </c>
      <c r="AY1255" s="19" t="s">
        <v>210</v>
      </c>
      <c r="BE1255" s="228">
        <f>IF(N1255="základní",J1255,0)</f>
        <v>0</v>
      </c>
      <c r="BF1255" s="228">
        <f>IF(N1255="snížená",J1255,0)</f>
        <v>0</v>
      </c>
      <c r="BG1255" s="228">
        <f>IF(N1255="zákl. přenesená",J1255,0)</f>
        <v>0</v>
      </c>
      <c r="BH1255" s="228">
        <f>IF(N1255="sníž. přenesená",J1255,0)</f>
        <v>0</v>
      </c>
      <c r="BI1255" s="228">
        <f>IF(N1255="nulová",J1255,0)</f>
        <v>0</v>
      </c>
      <c r="BJ1255" s="19" t="s">
        <v>81</v>
      </c>
      <c r="BK1255" s="228">
        <f>ROUND(I1255*H1255,2)</f>
        <v>0</v>
      </c>
      <c r="BL1255" s="19" t="s">
        <v>368</v>
      </c>
      <c r="BM1255" s="227" t="s">
        <v>1483</v>
      </c>
    </row>
    <row r="1256" s="2" customFormat="1">
      <c r="A1256" s="40"/>
      <c r="B1256" s="41"/>
      <c r="C1256" s="42"/>
      <c r="D1256" s="229" t="s">
        <v>219</v>
      </c>
      <c r="E1256" s="42"/>
      <c r="F1256" s="230" t="s">
        <v>1484</v>
      </c>
      <c r="G1256" s="42"/>
      <c r="H1256" s="42"/>
      <c r="I1256" s="231"/>
      <c r="J1256" s="42"/>
      <c r="K1256" s="42"/>
      <c r="L1256" s="46"/>
      <c r="M1256" s="232"/>
      <c r="N1256" s="233"/>
      <c r="O1256" s="86"/>
      <c r="P1256" s="86"/>
      <c r="Q1256" s="86"/>
      <c r="R1256" s="86"/>
      <c r="S1256" s="86"/>
      <c r="T1256" s="87"/>
      <c r="U1256" s="40"/>
      <c r="V1256" s="40"/>
      <c r="W1256" s="40"/>
      <c r="X1256" s="40"/>
      <c r="Y1256" s="40"/>
      <c r="Z1256" s="40"/>
      <c r="AA1256" s="40"/>
      <c r="AB1256" s="40"/>
      <c r="AC1256" s="40"/>
      <c r="AD1256" s="40"/>
      <c r="AE1256" s="40"/>
      <c r="AT1256" s="19" t="s">
        <v>219</v>
      </c>
      <c r="AU1256" s="19" t="s">
        <v>83</v>
      </c>
    </row>
    <row r="1257" s="13" customFormat="1">
      <c r="A1257" s="13"/>
      <c r="B1257" s="234"/>
      <c r="C1257" s="235"/>
      <c r="D1257" s="236" t="s">
        <v>221</v>
      </c>
      <c r="E1257" s="237" t="s">
        <v>19</v>
      </c>
      <c r="F1257" s="238" t="s">
        <v>852</v>
      </c>
      <c r="G1257" s="235"/>
      <c r="H1257" s="237" t="s">
        <v>19</v>
      </c>
      <c r="I1257" s="239"/>
      <c r="J1257" s="235"/>
      <c r="K1257" s="235"/>
      <c r="L1257" s="240"/>
      <c r="M1257" s="241"/>
      <c r="N1257" s="242"/>
      <c r="O1257" s="242"/>
      <c r="P1257" s="242"/>
      <c r="Q1257" s="242"/>
      <c r="R1257" s="242"/>
      <c r="S1257" s="242"/>
      <c r="T1257" s="243"/>
      <c r="U1257" s="13"/>
      <c r="V1257" s="13"/>
      <c r="W1257" s="13"/>
      <c r="X1257" s="13"/>
      <c r="Y1257" s="13"/>
      <c r="Z1257" s="13"/>
      <c r="AA1257" s="13"/>
      <c r="AB1257" s="13"/>
      <c r="AC1257" s="13"/>
      <c r="AD1257" s="13"/>
      <c r="AE1257" s="13"/>
      <c r="AT1257" s="244" t="s">
        <v>221</v>
      </c>
      <c r="AU1257" s="244" t="s">
        <v>83</v>
      </c>
      <c r="AV1257" s="13" t="s">
        <v>81</v>
      </c>
      <c r="AW1257" s="13" t="s">
        <v>34</v>
      </c>
      <c r="AX1257" s="13" t="s">
        <v>74</v>
      </c>
      <c r="AY1257" s="244" t="s">
        <v>210</v>
      </c>
    </row>
    <row r="1258" s="13" customFormat="1">
      <c r="A1258" s="13"/>
      <c r="B1258" s="234"/>
      <c r="C1258" s="235"/>
      <c r="D1258" s="236" t="s">
        <v>221</v>
      </c>
      <c r="E1258" s="237" t="s">
        <v>19</v>
      </c>
      <c r="F1258" s="238" t="s">
        <v>853</v>
      </c>
      <c r="G1258" s="235"/>
      <c r="H1258" s="237" t="s">
        <v>19</v>
      </c>
      <c r="I1258" s="239"/>
      <c r="J1258" s="235"/>
      <c r="K1258" s="235"/>
      <c r="L1258" s="240"/>
      <c r="M1258" s="241"/>
      <c r="N1258" s="242"/>
      <c r="O1258" s="242"/>
      <c r="P1258" s="242"/>
      <c r="Q1258" s="242"/>
      <c r="R1258" s="242"/>
      <c r="S1258" s="242"/>
      <c r="T1258" s="243"/>
      <c r="U1258" s="13"/>
      <c r="V1258" s="13"/>
      <c r="W1258" s="13"/>
      <c r="X1258" s="13"/>
      <c r="Y1258" s="13"/>
      <c r="Z1258" s="13"/>
      <c r="AA1258" s="13"/>
      <c r="AB1258" s="13"/>
      <c r="AC1258" s="13"/>
      <c r="AD1258" s="13"/>
      <c r="AE1258" s="13"/>
      <c r="AT1258" s="244" t="s">
        <v>221</v>
      </c>
      <c r="AU1258" s="244" t="s">
        <v>83</v>
      </c>
      <c r="AV1258" s="13" t="s">
        <v>81</v>
      </c>
      <c r="AW1258" s="13" t="s">
        <v>34</v>
      </c>
      <c r="AX1258" s="13" t="s">
        <v>74</v>
      </c>
      <c r="AY1258" s="244" t="s">
        <v>210</v>
      </c>
    </row>
    <row r="1259" s="14" customFormat="1">
      <c r="A1259" s="14"/>
      <c r="B1259" s="245"/>
      <c r="C1259" s="246"/>
      <c r="D1259" s="236" t="s">
        <v>221</v>
      </c>
      <c r="E1259" s="247" t="s">
        <v>19</v>
      </c>
      <c r="F1259" s="248" t="s">
        <v>1163</v>
      </c>
      <c r="G1259" s="246"/>
      <c r="H1259" s="249">
        <v>580</v>
      </c>
      <c r="I1259" s="250"/>
      <c r="J1259" s="246"/>
      <c r="K1259" s="246"/>
      <c r="L1259" s="251"/>
      <c r="M1259" s="252"/>
      <c r="N1259" s="253"/>
      <c r="O1259" s="253"/>
      <c r="P1259" s="253"/>
      <c r="Q1259" s="253"/>
      <c r="R1259" s="253"/>
      <c r="S1259" s="253"/>
      <c r="T1259" s="254"/>
      <c r="U1259" s="14"/>
      <c r="V1259" s="14"/>
      <c r="W1259" s="14"/>
      <c r="X1259" s="14"/>
      <c r="Y1259" s="14"/>
      <c r="Z1259" s="14"/>
      <c r="AA1259" s="14"/>
      <c r="AB1259" s="14"/>
      <c r="AC1259" s="14"/>
      <c r="AD1259" s="14"/>
      <c r="AE1259" s="14"/>
      <c r="AT1259" s="255" t="s">
        <v>221</v>
      </c>
      <c r="AU1259" s="255" t="s">
        <v>83</v>
      </c>
      <c r="AV1259" s="14" t="s">
        <v>83</v>
      </c>
      <c r="AW1259" s="14" t="s">
        <v>34</v>
      </c>
      <c r="AX1259" s="14" t="s">
        <v>74</v>
      </c>
      <c r="AY1259" s="255" t="s">
        <v>210</v>
      </c>
    </row>
    <row r="1260" s="16" customFormat="1">
      <c r="A1260" s="16"/>
      <c r="B1260" s="267"/>
      <c r="C1260" s="268"/>
      <c r="D1260" s="236" t="s">
        <v>221</v>
      </c>
      <c r="E1260" s="269" t="s">
        <v>19</v>
      </c>
      <c r="F1260" s="270" t="s">
        <v>236</v>
      </c>
      <c r="G1260" s="268"/>
      <c r="H1260" s="271">
        <v>580</v>
      </c>
      <c r="I1260" s="272"/>
      <c r="J1260" s="268"/>
      <c r="K1260" s="268"/>
      <c r="L1260" s="273"/>
      <c r="M1260" s="274"/>
      <c r="N1260" s="275"/>
      <c r="O1260" s="275"/>
      <c r="P1260" s="275"/>
      <c r="Q1260" s="275"/>
      <c r="R1260" s="275"/>
      <c r="S1260" s="275"/>
      <c r="T1260" s="276"/>
      <c r="U1260" s="16"/>
      <c r="V1260" s="16"/>
      <c r="W1260" s="16"/>
      <c r="X1260" s="16"/>
      <c r="Y1260" s="16"/>
      <c r="Z1260" s="16"/>
      <c r="AA1260" s="16"/>
      <c r="AB1260" s="16"/>
      <c r="AC1260" s="16"/>
      <c r="AD1260" s="16"/>
      <c r="AE1260" s="16"/>
      <c r="AT1260" s="277" t="s">
        <v>221</v>
      </c>
      <c r="AU1260" s="277" t="s">
        <v>83</v>
      </c>
      <c r="AV1260" s="16" t="s">
        <v>217</v>
      </c>
      <c r="AW1260" s="16" t="s">
        <v>34</v>
      </c>
      <c r="AX1260" s="16" t="s">
        <v>81</v>
      </c>
      <c r="AY1260" s="277" t="s">
        <v>210</v>
      </c>
    </row>
    <row r="1261" s="2" customFormat="1" ht="24.15" customHeight="1">
      <c r="A1261" s="40"/>
      <c r="B1261" s="41"/>
      <c r="C1261" s="216" t="s">
        <v>1485</v>
      </c>
      <c r="D1261" s="216" t="s">
        <v>212</v>
      </c>
      <c r="E1261" s="217" t="s">
        <v>1486</v>
      </c>
      <c r="F1261" s="218" t="s">
        <v>1487</v>
      </c>
      <c r="G1261" s="219" t="s">
        <v>270</v>
      </c>
      <c r="H1261" s="220">
        <v>580</v>
      </c>
      <c r="I1261" s="221"/>
      <c r="J1261" s="222">
        <f>ROUND(I1261*H1261,2)</f>
        <v>0</v>
      </c>
      <c r="K1261" s="218" t="s">
        <v>216</v>
      </c>
      <c r="L1261" s="46"/>
      <c r="M1261" s="223" t="s">
        <v>19</v>
      </c>
      <c r="N1261" s="224" t="s">
        <v>45</v>
      </c>
      <c r="O1261" s="86"/>
      <c r="P1261" s="225">
        <f>O1261*H1261</f>
        <v>0</v>
      </c>
      <c r="Q1261" s="225">
        <v>0</v>
      </c>
      <c r="R1261" s="225">
        <f>Q1261*H1261</f>
        <v>0</v>
      </c>
      <c r="S1261" s="225">
        <v>0</v>
      </c>
      <c r="T1261" s="226">
        <f>S1261*H1261</f>
        <v>0</v>
      </c>
      <c r="U1261" s="40"/>
      <c r="V1261" s="40"/>
      <c r="W1261" s="40"/>
      <c r="X1261" s="40"/>
      <c r="Y1261" s="40"/>
      <c r="Z1261" s="40"/>
      <c r="AA1261" s="40"/>
      <c r="AB1261" s="40"/>
      <c r="AC1261" s="40"/>
      <c r="AD1261" s="40"/>
      <c r="AE1261" s="40"/>
      <c r="AR1261" s="227" t="s">
        <v>368</v>
      </c>
      <c r="AT1261" s="227" t="s">
        <v>212</v>
      </c>
      <c r="AU1261" s="227" t="s">
        <v>83</v>
      </c>
      <c r="AY1261" s="19" t="s">
        <v>210</v>
      </c>
      <c r="BE1261" s="228">
        <f>IF(N1261="základní",J1261,0)</f>
        <v>0</v>
      </c>
      <c r="BF1261" s="228">
        <f>IF(N1261="snížená",J1261,0)</f>
        <v>0</v>
      </c>
      <c r="BG1261" s="228">
        <f>IF(N1261="zákl. přenesená",J1261,0)</f>
        <v>0</v>
      </c>
      <c r="BH1261" s="228">
        <f>IF(N1261="sníž. přenesená",J1261,0)</f>
        <v>0</v>
      </c>
      <c r="BI1261" s="228">
        <f>IF(N1261="nulová",J1261,0)</f>
        <v>0</v>
      </c>
      <c r="BJ1261" s="19" t="s">
        <v>81</v>
      </c>
      <c r="BK1261" s="228">
        <f>ROUND(I1261*H1261,2)</f>
        <v>0</v>
      </c>
      <c r="BL1261" s="19" t="s">
        <v>368</v>
      </c>
      <c r="BM1261" s="227" t="s">
        <v>1488</v>
      </c>
    </row>
    <row r="1262" s="2" customFormat="1">
      <c r="A1262" s="40"/>
      <c r="B1262" s="41"/>
      <c r="C1262" s="42"/>
      <c r="D1262" s="229" t="s">
        <v>219</v>
      </c>
      <c r="E1262" s="42"/>
      <c r="F1262" s="230" t="s">
        <v>1489</v>
      </c>
      <c r="G1262" s="42"/>
      <c r="H1262" s="42"/>
      <c r="I1262" s="231"/>
      <c r="J1262" s="42"/>
      <c r="K1262" s="42"/>
      <c r="L1262" s="46"/>
      <c r="M1262" s="232"/>
      <c r="N1262" s="233"/>
      <c r="O1262" s="86"/>
      <c r="P1262" s="86"/>
      <c r="Q1262" s="86"/>
      <c r="R1262" s="86"/>
      <c r="S1262" s="86"/>
      <c r="T1262" s="87"/>
      <c r="U1262" s="40"/>
      <c r="V1262" s="40"/>
      <c r="W1262" s="40"/>
      <c r="X1262" s="40"/>
      <c r="Y1262" s="40"/>
      <c r="Z1262" s="40"/>
      <c r="AA1262" s="40"/>
      <c r="AB1262" s="40"/>
      <c r="AC1262" s="40"/>
      <c r="AD1262" s="40"/>
      <c r="AE1262" s="40"/>
      <c r="AT1262" s="19" t="s">
        <v>219</v>
      </c>
      <c r="AU1262" s="19" t="s">
        <v>83</v>
      </c>
    </row>
    <row r="1263" s="13" customFormat="1">
      <c r="A1263" s="13"/>
      <c r="B1263" s="234"/>
      <c r="C1263" s="235"/>
      <c r="D1263" s="236" t="s">
        <v>221</v>
      </c>
      <c r="E1263" s="237" t="s">
        <v>19</v>
      </c>
      <c r="F1263" s="238" t="s">
        <v>852</v>
      </c>
      <c r="G1263" s="235"/>
      <c r="H1263" s="237" t="s">
        <v>19</v>
      </c>
      <c r="I1263" s="239"/>
      <c r="J1263" s="235"/>
      <c r="K1263" s="235"/>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221</v>
      </c>
      <c r="AU1263" s="244" t="s">
        <v>83</v>
      </c>
      <c r="AV1263" s="13" t="s">
        <v>81</v>
      </c>
      <c r="AW1263" s="13" t="s">
        <v>34</v>
      </c>
      <c r="AX1263" s="13" t="s">
        <v>74</v>
      </c>
      <c r="AY1263" s="244" t="s">
        <v>210</v>
      </c>
    </row>
    <row r="1264" s="13" customFormat="1">
      <c r="A1264" s="13"/>
      <c r="B1264" s="234"/>
      <c r="C1264" s="235"/>
      <c r="D1264" s="236" t="s">
        <v>221</v>
      </c>
      <c r="E1264" s="237" t="s">
        <v>19</v>
      </c>
      <c r="F1264" s="238" t="s">
        <v>853</v>
      </c>
      <c r="G1264" s="235"/>
      <c r="H1264" s="237" t="s">
        <v>19</v>
      </c>
      <c r="I1264" s="239"/>
      <c r="J1264" s="235"/>
      <c r="K1264" s="235"/>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221</v>
      </c>
      <c r="AU1264" s="244" t="s">
        <v>83</v>
      </c>
      <c r="AV1264" s="13" t="s">
        <v>81</v>
      </c>
      <c r="AW1264" s="13" t="s">
        <v>34</v>
      </c>
      <c r="AX1264" s="13" t="s">
        <v>74</v>
      </c>
      <c r="AY1264" s="244" t="s">
        <v>210</v>
      </c>
    </row>
    <row r="1265" s="14" customFormat="1">
      <c r="A1265" s="14"/>
      <c r="B1265" s="245"/>
      <c r="C1265" s="246"/>
      <c r="D1265" s="236" t="s">
        <v>221</v>
      </c>
      <c r="E1265" s="247" t="s">
        <v>19</v>
      </c>
      <c r="F1265" s="248" t="s">
        <v>1163</v>
      </c>
      <c r="G1265" s="246"/>
      <c r="H1265" s="249">
        <v>580</v>
      </c>
      <c r="I1265" s="250"/>
      <c r="J1265" s="246"/>
      <c r="K1265" s="246"/>
      <c r="L1265" s="251"/>
      <c r="M1265" s="252"/>
      <c r="N1265" s="253"/>
      <c r="O1265" s="253"/>
      <c r="P1265" s="253"/>
      <c r="Q1265" s="253"/>
      <c r="R1265" s="253"/>
      <c r="S1265" s="253"/>
      <c r="T1265" s="254"/>
      <c r="U1265" s="14"/>
      <c r="V1265" s="14"/>
      <c r="W1265" s="14"/>
      <c r="X1265" s="14"/>
      <c r="Y1265" s="14"/>
      <c r="Z1265" s="14"/>
      <c r="AA1265" s="14"/>
      <c r="AB1265" s="14"/>
      <c r="AC1265" s="14"/>
      <c r="AD1265" s="14"/>
      <c r="AE1265" s="14"/>
      <c r="AT1265" s="255" t="s">
        <v>221</v>
      </c>
      <c r="AU1265" s="255" t="s">
        <v>83</v>
      </c>
      <c r="AV1265" s="14" t="s">
        <v>83</v>
      </c>
      <c r="AW1265" s="14" t="s">
        <v>34</v>
      </c>
      <c r="AX1265" s="14" t="s">
        <v>81</v>
      </c>
      <c r="AY1265" s="255" t="s">
        <v>210</v>
      </c>
    </row>
    <row r="1266" s="2" customFormat="1" ht="16.5" customHeight="1">
      <c r="A1266" s="40"/>
      <c r="B1266" s="41"/>
      <c r="C1266" s="278" t="s">
        <v>1490</v>
      </c>
      <c r="D1266" s="278" t="s">
        <v>424</v>
      </c>
      <c r="E1266" s="279" t="s">
        <v>1491</v>
      </c>
      <c r="F1266" s="280" t="s">
        <v>1492</v>
      </c>
      <c r="G1266" s="281" t="s">
        <v>270</v>
      </c>
      <c r="H1266" s="282">
        <v>638</v>
      </c>
      <c r="I1266" s="283"/>
      <c r="J1266" s="284">
        <f>ROUND(I1266*H1266,2)</f>
        <v>0</v>
      </c>
      <c r="K1266" s="280" t="s">
        <v>216</v>
      </c>
      <c r="L1266" s="285"/>
      <c r="M1266" s="286" t="s">
        <v>19</v>
      </c>
      <c r="N1266" s="287" t="s">
        <v>45</v>
      </c>
      <c r="O1266" s="86"/>
      <c r="P1266" s="225">
        <f>O1266*H1266</f>
        <v>0</v>
      </c>
      <c r="Q1266" s="225">
        <v>0.00014999999999999999</v>
      </c>
      <c r="R1266" s="225">
        <f>Q1266*H1266</f>
        <v>0.095699999999999993</v>
      </c>
      <c r="S1266" s="225">
        <v>0</v>
      </c>
      <c r="T1266" s="226">
        <f>S1266*H1266</f>
        <v>0</v>
      </c>
      <c r="U1266" s="40"/>
      <c r="V1266" s="40"/>
      <c r="W1266" s="40"/>
      <c r="X1266" s="40"/>
      <c r="Y1266" s="40"/>
      <c r="Z1266" s="40"/>
      <c r="AA1266" s="40"/>
      <c r="AB1266" s="40"/>
      <c r="AC1266" s="40"/>
      <c r="AD1266" s="40"/>
      <c r="AE1266" s="40"/>
      <c r="AR1266" s="227" t="s">
        <v>498</v>
      </c>
      <c r="AT1266" s="227" t="s">
        <v>424</v>
      </c>
      <c r="AU1266" s="227" t="s">
        <v>83</v>
      </c>
      <c r="AY1266" s="19" t="s">
        <v>210</v>
      </c>
      <c r="BE1266" s="228">
        <f>IF(N1266="základní",J1266,0)</f>
        <v>0</v>
      </c>
      <c r="BF1266" s="228">
        <f>IF(N1266="snížená",J1266,0)</f>
        <v>0</v>
      </c>
      <c r="BG1266" s="228">
        <f>IF(N1266="zákl. přenesená",J1266,0)</f>
        <v>0</v>
      </c>
      <c r="BH1266" s="228">
        <f>IF(N1266="sníž. přenesená",J1266,0)</f>
        <v>0</v>
      </c>
      <c r="BI1266" s="228">
        <f>IF(N1266="nulová",J1266,0)</f>
        <v>0</v>
      </c>
      <c r="BJ1266" s="19" t="s">
        <v>81</v>
      </c>
      <c r="BK1266" s="228">
        <f>ROUND(I1266*H1266,2)</f>
        <v>0</v>
      </c>
      <c r="BL1266" s="19" t="s">
        <v>368</v>
      </c>
      <c r="BM1266" s="227" t="s">
        <v>1493</v>
      </c>
    </row>
    <row r="1267" s="14" customFormat="1">
      <c r="A1267" s="14"/>
      <c r="B1267" s="245"/>
      <c r="C1267" s="246"/>
      <c r="D1267" s="236" t="s">
        <v>221</v>
      </c>
      <c r="E1267" s="246"/>
      <c r="F1267" s="248" t="s">
        <v>1494</v>
      </c>
      <c r="G1267" s="246"/>
      <c r="H1267" s="249">
        <v>638</v>
      </c>
      <c r="I1267" s="250"/>
      <c r="J1267" s="246"/>
      <c r="K1267" s="246"/>
      <c r="L1267" s="251"/>
      <c r="M1267" s="252"/>
      <c r="N1267" s="253"/>
      <c r="O1267" s="253"/>
      <c r="P1267" s="253"/>
      <c r="Q1267" s="253"/>
      <c r="R1267" s="253"/>
      <c r="S1267" s="253"/>
      <c r="T1267" s="254"/>
      <c r="U1267" s="14"/>
      <c r="V1267" s="14"/>
      <c r="W1267" s="14"/>
      <c r="X1267" s="14"/>
      <c r="Y1267" s="14"/>
      <c r="Z1267" s="14"/>
      <c r="AA1267" s="14"/>
      <c r="AB1267" s="14"/>
      <c r="AC1267" s="14"/>
      <c r="AD1267" s="14"/>
      <c r="AE1267" s="14"/>
      <c r="AT1267" s="255" t="s">
        <v>221</v>
      </c>
      <c r="AU1267" s="255" t="s">
        <v>83</v>
      </c>
      <c r="AV1267" s="14" t="s">
        <v>83</v>
      </c>
      <c r="AW1267" s="14" t="s">
        <v>4</v>
      </c>
      <c r="AX1267" s="14" t="s">
        <v>81</v>
      </c>
      <c r="AY1267" s="255" t="s">
        <v>210</v>
      </c>
    </row>
    <row r="1268" s="2" customFormat="1" ht="24.15" customHeight="1">
      <c r="A1268" s="40"/>
      <c r="B1268" s="41"/>
      <c r="C1268" s="216" t="s">
        <v>1495</v>
      </c>
      <c r="D1268" s="216" t="s">
        <v>212</v>
      </c>
      <c r="E1268" s="217" t="s">
        <v>1496</v>
      </c>
      <c r="F1268" s="218" t="s">
        <v>1497</v>
      </c>
      <c r="G1268" s="219" t="s">
        <v>356</v>
      </c>
      <c r="H1268" s="220">
        <v>33.485999999999997</v>
      </c>
      <c r="I1268" s="221"/>
      <c r="J1268" s="222">
        <f>ROUND(I1268*H1268,2)</f>
        <v>0</v>
      </c>
      <c r="K1268" s="218" t="s">
        <v>216</v>
      </c>
      <c r="L1268" s="46"/>
      <c r="M1268" s="223" t="s">
        <v>19</v>
      </c>
      <c r="N1268" s="224" t="s">
        <v>45</v>
      </c>
      <c r="O1268" s="86"/>
      <c r="P1268" s="225">
        <f>O1268*H1268</f>
        <v>0</v>
      </c>
      <c r="Q1268" s="225">
        <v>0</v>
      </c>
      <c r="R1268" s="225">
        <f>Q1268*H1268</f>
        <v>0</v>
      </c>
      <c r="S1268" s="225">
        <v>0</v>
      </c>
      <c r="T1268" s="226">
        <f>S1268*H1268</f>
        <v>0</v>
      </c>
      <c r="U1268" s="40"/>
      <c r="V1268" s="40"/>
      <c r="W1268" s="40"/>
      <c r="X1268" s="40"/>
      <c r="Y1268" s="40"/>
      <c r="Z1268" s="40"/>
      <c r="AA1268" s="40"/>
      <c r="AB1268" s="40"/>
      <c r="AC1268" s="40"/>
      <c r="AD1268" s="40"/>
      <c r="AE1268" s="40"/>
      <c r="AR1268" s="227" t="s">
        <v>368</v>
      </c>
      <c r="AT1268" s="227" t="s">
        <v>212</v>
      </c>
      <c r="AU1268" s="227" t="s">
        <v>83</v>
      </c>
      <c r="AY1268" s="19" t="s">
        <v>210</v>
      </c>
      <c r="BE1268" s="228">
        <f>IF(N1268="základní",J1268,0)</f>
        <v>0</v>
      </c>
      <c r="BF1268" s="228">
        <f>IF(N1268="snížená",J1268,0)</f>
        <v>0</v>
      </c>
      <c r="BG1268" s="228">
        <f>IF(N1268="zákl. přenesená",J1268,0)</f>
        <v>0</v>
      </c>
      <c r="BH1268" s="228">
        <f>IF(N1268="sníž. přenesená",J1268,0)</f>
        <v>0</v>
      </c>
      <c r="BI1268" s="228">
        <f>IF(N1268="nulová",J1268,0)</f>
        <v>0</v>
      </c>
      <c r="BJ1268" s="19" t="s">
        <v>81</v>
      </c>
      <c r="BK1268" s="228">
        <f>ROUND(I1268*H1268,2)</f>
        <v>0</v>
      </c>
      <c r="BL1268" s="19" t="s">
        <v>368</v>
      </c>
      <c r="BM1268" s="227" t="s">
        <v>1498</v>
      </c>
    </row>
    <row r="1269" s="2" customFormat="1">
      <c r="A1269" s="40"/>
      <c r="B1269" s="41"/>
      <c r="C1269" s="42"/>
      <c r="D1269" s="229" t="s">
        <v>219</v>
      </c>
      <c r="E1269" s="42"/>
      <c r="F1269" s="230" t="s">
        <v>1499</v>
      </c>
      <c r="G1269" s="42"/>
      <c r="H1269" s="42"/>
      <c r="I1269" s="231"/>
      <c r="J1269" s="42"/>
      <c r="K1269" s="42"/>
      <c r="L1269" s="46"/>
      <c r="M1269" s="232"/>
      <c r="N1269" s="233"/>
      <c r="O1269" s="86"/>
      <c r="P1269" s="86"/>
      <c r="Q1269" s="86"/>
      <c r="R1269" s="86"/>
      <c r="S1269" s="86"/>
      <c r="T1269" s="87"/>
      <c r="U1269" s="40"/>
      <c r="V1269" s="40"/>
      <c r="W1269" s="40"/>
      <c r="X1269" s="40"/>
      <c r="Y1269" s="40"/>
      <c r="Z1269" s="40"/>
      <c r="AA1269" s="40"/>
      <c r="AB1269" s="40"/>
      <c r="AC1269" s="40"/>
      <c r="AD1269" s="40"/>
      <c r="AE1269" s="40"/>
      <c r="AT1269" s="19" t="s">
        <v>219</v>
      </c>
      <c r="AU1269" s="19" t="s">
        <v>83</v>
      </c>
    </row>
    <row r="1270" s="2" customFormat="1" ht="24.15" customHeight="1">
      <c r="A1270" s="40"/>
      <c r="B1270" s="41"/>
      <c r="C1270" s="216" t="s">
        <v>1500</v>
      </c>
      <c r="D1270" s="216" t="s">
        <v>212</v>
      </c>
      <c r="E1270" s="217" t="s">
        <v>1501</v>
      </c>
      <c r="F1270" s="218" t="s">
        <v>1502</v>
      </c>
      <c r="G1270" s="219" t="s">
        <v>356</v>
      </c>
      <c r="H1270" s="220">
        <v>33.485999999999997</v>
      </c>
      <c r="I1270" s="221"/>
      <c r="J1270" s="222">
        <f>ROUND(I1270*H1270,2)</f>
        <v>0</v>
      </c>
      <c r="K1270" s="218" t="s">
        <v>216</v>
      </c>
      <c r="L1270" s="46"/>
      <c r="M1270" s="223" t="s">
        <v>19</v>
      </c>
      <c r="N1270" s="224" t="s">
        <v>45</v>
      </c>
      <c r="O1270" s="86"/>
      <c r="P1270" s="225">
        <f>O1270*H1270</f>
        <v>0</v>
      </c>
      <c r="Q1270" s="225">
        <v>0</v>
      </c>
      <c r="R1270" s="225">
        <f>Q1270*H1270</f>
        <v>0</v>
      </c>
      <c r="S1270" s="225">
        <v>0</v>
      </c>
      <c r="T1270" s="226">
        <f>S1270*H1270</f>
        <v>0</v>
      </c>
      <c r="U1270" s="40"/>
      <c r="V1270" s="40"/>
      <c r="W1270" s="40"/>
      <c r="X1270" s="40"/>
      <c r="Y1270" s="40"/>
      <c r="Z1270" s="40"/>
      <c r="AA1270" s="40"/>
      <c r="AB1270" s="40"/>
      <c r="AC1270" s="40"/>
      <c r="AD1270" s="40"/>
      <c r="AE1270" s="40"/>
      <c r="AR1270" s="227" t="s">
        <v>368</v>
      </c>
      <c r="AT1270" s="227" t="s">
        <v>212</v>
      </c>
      <c r="AU1270" s="227" t="s">
        <v>83</v>
      </c>
      <c r="AY1270" s="19" t="s">
        <v>210</v>
      </c>
      <c r="BE1270" s="228">
        <f>IF(N1270="základní",J1270,0)</f>
        <v>0</v>
      </c>
      <c r="BF1270" s="228">
        <f>IF(N1270="snížená",J1270,0)</f>
        <v>0</v>
      </c>
      <c r="BG1270" s="228">
        <f>IF(N1270="zákl. přenesená",J1270,0)</f>
        <v>0</v>
      </c>
      <c r="BH1270" s="228">
        <f>IF(N1270="sníž. přenesená",J1270,0)</f>
        <v>0</v>
      </c>
      <c r="BI1270" s="228">
        <f>IF(N1270="nulová",J1270,0)</f>
        <v>0</v>
      </c>
      <c r="BJ1270" s="19" t="s">
        <v>81</v>
      </c>
      <c r="BK1270" s="228">
        <f>ROUND(I1270*H1270,2)</f>
        <v>0</v>
      </c>
      <c r="BL1270" s="19" t="s">
        <v>368</v>
      </c>
      <c r="BM1270" s="227" t="s">
        <v>1503</v>
      </c>
    </row>
    <row r="1271" s="2" customFormat="1">
      <c r="A1271" s="40"/>
      <c r="B1271" s="41"/>
      <c r="C1271" s="42"/>
      <c r="D1271" s="229" t="s">
        <v>219</v>
      </c>
      <c r="E1271" s="42"/>
      <c r="F1271" s="230" t="s">
        <v>1504</v>
      </c>
      <c r="G1271" s="42"/>
      <c r="H1271" s="42"/>
      <c r="I1271" s="231"/>
      <c r="J1271" s="42"/>
      <c r="K1271" s="42"/>
      <c r="L1271" s="46"/>
      <c r="M1271" s="232"/>
      <c r="N1271" s="233"/>
      <c r="O1271" s="86"/>
      <c r="P1271" s="86"/>
      <c r="Q1271" s="86"/>
      <c r="R1271" s="86"/>
      <c r="S1271" s="86"/>
      <c r="T1271" s="87"/>
      <c r="U1271" s="40"/>
      <c r="V1271" s="40"/>
      <c r="W1271" s="40"/>
      <c r="X1271" s="40"/>
      <c r="Y1271" s="40"/>
      <c r="Z1271" s="40"/>
      <c r="AA1271" s="40"/>
      <c r="AB1271" s="40"/>
      <c r="AC1271" s="40"/>
      <c r="AD1271" s="40"/>
      <c r="AE1271" s="40"/>
      <c r="AT1271" s="19" t="s">
        <v>219</v>
      </c>
      <c r="AU1271" s="19" t="s">
        <v>83</v>
      </c>
    </row>
    <row r="1272" s="12" customFormat="1" ht="22.8" customHeight="1">
      <c r="A1272" s="12"/>
      <c r="B1272" s="200"/>
      <c r="C1272" s="201"/>
      <c r="D1272" s="202" t="s">
        <v>73</v>
      </c>
      <c r="E1272" s="214" t="s">
        <v>1505</v>
      </c>
      <c r="F1272" s="214" t="s">
        <v>1506</v>
      </c>
      <c r="G1272" s="201"/>
      <c r="H1272" s="201"/>
      <c r="I1272" s="204"/>
      <c r="J1272" s="215">
        <f>BK1272</f>
        <v>0</v>
      </c>
      <c r="K1272" s="201"/>
      <c r="L1272" s="206"/>
      <c r="M1272" s="207"/>
      <c r="N1272" s="208"/>
      <c r="O1272" s="208"/>
      <c r="P1272" s="209">
        <f>SUM(P1273:P1315)</f>
        <v>0</v>
      </c>
      <c r="Q1272" s="208"/>
      <c r="R1272" s="209">
        <f>SUM(R1273:R1315)</f>
        <v>0.15800000000000003</v>
      </c>
      <c r="S1272" s="208"/>
      <c r="T1272" s="210">
        <f>SUM(T1273:T1315)</f>
        <v>0</v>
      </c>
      <c r="U1272" s="12"/>
      <c r="V1272" s="12"/>
      <c r="W1272" s="12"/>
      <c r="X1272" s="12"/>
      <c r="Y1272" s="12"/>
      <c r="Z1272" s="12"/>
      <c r="AA1272" s="12"/>
      <c r="AB1272" s="12"/>
      <c r="AC1272" s="12"/>
      <c r="AD1272" s="12"/>
      <c r="AE1272" s="12"/>
      <c r="AR1272" s="211" t="s">
        <v>83</v>
      </c>
      <c r="AT1272" s="212" t="s">
        <v>73</v>
      </c>
      <c r="AU1272" s="212" t="s">
        <v>81</v>
      </c>
      <c r="AY1272" s="211" t="s">
        <v>210</v>
      </c>
      <c r="BK1272" s="213">
        <f>SUM(BK1273:BK1315)</f>
        <v>0</v>
      </c>
    </row>
    <row r="1273" s="2" customFormat="1" ht="16.5" customHeight="1">
      <c r="A1273" s="40"/>
      <c r="B1273" s="41"/>
      <c r="C1273" s="216" t="s">
        <v>1507</v>
      </c>
      <c r="D1273" s="216" t="s">
        <v>212</v>
      </c>
      <c r="E1273" s="217" t="s">
        <v>1508</v>
      </c>
      <c r="F1273" s="218" t="s">
        <v>1509</v>
      </c>
      <c r="G1273" s="219" t="s">
        <v>295</v>
      </c>
      <c r="H1273" s="220">
        <v>1</v>
      </c>
      <c r="I1273" s="221"/>
      <c r="J1273" s="222">
        <f>ROUND(I1273*H1273,2)</f>
        <v>0</v>
      </c>
      <c r="K1273" s="218" t="s">
        <v>296</v>
      </c>
      <c r="L1273" s="46"/>
      <c r="M1273" s="223" t="s">
        <v>19</v>
      </c>
      <c r="N1273" s="224" t="s">
        <v>45</v>
      </c>
      <c r="O1273" s="86"/>
      <c r="P1273" s="225">
        <f>O1273*H1273</f>
        <v>0</v>
      </c>
      <c r="Q1273" s="225">
        <v>0</v>
      </c>
      <c r="R1273" s="225">
        <f>Q1273*H1273</f>
        <v>0</v>
      </c>
      <c r="S1273" s="225">
        <v>0</v>
      </c>
      <c r="T1273" s="226">
        <f>S1273*H1273</f>
        <v>0</v>
      </c>
      <c r="U1273" s="40"/>
      <c r="V1273" s="40"/>
      <c r="W1273" s="40"/>
      <c r="X1273" s="40"/>
      <c r="Y1273" s="40"/>
      <c r="Z1273" s="40"/>
      <c r="AA1273" s="40"/>
      <c r="AB1273" s="40"/>
      <c r="AC1273" s="40"/>
      <c r="AD1273" s="40"/>
      <c r="AE1273" s="40"/>
      <c r="AR1273" s="227" t="s">
        <v>368</v>
      </c>
      <c r="AT1273" s="227" t="s">
        <v>212</v>
      </c>
      <c r="AU1273" s="227" t="s">
        <v>83</v>
      </c>
      <c r="AY1273" s="19" t="s">
        <v>210</v>
      </c>
      <c r="BE1273" s="228">
        <f>IF(N1273="základní",J1273,0)</f>
        <v>0</v>
      </c>
      <c r="BF1273" s="228">
        <f>IF(N1273="snížená",J1273,0)</f>
        <v>0</v>
      </c>
      <c r="BG1273" s="228">
        <f>IF(N1273="zákl. přenesená",J1273,0)</f>
        <v>0</v>
      </c>
      <c r="BH1273" s="228">
        <f>IF(N1273="sníž. přenesená",J1273,0)</f>
        <v>0</v>
      </c>
      <c r="BI1273" s="228">
        <f>IF(N1273="nulová",J1273,0)</f>
        <v>0</v>
      </c>
      <c r="BJ1273" s="19" t="s">
        <v>81</v>
      </c>
      <c r="BK1273" s="228">
        <f>ROUND(I1273*H1273,2)</f>
        <v>0</v>
      </c>
      <c r="BL1273" s="19" t="s">
        <v>368</v>
      </c>
      <c r="BM1273" s="227" t="s">
        <v>1510</v>
      </c>
    </row>
    <row r="1274" s="2" customFormat="1">
      <c r="A1274" s="40"/>
      <c r="B1274" s="41"/>
      <c r="C1274" s="42"/>
      <c r="D1274" s="236" t="s">
        <v>1511</v>
      </c>
      <c r="E1274" s="42"/>
      <c r="F1274" s="288" t="s">
        <v>1512</v>
      </c>
      <c r="G1274" s="42"/>
      <c r="H1274" s="42"/>
      <c r="I1274" s="231"/>
      <c r="J1274" s="42"/>
      <c r="K1274" s="42"/>
      <c r="L1274" s="46"/>
      <c r="M1274" s="232"/>
      <c r="N1274" s="233"/>
      <c r="O1274" s="86"/>
      <c r="P1274" s="86"/>
      <c r="Q1274" s="86"/>
      <c r="R1274" s="86"/>
      <c r="S1274" s="86"/>
      <c r="T1274" s="87"/>
      <c r="U1274" s="40"/>
      <c r="V1274" s="40"/>
      <c r="W1274" s="40"/>
      <c r="X1274" s="40"/>
      <c r="Y1274" s="40"/>
      <c r="Z1274" s="40"/>
      <c r="AA1274" s="40"/>
      <c r="AB1274" s="40"/>
      <c r="AC1274" s="40"/>
      <c r="AD1274" s="40"/>
      <c r="AE1274" s="40"/>
      <c r="AT1274" s="19" t="s">
        <v>1511</v>
      </c>
      <c r="AU1274" s="19" t="s">
        <v>83</v>
      </c>
    </row>
    <row r="1275" s="2" customFormat="1" ht="16.5" customHeight="1">
      <c r="A1275" s="40"/>
      <c r="B1275" s="41"/>
      <c r="C1275" s="216" t="s">
        <v>1513</v>
      </c>
      <c r="D1275" s="216" t="s">
        <v>212</v>
      </c>
      <c r="E1275" s="217" t="s">
        <v>1514</v>
      </c>
      <c r="F1275" s="218" t="s">
        <v>1515</v>
      </c>
      <c r="G1275" s="219" t="s">
        <v>295</v>
      </c>
      <c r="H1275" s="220">
        <v>1</v>
      </c>
      <c r="I1275" s="221"/>
      <c r="J1275" s="222">
        <f>ROUND(I1275*H1275,2)</f>
        <v>0</v>
      </c>
      <c r="K1275" s="218" t="s">
        <v>296</v>
      </c>
      <c r="L1275" s="46"/>
      <c r="M1275" s="223" t="s">
        <v>19</v>
      </c>
      <c r="N1275" s="224" t="s">
        <v>45</v>
      </c>
      <c r="O1275" s="86"/>
      <c r="P1275" s="225">
        <f>O1275*H1275</f>
        <v>0</v>
      </c>
      <c r="Q1275" s="225">
        <v>0.055</v>
      </c>
      <c r="R1275" s="225">
        <f>Q1275*H1275</f>
        <v>0.055</v>
      </c>
      <c r="S1275" s="225">
        <v>0</v>
      </c>
      <c r="T1275" s="226">
        <f>S1275*H1275</f>
        <v>0</v>
      </c>
      <c r="U1275" s="40"/>
      <c r="V1275" s="40"/>
      <c r="W1275" s="40"/>
      <c r="X1275" s="40"/>
      <c r="Y1275" s="40"/>
      <c r="Z1275" s="40"/>
      <c r="AA1275" s="40"/>
      <c r="AB1275" s="40"/>
      <c r="AC1275" s="40"/>
      <c r="AD1275" s="40"/>
      <c r="AE1275" s="40"/>
      <c r="AR1275" s="227" t="s">
        <v>368</v>
      </c>
      <c r="AT1275" s="227" t="s">
        <v>212</v>
      </c>
      <c r="AU1275" s="227" t="s">
        <v>83</v>
      </c>
      <c r="AY1275" s="19" t="s">
        <v>210</v>
      </c>
      <c r="BE1275" s="228">
        <f>IF(N1275="základní",J1275,0)</f>
        <v>0</v>
      </c>
      <c r="BF1275" s="228">
        <f>IF(N1275="snížená",J1275,0)</f>
        <v>0</v>
      </c>
      <c r="BG1275" s="228">
        <f>IF(N1275="zákl. přenesená",J1275,0)</f>
        <v>0</v>
      </c>
      <c r="BH1275" s="228">
        <f>IF(N1275="sníž. přenesená",J1275,0)</f>
        <v>0</v>
      </c>
      <c r="BI1275" s="228">
        <f>IF(N1275="nulová",J1275,0)</f>
        <v>0</v>
      </c>
      <c r="BJ1275" s="19" t="s">
        <v>81</v>
      </c>
      <c r="BK1275" s="228">
        <f>ROUND(I1275*H1275,2)</f>
        <v>0</v>
      </c>
      <c r="BL1275" s="19" t="s">
        <v>368</v>
      </c>
      <c r="BM1275" s="227" t="s">
        <v>1516</v>
      </c>
    </row>
    <row r="1276" s="2" customFormat="1" ht="16.5" customHeight="1">
      <c r="A1276" s="40"/>
      <c r="B1276" s="41"/>
      <c r="C1276" s="216" t="s">
        <v>1517</v>
      </c>
      <c r="D1276" s="216" t="s">
        <v>212</v>
      </c>
      <c r="E1276" s="217" t="s">
        <v>1518</v>
      </c>
      <c r="F1276" s="218" t="s">
        <v>1519</v>
      </c>
      <c r="G1276" s="219" t="s">
        <v>868</v>
      </c>
      <c r="H1276" s="220">
        <v>1</v>
      </c>
      <c r="I1276" s="221"/>
      <c r="J1276" s="222">
        <f>ROUND(I1276*H1276,2)</f>
        <v>0</v>
      </c>
      <c r="K1276" s="218" t="s">
        <v>296</v>
      </c>
      <c r="L1276" s="46"/>
      <c r="M1276" s="223" t="s">
        <v>19</v>
      </c>
      <c r="N1276" s="224" t="s">
        <v>45</v>
      </c>
      <c r="O1276" s="86"/>
      <c r="P1276" s="225">
        <f>O1276*H1276</f>
        <v>0</v>
      </c>
      <c r="Q1276" s="225">
        <v>0</v>
      </c>
      <c r="R1276" s="225">
        <f>Q1276*H1276</f>
        <v>0</v>
      </c>
      <c r="S1276" s="225">
        <v>0</v>
      </c>
      <c r="T1276" s="226">
        <f>S1276*H1276</f>
        <v>0</v>
      </c>
      <c r="U1276" s="40"/>
      <c r="V1276" s="40"/>
      <c r="W1276" s="40"/>
      <c r="X1276" s="40"/>
      <c r="Y1276" s="40"/>
      <c r="Z1276" s="40"/>
      <c r="AA1276" s="40"/>
      <c r="AB1276" s="40"/>
      <c r="AC1276" s="40"/>
      <c r="AD1276" s="40"/>
      <c r="AE1276" s="40"/>
      <c r="AR1276" s="227" t="s">
        <v>368</v>
      </c>
      <c r="AT1276" s="227" t="s">
        <v>212</v>
      </c>
      <c r="AU1276" s="227" t="s">
        <v>83</v>
      </c>
      <c r="AY1276" s="19" t="s">
        <v>210</v>
      </c>
      <c r="BE1276" s="228">
        <f>IF(N1276="základní",J1276,0)</f>
        <v>0</v>
      </c>
      <c r="BF1276" s="228">
        <f>IF(N1276="snížená",J1276,0)</f>
        <v>0</v>
      </c>
      <c r="BG1276" s="228">
        <f>IF(N1276="zákl. přenesená",J1276,0)</f>
        <v>0</v>
      </c>
      <c r="BH1276" s="228">
        <f>IF(N1276="sníž. přenesená",J1276,0)</f>
        <v>0</v>
      </c>
      <c r="BI1276" s="228">
        <f>IF(N1276="nulová",J1276,0)</f>
        <v>0</v>
      </c>
      <c r="BJ1276" s="19" t="s">
        <v>81</v>
      </c>
      <c r="BK1276" s="228">
        <f>ROUND(I1276*H1276,2)</f>
        <v>0</v>
      </c>
      <c r="BL1276" s="19" t="s">
        <v>368</v>
      </c>
      <c r="BM1276" s="227" t="s">
        <v>1520</v>
      </c>
    </row>
    <row r="1277" s="2" customFormat="1">
      <c r="A1277" s="40"/>
      <c r="B1277" s="41"/>
      <c r="C1277" s="42"/>
      <c r="D1277" s="236" t="s">
        <v>1511</v>
      </c>
      <c r="E1277" s="42"/>
      <c r="F1277" s="288" t="s">
        <v>1521</v>
      </c>
      <c r="G1277" s="42"/>
      <c r="H1277" s="42"/>
      <c r="I1277" s="231"/>
      <c r="J1277" s="42"/>
      <c r="K1277" s="42"/>
      <c r="L1277" s="46"/>
      <c r="M1277" s="232"/>
      <c r="N1277" s="233"/>
      <c r="O1277" s="86"/>
      <c r="P1277" s="86"/>
      <c r="Q1277" s="86"/>
      <c r="R1277" s="86"/>
      <c r="S1277" s="86"/>
      <c r="T1277" s="87"/>
      <c r="U1277" s="40"/>
      <c r="V1277" s="40"/>
      <c r="W1277" s="40"/>
      <c r="X1277" s="40"/>
      <c r="Y1277" s="40"/>
      <c r="Z1277" s="40"/>
      <c r="AA1277" s="40"/>
      <c r="AB1277" s="40"/>
      <c r="AC1277" s="40"/>
      <c r="AD1277" s="40"/>
      <c r="AE1277" s="40"/>
      <c r="AT1277" s="19" t="s">
        <v>1511</v>
      </c>
      <c r="AU1277" s="19" t="s">
        <v>83</v>
      </c>
    </row>
    <row r="1278" s="2" customFormat="1" ht="16.5" customHeight="1">
      <c r="A1278" s="40"/>
      <c r="B1278" s="41"/>
      <c r="C1278" s="216" t="s">
        <v>1522</v>
      </c>
      <c r="D1278" s="216" t="s">
        <v>212</v>
      </c>
      <c r="E1278" s="217" t="s">
        <v>1523</v>
      </c>
      <c r="F1278" s="218" t="s">
        <v>1524</v>
      </c>
      <c r="G1278" s="219" t="s">
        <v>868</v>
      </c>
      <c r="H1278" s="220">
        <v>1</v>
      </c>
      <c r="I1278" s="221"/>
      <c r="J1278" s="222">
        <f>ROUND(I1278*H1278,2)</f>
        <v>0</v>
      </c>
      <c r="K1278" s="218" t="s">
        <v>296</v>
      </c>
      <c r="L1278" s="46"/>
      <c r="M1278" s="223" t="s">
        <v>19</v>
      </c>
      <c r="N1278" s="224" t="s">
        <v>45</v>
      </c>
      <c r="O1278" s="86"/>
      <c r="P1278" s="225">
        <f>O1278*H1278</f>
        <v>0</v>
      </c>
      <c r="Q1278" s="225">
        <v>0</v>
      </c>
      <c r="R1278" s="225">
        <f>Q1278*H1278</f>
        <v>0</v>
      </c>
      <c r="S1278" s="225">
        <v>0</v>
      </c>
      <c r="T1278" s="226">
        <f>S1278*H1278</f>
        <v>0</v>
      </c>
      <c r="U1278" s="40"/>
      <c r="V1278" s="40"/>
      <c r="W1278" s="40"/>
      <c r="X1278" s="40"/>
      <c r="Y1278" s="40"/>
      <c r="Z1278" s="40"/>
      <c r="AA1278" s="40"/>
      <c r="AB1278" s="40"/>
      <c r="AC1278" s="40"/>
      <c r="AD1278" s="40"/>
      <c r="AE1278" s="40"/>
      <c r="AR1278" s="227" t="s">
        <v>368</v>
      </c>
      <c r="AT1278" s="227" t="s">
        <v>212</v>
      </c>
      <c r="AU1278" s="227" t="s">
        <v>83</v>
      </c>
      <c r="AY1278" s="19" t="s">
        <v>210</v>
      </c>
      <c r="BE1278" s="228">
        <f>IF(N1278="základní",J1278,0)</f>
        <v>0</v>
      </c>
      <c r="BF1278" s="228">
        <f>IF(N1278="snížená",J1278,0)</f>
        <v>0</v>
      </c>
      <c r="BG1278" s="228">
        <f>IF(N1278="zákl. přenesená",J1278,0)</f>
        <v>0</v>
      </c>
      <c r="BH1278" s="228">
        <f>IF(N1278="sníž. přenesená",J1278,0)</f>
        <v>0</v>
      </c>
      <c r="BI1278" s="228">
        <f>IF(N1278="nulová",J1278,0)</f>
        <v>0</v>
      </c>
      <c r="BJ1278" s="19" t="s">
        <v>81</v>
      </c>
      <c r="BK1278" s="228">
        <f>ROUND(I1278*H1278,2)</f>
        <v>0</v>
      </c>
      <c r="BL1278" s="19" t="s">
        <v>368</v>
      </c>
      <c r="BM1278" s="227" t="s">
        <v>1525</v>
      </c>
    </row>
    <row r="1279" s="2" customFormat="1">
      <c r="A1279" s="40"/>
      <c r="B1279" s="41"/>
      <c r="C1279" s="42"/>
      <c r="D1279" s="236" t="s">
        <v>1511</v>
      </c>
      <c r="E1279" s="42"/>
      <c r="F1279" s="288" t="s">
        <v>1526</v>
      </c>
      <c r="G1279" s="42"/>
      <c r="H1279" s="42"/>
      <c r="I1279" s="231"/>
      <c r="J1279" s="42"/>
      <c r="K1279" s="42"/>
      <c r="L1279" s="46"/>
      <c r="M1279" s="232"/>
      <c r="N1279" s="233"/>
      <c r="O1279" s="86"/>
      <c r="P1279" s="86"/>
      <c r="Q1279" s="86"/>
      <c r="R1279" s="86"/>
      <c r="S1279" s="86"/>
      <c r="T1279" s="87"/>
      <c r="U1279" s="40"/>
      <c r="V1279" s="40"/>
      <c r="W1279" s="40"/>
      <c r="X1279" s="40"/>
      <c r="Y1279" s="40"/>
      <c r="Z1279" s="40"/>
      <c r="AA1279" s="40"/>
      <c r="AB1279" s="40"/>
      <c r="AC1279" s="40"/>
      <c r="AD1279" s="40"/>
      <c r="AE1279" s="40"/>
      <c r="AT1279" s="19" t="s">
        <v>1511</v>
      </c>
      <c r="AU1279" s="19" t="s">
        <v>83</v>
      </c>
    </row>
    <row r="1280" s="2" customFormat="1" ht="16.5" customHeight="1">
      <c r="A1280" s="40"/>
      <c r="B1280" s="41"/>
      <c r="C1280" s="216" t="s">
        <v>1527</v>
      </c>
      <c r="D1280" s="216" t="s">
        <v>212</v>
      </c>
      <c r="E1280" s="217" t="s">
        <v>1528</v>
      </c>
      <c r="F1280" s="218" t="s">
        <v>1529</v>
      </c>
      <c r="G1280" s="219" t="s">
        <v>868</v>
      </c>
      <c r="H1280" s="220">
        <v>1</v>
      </c>
      <c r="I1280" s="221"/>
      <c r="J1280" s="222">
        <f>ROUND(I1280*H1280,2)</f>
        <v>0</v>
      </c>
      <c r="K1280" s="218" t="s">
        <v>296</v>
      </c>
      <c r="L1280" s="46"/>
      <c r="M1280" s="223" t="s">
        <v>19</v>
      </c>
      <c r="N1280" s="224" t="s">
        <v>45</v>
      </c>
      <c r="O1280" s="86"/>
      <c r="P1280" s="225">
        <f>O1280*H1280</f>
        <v>0</v>
      </c>
      <c r="Q1280" s="225">
        <v>0</v>
      </c>
      <c r="R1280" s="225">
        <f>Q1280*H1280</f>
        <v>0</v>
      </c>
      <c r="S1280" s="225">
        <v>0</v>
      </c>
      <c r="T1280" s="226">
        <f>S1280*H1280</f>
        <v>0</v>
      </c>
      <c r="U1280" s="40"/>
      <c r="V1280" s="40"/>
      <c r="W1280" s="40"/>
      <c r="X1280" s="40"/>
      <c r="Y1280" s="40"/>
      <c r="Z1280" s="40"/>
      <c r="AA1280" s="40"/>
      <c r="AB1280" s="40"/>
      <c r="AC1280" s="40"/>
      <c r="AD1280" s="40"/>
      <c r="AE1280" s="40"/>
      <c r="AR1280" s="227" t="s">
        <v>368</v>
      </c>
      <c r="AT1280" s="227" t="s">
        <v>212</v>
      </c>
      <c r="AU1280" s="227" t="s">
        <v>83</v>
      </c>
      <c r="AY1280" s="19" t="s">
        <v>210</v>
      </c>
      <c r="BE1280" s="228">
        <f>IF(N1280="základní",J1280,0)</f>
        <v>0</v>
      </c>
      <c r="BF1280" s="228">
        <f>IF(N1280="snížená",J1280,0)</f>
        <v>0</v>
      </c>
      <c r="BG1280" s="228">
        <f>IF(N1280="zákl. přenesená",J1280,0)</f>
        <v>0</v>
      </c>
      <c r="BH1280" s="228">
        <f>IF(N1280="sníž. přenesená",J1280,0)</f>
        <v>0</v>
      </c>
      <c r="BI1280" s="228">
        <f>IF(N1280="nulová",J1280,0)</f>
        <v>0</v>
      </c>
      <c r="BJ1280" s="19" t="s">
        <v>81</v>
      </c>
      <c r="BK1280" s="228">
        <f>ROUND(I1280*H1280,2)</f>
        <v>0</v>
      </c>
      <c r="BL1280" s="19" t="s">
        <v>368</v>
      </c>
      <c r="BM1280" s="227" t="s">
        <v>1530</v>
      </c>
    </row>
    <row r="1281" s="2" customFormat="1">
      <c r="A1281" s="40"/>
      <c r="B1281" s="41"/>
      <c r="C1281" s="42"/>
      <c r="D1281" s="236" t="s">
        <v>1511</v>
      </c>
      <c r="E1281" s="42"/>
      <c r="F1281" s="288" t="s">
        <v>1526</v>
      </c>
      <c r="G1281" s="42"/>
      <c r="H1281" s="42"/>
      <c r="I1281" s="231"/>
      <c r="J1281" s="42"/>
      <c r="K1281" s="42"/>
      <c r="L1281" s="46"/>
      <c r="M1281" s="232"/>
      <c r="N1281" s="233"/>
      <c r="O1281" s="86"/>
      <c r="P1281" s="86"/>
      <c r="Q1281" s="86"/>
      <c r="R1281" s="86"/>
      <c r="S1281" s="86"/>
      <c r="T1281" s="87"/>
      <c r="U1281" s="40"/>
      <c r="V1281" s="40"/>
      <c r="W1281" s="40"/>
      <c r="X1281" s="40"/>
      <c r="Y1281" s="40"/>
      <c r="Z1281" s="40"/>
      <c r="AA1281" s="40"/>
      <c r="AB1281" s="40"/>
      <c r="AC1281" s="40"/>
      <c r="AD1281" s="40"/>
      <c r="AE1281" s="40"/>
      <c r="AT1281" s="19" t="s">
        <v>1511</v>
      </c>
      <c r="AU1281" s="19" t="s">
        <v>83</v>
      </c>
    </row>
    <row r="1282" s="2" customFormat="1" ht="16.5" customHeight="1">
      <c r="A1282" s="40"/>
      <c r="B1282" s="41"/>
      <c r="C1282" s="216" t="s">
        <v>1531</v>
      </c>
      <c r="D1282" s="216" t="s">
        <v>212</v>
      </c>
      <c r="E1282" s="217" t="s">
        <v>1532</v>
      </c>
      <c r="F1282" s="218" t="s">
        <v>1533</v>
      </c>
      <c r="G1282" s="219" t="s">
        <v>868</v>
      </c>
      <c r="H1282" s="220">
        <v>1</v>
      </c>
      <c r="I1282" s="221"/>
      <c r="J1282" s="222">
        <f>ROUND(I1282*H1282,2)</f>
        <v>0</v>
      </c>
      <c r="K1282" s="218" t="s">
        <v>296</v>
      </c>
      <c r="L1282" s="46"/>
      <c r="M1282" s="223" t="s">
        <v>19</v>
      </c>
      <c r="N1282" s="224" t="s">
        <v>45</v>
      </c>
      <c r="O1282" s="86"/>
      <c r="P1282" s="225">
        <f>O1282*H1282</f>
        <v>0</v>
      </c>
      <c r="Q1282" s="225">
        <v>0.0080000000000000002</v>
      </c>
      <c r="R1282" s="225">
        <f>Q1282*H1282</f>
        <v>0.0080000000000000002</v>
      </c>
      <c r="S1282" s="225">
        <v>0</v>
      </c>
      <c r="T1282" s="226">
        <f>S1282*H1282</f>
        <v>0</v>
      </c>
      <c r="U1282" s="40"/>
      <c r="V1282" s="40"/>
      <c r="W1282" s="40"/>
      <c r="X1282" s="40"/>
      <c r="Y1282" s="40"/>
      <c r="Z1282" s="40"/>
      <c r="AA1282" s="40"/>
      <c r="AB1282" s="40"/>
      <c r="AC1282" s="40"/>
      <c r="AD1282" s="40"/>
      <c r="AE1282" s="40"/>
      <c r="AR1282" s="227" t="s">
        <v>368</v>
      </c>
      <c r="AT1282" s="227" t="s">
        <v>212</v>
      </c>
      <c r="AU1282" s="227" t="s">
        <v>83</v>
      </c>
      <c r="AY1282" s="19" t="s">
        <v>210</v>
      </c>
      <c r="BE1282" s="228">
        <f>IF(N1282="základní",J1282,0)</f>
        <v>0</v>
      </c>
      <c r="BF1282" s="228">
        <f>IF(N1282="snížená",J1282,0)</f>
        <v>0</v>
      </c>
      <c r="BG1282" s="228">
        <f>IF(N1282="zákl. přenesená",J1282,0)</f>
        <v>0</v>
      </c>
      <c r="BH1282" s="228">
        <f>IF(N1282="sníž. přenesená",J1282,0)</f>
        <v>0</v>
      </c>
      <c r="BI1282" s="228">
        <f>IF(N1282="nulová",J1282,0)</f>
        <v>0</v>
      </c>
      <c r="BJ1282" s="19" t="s">
        <v>81</v>
      </c>
      <c r="BK1282" s="228">
        <f>ROUND(I1282*H1282,2)</f>
        <v>0</v>
      </c>
      <c r="BL1282" s="19" t="s">
        <v>368</v>
      </c>
      <c r="BM1282" s="227" t="s">
        <v>1534</v>
      </c>
    </row>
    <row r="1283" s="2" customFormat="1">
      <c r="A1283" s="40"/>
      <c r="B1283" s="41"/>
      <c r="C1283" s="42"/>
      <c r="D1283" s="236" t="s">
        <v>1511</v>
      </c>
      <c r="E1283" s="42"/>
      <c r="F1283" s="288" t="s">
        <v>1535</v>
      </c>
      <c r="G1283" s="42"/>
      <c r="H1283" s="42"/>
      <c r="I1283" s="231"/>
      <c r="J1283" s="42"/>
      <c r="K1283" s="42"/>
      <c r="L1283" s="46"/>
      <c r="M1283" s="232"/>
      <c r="N1283" s="233"/>
      <c r="O1283" s="86"/>
      <c r="P1283" s="86"/>
      <c r="Q1283" s="86"/>
      <c r="R1283" s="86"/>
      <c r="S1283" s="86"/>
      <c r="T1283" s="87"/>
      <c r="U1283" s="40"/>
      <c r="V1283" s="40"/>
      <c r="W1283" s="40"/>
      <c r="X1283" s="40"/>
      <c r="Y1283" s="40"/>
      <c r="Z1283" s="40"/>
      <c r="AA1283" s="40"/>
      <c r="AB1283" s="40"/>
      <c r="AC1283" s="40"/>
      <c r="AD1283" s="40"/>
      <c r="AE1283" s="40"/>
      <c r="AT1283" s="19" t="s">
        <v>1511</v>
      </c>
      <c r="AU1283" s="19" t="s">
        <v>83</v>
      </c>
    </row>
    <row r="1284" s="2" customFormat="1" ht="16.5" customHeight="1">
      <c r="A1284" s="40"/>
      <c r="B1284" s="41"/>
      <c r="C1284" s="216" t="s">
        <v>1536</v>
      </c>
      <c r="D1284" s="216" t="s">
        <v>212</v>
      </c>
      <c r="E1284" s="217" t="s">
        <v>1537</v>
      </c>
      <c r="F1284" s="218" t="s">
        <v>1538</v>
      </c>
      <c r="G1284" s="219" t="s">
        <v>868</v>
      </c>
      <c r="H1284" s="220">
        <v>1</v>
      </c>
      <c r="I1284" s="221"/>
      <c r="J1284" s="222">
        <f>ROUND(I1284*H1284,2)</f>
        <v>0</v>
      </c>
      <c r="K1284" s="218" t="s">
        <v>296</v>
      </c>
      <c r="L1284" s="46"/>
      <c r="M1284" s="223" t="s">
        <v>19</v>
      </c>
      <c r="N1284" s="224" t="s">
        <v>45</v>
      </c>
      <c r="O1284" s="86"/>
      <c r="P1284" s="225">
        <f>O1284*H1284</f>
        <v>0</v>
      </c>
      <c r="Q1284" s="225">
        <v>0</v>
      </c>
      <c r="R1284" s="225">
        <f>Q1284*H1284</f>
        <v>0</v>
      </c>
      <c r="S1284" s="225">
        <v>0</v>
      </c>
      <c r="T1284" s="226">
        <f>S1284*H1284</f>
        <v>0</v>
      </c>
      <c r="U1284" s="40"/>
      <c r="V1284" s="40"/>
      <c r="W1284" s="40"/>
      <c r="X1284" s="40"/>
      <c r="Y1284" s="40"/>
      <c r="Z1284" s="40"/>
      <c r="AA1284" s="40"/>
      <c r="AB1284" s="40"/>
      <c r="AC1284" s="40"/>
      <c r="AD1284" s="40"/>
      <c r="AE1284" s="40"/>
      <c r="AR1284" s="227" t="s">
        <v>368</v>
      </c>
      <c r="AT1284" s="227" t="s">
        <v>212</v>
      </c>
      <c r="AU1284" s="227" t="s">
        <v>83</v>
      </c>
      <c r="AY1284" s="19" t="s">
        <v>210</v>
      </c>
      <c r="BE1284" s="228">
        <f>IF(N1284="základní",J1284,0)</f>
        <v>0</v>
      </c>
      <c r="BF1284" s="228">
        <f>IF(N1284="snížená",J1284,0)</f>
        <v>0</v>
      </c>
      <c r="BG1284" s="228">
        <f>IF(N1284="zákl. přenesená",J1284,0)</f>
        <v>0</v>
      </c>
      <c r="BH1284" s="228">
        <f>IF(N1284="sníž. přenesená",J1284,0)</f>
        <v>0</v>
      </c>
      <c r="BI1284" s="228">
        <f>IF(N1284="nulová",J1284,0)</f>
        <v>0</v>
      </c>
      <c r="BJ1284" s="19" t="s">
        <v>81</v>
      </c>
      <c r="BK1284" s="228">
        <f>ROUND(I1284*H1284,2)</f>
        <v>0</v>
      </c>
      <c r="BL1284" s="19" t="s">
        <v>368</v>
      </c>
      <c r="BM1284" s="227" t="s">
        <v>1539</v>
      </c>
    </row>
    <row r="1285" s="2" customFormat="1">
      <c r="A1285" s="40"/>
      <c r="B1285" s="41"/>
      <c r="C1285" s="42"/>
      <c r="D1285" s="236" t="s">
        <v>1511</v>
      </c>
      <c r="E1285" s="42"/>
      <c r="F1285" s="288" t="s">
        <v>1526</v>
      </c>
      <c r="G1285" s="42"/>
      <c r="H1285" s="42"/>
      <c r="I1285" s="231"/>
      <c r="J1285" s="42"/>
      <c r="K1285" s="42"/>
      <c r="L1285" s="46"/>
      <c r="M1285" s="232"/>
      <c r="N1285" s="233"/>
      <c r="O1285" s="86"/>
      <c r="P1285" s="86"/>
      <c r="Q1285" s="86"/>
      <c r="R1285" s="86"/>
      <c r="S1285" s="86"/>
      <c r="T1285" s="87"/>
      <c r="U1285" s="40"/>
      <c r="V1285" s="40"/>
      <c r="W1285" s="40"/>
      <c r="X1285" s="40"/>
      <c r="Y1285" s="40"/>
      <c r="Z1285" s="40"/>
      <c r="AA1285" s="40"/>
      <c r="AB1285" s="40"/>
      <c r="AC1285" s="40"/>
      <c r="AD1285" s="40"/>
      <c r="AE1285" s="40"/>
      <c r="AT1285" s="19" t="s">
        <v>1511</v>
      </c>
      <c r="AU1285" s="19" t="s">
        <v>83</v>
      </c>
    </row>
    <row r="1286" s="2" customFormat="1" ht="16.5" customHeight="1">
      <c r="A1286" s="40"/>
      <c r="B1286" s="41"/>
      <c r="C1286" s="216" t="s">
        <v>1540</v>
      </c>
      <c r="D1286" s="216" t="s">
        <v>212</v>
      </c>
      <c r="E1286" s="217" t="s">
        <v>1541</v>
      </c>
      <c r="F1286" s="218" t="s">
        <v>1542</v>
      </c>
      <c r="G1286" s="219" t="s">
        <v>868</v>
      </c>
      <c r="H1286" s="220">
        <v>1</v>
      </c>
      <c r="I1286" s="221"/>
      <c r="J1286" s="222">
        <f>ROUND(I1286*H1286,2)</f>
        <v>0</v>
      </c>
      <c r="K1286" s="218" t="s">
        <v>296</v>
      </c>
      <c r="L1286" s="46"/>
      <c r="M1286" s="223" t="s">
        <v>19</v>
      </c>
      <c r="N1286" s="224" t="s">
        <v>45</v>
      </c>
      <c r="O1286" s="86"/>
      <c r="P1286" s="225">
        <f>O1286*H1286</f>
        <v>0</v>
      </c>
      <c r="Q1286" s="225">
        <v>0</v>
      </c>
      <c r="R1286" s="225">
        <f>Q1286*H1286</f>
        <v>0</v>
      </c>
      <c r="S1286" s="225">
        <v>0</v>
      </c>
      <c r="T1286" s="226">
        <f>S1286*H1286</f>
        <v>0</v>
      </c>
      <c r="U1286" s="40"/>
      <c r="V1286" s="40"/>
      <c r="W1286" s="40"/>
      <c r="X1286" s="40"/>
      <c r="Y1286" s="40"/>
      <c r="Z1286" s="40"/>
      <c r="AA1286" s="40"/>
      <c r="AB1286" s="40"/>
      <c r="AC1286" s="40"/>
      <c r="AD1286" s="40"/>
      <c r="AE1286" s="40"/>
      <c r="AR1286" s="227" t="s">
        <v>368</v>
      </c>
      <c r="AT1286" s="227" t="s">
        <v>212</v>
      </c>
      <c r="AU1286" s="227" t="s">
        <v>83</v>
      </c>
      <c r="AY1286" s="19" t="s">
        <v>210</v>
      </c>
      <c r="BE1286" s="228">
        <f>IF(N1286="základní",J1286,0)</f>
        <v>0</v>
      </c>
      <c r="BF1286" s="228">
        <f>IF(N1286="snížená",J1286,0)</f>
        <v>0</v>
      </c>
      <c r="BG1286" s="228">
        <f>IF(N1286="zákl. přenesená",J1286,0)</f>
        <v>0</v>
      </c>
      <c r="BH1286" s="228">
        <f>IF(N1286="sníž. přenesená",J1286,0)</f>
        <v>0</v>
      </c>
      <c r="BI1286" s="228">
        <f>IF(N1286="nulová",J1286,0)</f>
        <v>0</v>
      </c>
      <c r="BJ1286" s="19" t="s">
        <v>81</v>
      </c>
      <c r="BK1286" s="228">
        <f>ROUND(I1286*H1286,2)</f>
        <v>0</v>
      </c>
      <c r="BL1286" s="19" t="s">
        <v>368</v>
      </c>
      <c r="BM1286" s="227" t="s">
        <v>1543</v>
      </c>
    </row>
    <row r="1287" s="2" customFormat="1">
      <c r="A1287" s="40"/>
      <c r="B1287" s="41"/>
      <c r="C1287" s="42"/>
      <c r="D1287" s="236" t="s">
        <v>1511</v>
      </c>
      <c r="E1287" s="42"/>
      <c r="F1287" s="288" t="s">
        <v>1526</v>
      </c>
      <c r="G1287" s="42"/>
      <c r="H1287" s="42"/>
      <c r="I1287" s="231"/>
      <c r="J1287" s="42"/>
      <c r="K1287" s="42"/>
      <c r="L1287" s="46"/>
      <c r="M1287" s="232"/>
      <c r="N1287" s="233"/>
      <c r="O1287" s="86"/>
      <c r="P1287" s="86"/>
      <c r="Q1287" s="86"/>
      <c r="R1287" s="86"/>
      <c r="S1287" s="86"/>
      <c r="T1287" s="87"/>
      <c r="U1287" s="40"/>
      <c r="V1287" s="40"/>
      <c r="W1287" s="40"/>
      <c r="X1287" s="40"/>
      <c r="Y1287" s="40"/>
      <c r="Z1287" s="40"/>
      <c r="AA1287" s="40"/>
      <c r="AB1287" s="40"/>
      <c r="AC1287" s="40"/>
      <c r="AD1287" s="40"/>
      <c r="AE1287" s="40"/>
      <c r="AT1287" s="19" t="s">
        <v>1511</v>
      </c>
      <c r="AU1287" s="19" t="s">
        <v>83</v>
      </c>
    </row>
    <row r="1288" s="2" customFormat="1" ht="16.5" customHeight="1">
      <c r="A1288" s="40"/>
      <c r="B1288" s="41"/>
      <c r="C1288" s="216" t="s">
        <v>1544</v>
      </c>
      <c r="D1288" s="216" t="s">
        <v>212</v>
      </c>
      <c r="E1288" s="217" t="s">
        <v>1545</v>
      </c>
      <c r="F1288" s="218" t="s">
        <v>1546</v>
      </c>
      <c r="G1288" s="219" t="s">
        <v>868</v>
      </c>
      <c r="H1288" s="220">
        <v>1</v>
      </c>
      <c r="I1288" s="221"/>
      <c r="J1288" s="222">
        <f>ROUND(I1288*H1288,2)</f>
        <v>0</v>
      </c>
      <c r="K1288" s="218" t="s">
        <v>296</v>
      </c>
      <c r="L1288" s="46"/>
      <c r="M1288" s="223" t="s">
        <v>19</v>
      </c>
      <c r="N1288" s="224" t="s">
        <v>45</v>
      </c>
      <c r="O1288" s="86"/>
      <c r="P1288" s="225">
        <f>O1288*H1288</f>
        <v>0</v>
      </c>
      <c r="Q1288" s="225">
        <v>0</v>
      </c>
      <c r="R1288" s="225">
        <f>Q1288*H1288</f>
        <v>0</v>
      </c>
      <c r="S1288" s="225">
        <v>0</v>
      </c>
      <c r="T1288" s="226">
        <f>S1288*H1288</f>
        <v>0</v>
      </c>
      <c r="U1288" s="40"/>
      <c r="V1288" s="40"/>
      <c r="W1288" s="40"/>
      <c r="X1288" s="40"/>
      <c r="Y1288" s="40"/>
      <c r="Z1288" s="40"/>
      <c r="AA1288" s="40"/>
      <c r="AB1288" s="40"/>
      <c r="AC1288" s="40"/>
      <c r="AD1288" s="40"/>
      <c r="AE1288" s="40"/>
      <c r="AR1288" s="227" t="s">
        <v>368</v>
      </c>
      <c r="AT1288" s="227" t="s">
        <v>212</v>
      </c>
      <c r="AU1288" s="227" t="s">
        <v>83</v>
      </c>
      <c r="AY1288" s="19" t="s">
        <v>210</v>
      </c>
      <c r="BE1288" s="228">
        <f>IF(N1288="základní",J1288,0)</f>
        <v>0</v>
      </c>
      <c r="BF1288" s="228">
        <f>IF(N1288="snížená",J1288,0)</f>
        <v>0</v>
      </c>
      <c r="BG1288" s="228">
        <f>IF(N1288="zákl. přenesená",J1288,0)</f>
        <v>0</v>
      </c>
      <c r="BH1288" s="228">
        <f>IF(N1288="sníž. přenesená",J1288,0)</f>
        <v>0</v>
      </c>
      <c r="BI1288" s="228">
        <f>IF(N1288="nulová",J1288,0)</f>
        <v>0</v>
      </c>
      <c r="BJ1288" s="19" t="s">
        <v>81</v>
      </c>
      <c r="BK1288" s="228">
        <f>ROUND(I1288*H1288,2)</f>
        <v>0</v>
      </c>
      <c r="BL1288" s="19" t="s">
        <v>368</v>
      </c>
      <c r="BM1288" s="227" t="s">
        <v>1547</v>
      </c>
    </row>
    <row r="1289" s="2" customFormat="1">
      <c r="A1289" s="40"/>
      <c r="B1289" s="41"/>
      <c r="C1289" s="42"/>
      <c r="D1289" s="236" t="s">
        <v>1511</v>
      </c>
      <c r="E1289" s="42"/>
      <c r="F1289" s="288" t="s">
        <v>1526</v>
      </c>
      <c r="G1289" s="42"/>
      <c r="H1289" s="42"/>
      <c r="I1289" s="231"/>
      <c r="J1289" s="42"/>
      <c r="K1289" s="42"/>
      <c r="L1289" s="46"/>
      <c r="M1289" s="232"/>
      <c r="N1289" s="233"/>
      <c r="O1289" s="86"/>
      <c r="P1289" s="86"/>
      <c r="Q1289" s="86"/>
      <c r="R1289" s="86"/>
      <c r="S1289" s="86"/>
      <c r="T1289" s="87"/>
      <c r="U1289" s="40"/>
      <c r="V1289" s="40"/>
      <c r="W1289" s="40"/>
      <c r="X1289" s="40"/>
      <c r="Y1289" s="40"/>
      <c r="Z1289" s="40"/>
      <c r="AA1289" s="40"/>
      <c r="AB1289" s="40"/>
      <c r="AC1289" s="40"/>
      <c r="AD1289" s="40"/>
      <c r="AE1289" s="40"/>
      <c r="AT1289" s="19" t="s">
        <v>1511</v>
      </c>
      <c r="AU1289" s="19" t="s">
        <v>83</v>
      </c>
    </row>
    <row r="1290" s="2" customFormat="1" ht="16.5" customHeight="1">
      <c r="A1290" s="40"/>
      <c r="B1290" s="41"/>
      <c r="C1290" s="216" t="s">
        <v>1548</v>
      </c>
      <c r="D1290" s="216" t="s">
        <v>212</v>
      </c>
      <c r="E1290" s="217" t="s">
        <v>1549</v>
      </c>
      <c r="F1290" s="218" t="s">
        <v>1550</v>
      </c>
      <c r="G1290" s="219" t="s">
        <v>868</v>
      </c>
      <c r="H1290" s="220">
        <v>1</v>
      </c>
      <c r="I1290" s="221"/>
      <c r="J1290" s="222">
        <f>ROUND(I1290*H1290,2)</f>
        <v>0</v>
      </c>
      <c r="K1290" s="218" t="s">
        <v>296</v>
      </c>
      <c r="L1290" s="46"/>
      <c r="M1290" s="223" t="s">
        <v>19</v>
      </c>
      <c r="N1290" s="224" t="s">
        <v>45</v>
      </c>
      <c r="O1290" s="86"/>
      <c r="P1290" s="225">
        <f>O1290*H1290</f>
        <v>0</v>
      </c>
      <c r="Q1290" s="225">
        <v>0.0040000000000000001</v>
      </c>
      <c r="R1290" s="225">
        <f>Q1290*H1290</f>
        <v>0.0040000000000000001</v>
      </c>
      <c r="S1290" s="225">
        <v>0</v>
      </c>
      <c r="T1290" s="226">
        <f>S1290*H1290</f>
        <v>0</v>
      </c>
      <c r="U1290" s="40"/>
      <c r="V1290" s="40"/>
      <c r="W1290" s="40"/>
      <c r="X1290" s="40"/>
      <c r="Y1290" s="40"/>
      <c r="Z1290" s="40"/>
      <c r="AA1290" s="40"/>
      <c r="AB1290" s="40"/>
      <c r="AC1290" s="40"/>
      <c r="AD1290" s="40"/>
      <c r="AE1290" s="40"/>
      <c r="AR1290" s="227" t="s">
        <v>368</v>
      </c>
      <c r="AT1290" s="227" t="s">
        <v>212</v>
      </c>
      <c r="AU1290" s="227" t="s">
        <v>83</v>
      </c>
      <c r="AY1290" s="19" t="s">
        <v>210</v>
      </c>
      <c r="BE1290" s="228">
        <f>IF(N1290="základní",J1290,0)</f>
        <v>0</v>
      </c>
      <c r="BF1290" s="228">
        <f>IF(N1290="snížená",J1290,0)</f>
        <v>0</v>
      </c>
      <c r="BG1290" s="228">
        <f>IF(N1290="zákl. přenesená",J1290,0)</f>
        <v>0</v>
      </c>
      <c r="BH1290" s="228">
        <f>IF(N1290="sníž. přenesená",J1290,0)</f>
        <v>0</v>
      </c>
      <c r="BI1290" s="228">
        <f>IF(N1290="nulová",J1290,0)</f>
        <v>0</v>
      </c>
      <c r="BJ1290" s="19" t="s">
        <v>81</v>
      </c>
      <c r="BK1290" s="228">
        <f>ROUND(I1290*H1290,2)</f>
        <v>0</v>
      </c>
      <c r="BL1290" s="19" t="s">
        <v>368</v>
      </c>
      <c r="BM1290" s="227" t="s">
        <v>1551</v>
      </c>
    </row>
    <row r="1291" s="2" customFormat="1">
      <c r="A1291" s="40"/>
      <c r="B1291" s="41"/>
      <c r="C1291" s="42"/>
      <c r="D1291" s="236" t="s">
        <v>1511</v>
      </c>
      <c r="E1291" s="42"/>
      <c r="F1291" s="288" t="s">
        <v>1552</v>
      </c>
      <c r="G1291" s="42"/>
      <c r="H1291" s="42"/>
      <c r="I1291" s="231"/>
      <c r="J1291" s="42"/>
      <c r="K1291" s="42"/>
      <c r="L1291" s="46"/>
      <c r="M1291" s="232"/>
      <c r="N1291" s="233"/>
      <c r="O1291" s="86"/>
      <c r="P1291" s="86"/>
      <c r="Q1291" s="86"/>
      <c r="R1291" s="86"/>
      <c r="S1291" s="86"/>
      <c r="T1291" s="87"/>
      <c r="U1291" s="40"/>
      <c r="V1291" s="40"/>
      <c r="W1291" s="40"/>
      <c r="X1291" s="40"/>
      <c r="Y1291" s="40"/>
      <c r="Z1291" s="40"/>
      <c r="AA1291" s="40"/>
      <c r="AB1291" s="40"/>
      <c r="AC1291" s="40"/>
      <c r="AD1291" s="40"/>
      <c r="AE1291" s="40"/>
      <c r="AT1291" s="19" t="s">
        <v>1511</v>
      </c>
      <c r="AU1291" s="19" t="s">
        <v>83</v>
      </c>
    </row>
    <row r="1292" s="2" customFormat="1" ht="16.5" customHeight="1">
      <c r="A1292" s="40"/>
      <c r="B1292" s="41"/>
      <c r="C1292" s="216" t="s">
        <v>1553</v>
      </c>
      <c r="D1292" s="216" t="s">
        <v>212</v>
      </c>
      <c r="E1292" s="217" t="s">
        <v>1554</v>
      </c>
      <c r="F1292" s="218" t="s">
        <v>1555</v>
      </c>
      <c r="G1292" s="219" t="s">
        <v>868</v>
      </c>
      <c r="H1292" s="220">
        <v>1</v>
      </c>
      <c r="I1292" s="221"/>
      <c r="J1292" s="222">
        <f>ROUND(I1292*H1292,2)</f>
        <v>0</v>
      </c>
      <c r="K1292" s="218" t="s">
        <v>296</v>
      </c>
      <c r="L1292" s="46"/>
      <c r="M1292" s="223" t="s">
        <v>19</v>
      </c>
      <c r="N1292" s="224" t="s">
        <v>45</v>
      </c>
      <c r="O1292" s="86"/>
      <c r="P1292" s="225">
        <f>O1292*H1292</f>
        <v>0</v>
      </c>
      <c r="Q1292" s="225">
        <v>0.012</v>
      </c>
      <c r="R1292" s="225">
        <f>Q1292*H1292</f>
        <v>0.012</v>
      </c>
      <c r="S1292" s="225">
        <v>0</v>
      </c>
      <c r="T1292" s="226">
        <f>S1292*H1292</f>
        <v>0</v>
      </c>
      <c r="U1292" s="40"/>
      <c r="V1292" s="40"/>
      <c r="W1292" s="40"/>
      <c r="X1292" s="40"/>
      <c r="Y1292" s="40"/>
      <c r="Z1292" s="40"/>
      <c r="AA1292" s="40"/>
      <c r="AB1292" s="40"/>
      <c r="AC1292" s="40"/>
      <c r="AD1292" s="40"/>
      <c r="AE1292" s="40"/>
      <c r="AR1292" s="227" t="s">
        <v>368</v>
      </c>
      <c r="AT1292" s="227" t="s">
        <v>212</v>
      </c>
      <c r="AU1292" s="227" t="s">
        <v>83</v>
      </c>
      <c r="AY1292" s="19" t="s">
        <v>210</v>
      </c>
      <c r="BE1292" s="228">
        <f>IF(N1292="základní",J1292,0)</f>
        <v>0</v>
      </c>
      <c r="BF1292" s="228">
        <f>IF(N1292="snížená",J1292,0)</f>
        <v>0</v>
      </c>
      <c r="BG1292" s="228">
        <f>IF(N1292="zákl. přenesená",J1292,0)</f>
        <v>0</v>
      </c>
      <c r="BH1292" s="228">
        <f>IF(N1292="sníž. přenesená",J1292,0)</f>
        <v>0</v>
      </c>
      <c r="BI1292" s="228">
        <f>IF(N1292="nulová",J1292,0)</f>
        <v>0</v>
      </c>
      <c r="BJ1292" s="19" t="s">
        <v>81</v>
      </c>
      <c r="BK1292" s="228">
        <f>ROUND(I1292*H1292,2)</f>
        <v>0</v>
      </c>
      <c r="BL1292" s="19" t="s">
        <v>368</v>
      </c>
      <c r="BM1292" s="227" t="s">
        <v>1556</v>
      </c>
    </row>
    <row r="1293" s="2" customFormat="1">
      <c r="A1293" s="40"/>
      <c r="B1293" s="41"/>
      <c r="C1293" s="42"/>
      <c r="D1293" s="236" t="s">
        <v>1511</v>
      </c>
      <c r="E1293" s="42"/>
      <c r="F1293" s="288" t="s">
        <v>1557</v>
      </c>
      <c r="G1293" s="42"/>
      <c r="H1293" s="42"/>
      <c r="I1293" s="231"/>
      <c r="J1293" s="42"/>
      <c r="K1293" s="42"/>
      <c r="L1293" s="46"/>
      <c r="M1293" s="232"/>
      <c r="N1293" s="233"/>
      <c r="O1293" s="86"/>
      <c r="P1293" s="86"/>
      <c r="Q1293" s="86"/>
      <c r="R1293" s="86"/>
      <c r="S1293" s="86"/>
      <c r="T1293" s="87"/>
      <c r="U1293" s="40"/>
      <c r="V1293" s="40"/>
      <c r="W1293" s="40"/>
      <c r="X1293" s="40"/>
      <c r="Y1293" s="40"/>
      <c r="Z1293" s="40"/>
      <c r="AA1293" s="40"/>
      <c r="AB1293" s="40"/>
      <c r="AC1293" s="40"/>
      <c r="AD1293" s="40"/>
      <c r="AE1293" s="40"/>
      <c r="AT1293" s="19" t="s">
        <v>1511</v>
      </c>
      <c r="AU1293" s="19" t="s">
        <v>83</v>
      </c>
    </row>
    <row r="1294" s="2" customFormat="1" ht="16.5" customHeight="1">
      <c r="A1294" s="40"/>
      <c r="B1294" s="41"/>
      <c r="C1294" s="216" t="s">
        <v>1558</v>
      </c>
      <c r="D1294" s="216" t="s">
        <v>212</v>
      </c>
      <c r="E1294" s="217" t="s">
        <v>1559</v>
      </c>
      <c r="F1294" s="218" t="s">
        <v>1560</v>
      </c>
      <c r="G1294" s="219" t="s">
        <v>868</v>
      </c>
      <c r="H1294" s="220">
        <v>1</v>
      </c>
      <c r="I1294" s="221"/>
      <c r="J1294" s="222">
        <f>ROUND(I1294*H1294,2)</f>
        <v>0</v>
      </c>
      <c r="K1294" s="218" t="s">
        <v>296</v>
      </c>
      <c r="L1294" s="46"/>
      <c r="M1294" s="223" t="s">
        <v>19</v>
      </c>
      <c r="N1294" s="224" t="s">
        <v>45</v>
      </c>
      <c r="O1294" s="86"/>
      <c r="P1294" s="225">
        <f>O1294*H1294</f>
        <v>0</v>
      </c>
      <c r="Q1294" s="225">
        <v>0.0050000000000000001</v>
      </c>
      <c r="R1294" s="225">
        <f>Q1294*H1294</f>
        <v>0.0050000000000000001</v>
      </c>
      <c r="S1294" s="225">
        <v>0</v>
      </c>
      <c r="T1294" s="226">
        <f>S1294*H1294</f>
        <v>0</v>
      </c>
      <c r="U1294" s="40"/>
      <c r="V1294" s="40"/>
      <c r="W1294" s="40"/>
      <c r="X1294" s="40"/>
      <c r="Y1294" s="40"/>
      <c r="Z1294" s="40"/>
      <c r="AA1294" s="40"/>
      <c r="AB1294" s="40"/>
      <c r="AC1294" s="40"/>
      <c r="AD1294" s="40"/>
      <c r="AE1294" s="40"/>
      <c r="AR1294" s="227" t="s">
        <v>368</v>
      </c>
      <c r="AT1294" s="227" t="s">
        <v>212</v>
      </c>
      <c r="AU1294" s="227" t="s">
        <v>83</v>
      </c>
      <c r="AY1294" s="19" t="s">
        <v>210</v>
      </c>
      <c r="BE1294" s="228">
        <f>IF(N1294="základní",J1294,0)</f>
        <v>0</v>
      </c>
      <c r="BF1294" s="228">
        <f>IF(N1294="snížená",J1294,0)</f>
        <v>0</v>
      </c>
      <c r="BG1294" s="228">
        <f>IF(N1294="zákl. přenesená",J1294,0)</f>
        <v>0</v>
      </c>
      <c r="BH1294" s="228">
        <f>IF(N1294="sníž. přenesená",J1294,0)</f>
        <v>0</v>
      </c>
      <c r="BI1294" s="228">
        <f>IF(N1294="nulová",J1294,0)</f>
        <v>0</v>
      </c>
      <c r="BJ1294" s="19" t="s">
        <v>81</v>
      </c>
      <c r="BK1294" s="228">
        <f>ROUND(I1294*H1294,2)</f>
        <v>0</v>
      </c>
      <c r="BL1294" s="19" t="s">
        <v>368</v>
      </c>
      <c r="BM1294" s="227" t="s">
        <v>1561</v>
      </c>
    </row>
    <row r="1295" s="2" customFormat="1">
      <c r="A1295" s="40"/>
      <c r="B1295" s="41"/>
      <c r="C1295" s="42"/>
      <c r="D1295" s="236" t="s">
        <v>1511</v>
      </c>
      <c r="E1295" s="42"/>
      <c r="F1295" s="288" t="s">
        <v>1557</v>
      </c>
      <c r="G1295" s="42"/>
      <c r="H1295" s="42"/>
      <c r="I1295" s="231"/>
      <c r="J1295" s="42"/>
      <c r="K1295" s="42"/>
      <c r="L1295" s="46"/>
      <c r="M1295" s="232"/>
      <c r="N1295" s="233"/>
      <c r="O1295" s="86"/>
      <c r="P1295" s="86"/>
      <c r="Q1295" s="86"/>
      <c r="R1295" s="86"/>
      <c r="S1295" s="86"/>
      <c r="T1295" s="87"/>
      <c r="U1295" s="40"/>
      <c r="V1295" s="40"/>
      <c r="W1295" s="40"/>
      <c r="X1295" s="40"/>
      <c r="Y1295" s="40"/>
      <c r="Z1295" s="40"/>
      <c r="AA1295" s="40"/>
      <c r="AB1295" s="40"/>
      <c r="AC1295" s="40"/>
      <c r="AD1295" s="40"/>
      <c r="AE1295" s="40"/>
      <c r="AT1295" s="19" t="s">
        <v>1511</v>
      </c>
      <c r="AU1295" s="19" t="s">
        <v>83</v>
      </c>
    </row>
    <row r="1296" s="2" customFormat="1" ht="16.5" customHeight="1">
      <c r="A1296" s="40"/>
      <c r="B1296" s="41"/>
      <c r="C1296" s="216" t="s">
        <v>1562</v>
      </c>
      <c r="D1296" s="216" t="s">
        <v>212</v>
      </c>
      <c r="E1296" s="217" t="s">
        <v>1563</v>
      </c>
      <c r="F1296" s="218" t="s">
        <v>1564</v>
      </c>
      <c r="G1296" s="219" t="s">
        <v>868</v>
      </c>
      <c r="H1296" s="220">
        <v>1</v>
      </c>
      <c r="I1296" s="221"/>
      <c r="J1296" s="222">
        <f>ROUND(I1296*H1296,2)</f>
        <v>0</v>
      </c>
      <c r="K1296" s="218" t="s">
        <v>296</v>
      </c>
      <c r="L1296" s="46"/>
      <c r="M1296" s="223" t="s">
        <v>19</v>
      </c>
      <c r="N1296" s="224" t="s">
        <v>45</v>
      </c>
      <c r="O1296" s="86"/>
      <c r="P1296" s="225">
        <f>O1296*H1296</f>
        <v>0</v>
      </c>
      <c r="Q1296" s="225">
        <v>0.0050000000000000001</v>
      </c>
      <c r="R1296" s="225">
        <f>Q1296*H1296</f>
        <v>0.0050000000000000001</v>
      </c>
      <c r="S1296" s="225">
        <v>0</v>
      </c>
      <c r="T1296" s="226">
        <f>S1296*H1296</f>
        <v>0</v>
      </c>
      <c r="U1296" s="40"/>
      <c r="V1296" s="40"/>
      <c r="W1296" s="40"/>
      <c r="X1296" s="40"/>
      <c r="Y1296" s="40"/>
      <c r="Z1296" s="40"/>
      <c r="AA1296" s="40"/>
      <c r="AB1296" s="40"/>
      <c r="AC1296" s="40"/>
      <c r="AD1296" s="40"/>
      <c r="AE1296" s="40"/>
      <c r="AR1296" s="227" t="s">
        <v>368</v>
      </c>
      <c r="AT1296" s="227" t="s">
        <v>212</v>
      </c>
      <c r="AU1296" s="227" t="s">
        <v>83</v>
      </c>
      <c r="AY1296" s="19" t="s">
        <v>210</v>
      </c>
      <c r="BE1296" s="228">
        <f>IF(N1296="základní",J1296,0)</f>
        <v>0</v>
      </c>
      <c r="BF1296" s="228">
        <f>IF(N1296="snížená",J1296,0)</f>
        <v>0</v>
      </c>
      <c r="BG1296" s="228">
        <f>IF(N1296="zákl. přenesená",J1296,0)</f>
        <v>0</v>
      </c>
      <c r="BH1296" s="228">
        <f>IF(N1296="sníž. přenesená",J1296,0)</f>
        <v>0</v>
      </c>
      <c r="BI1296" s="228">
        <f>IF(N1296="nulová",J1296,0)</f>
        <v>0</v>
      </c>
      <c r="BJ1296" s="19" t="s">
        <v>81</v>
      </c>
      <c r="BK1296" s="228">
        <f>ROUND(I1296*H1296,2)</f>
        <v>0</v>
      </c>
      <c r="BL1296" s="19" t="s">
        <v>368</v>
      </c>
      <c r="BM1296" s="227" t="s">
        <v>1565</v>
      </c>
    </row>
    <row r="1297" s="2" customFormat="1">
      <c r="A1297" s="40"/>
      <c r="B1297" s="41"/>
      <c r="C1297" s="42"/>
      <c r="D1297" s="236" t="s">
        <v>1511</v>
      </c>
      <c r="E1297" s="42"/>
      <c r="F1297" s="288" t="s">
        <v>1557</v>
      </c>
      <c r="G1297" s="42"/>
      <c r="H1297" s="42"/>
      <c r="I1297" s="231"/>
      <c r="J1297" s="42"/>
      <c r="K1297" s="42"/>
      <c r="L1297" s="46"/>
      <c r="M1297" s="232"/>
      <c r="N1297" s="233"/>
      <c r="O1297" s="86"/>
      <c r="P1297" s="86"/>
      <c r="Q1297" s="86"/>
      <c r="R1297" s="86"/>
      <c r="S1297" s="86"/>
      <c r="T1297" s="87"/>
      <c r="U1297" s="40"/>
      <c r="V1297" s="40"/>
      <c r="W1297" s="40"/>
      <c r="X1297" s="40"/>
      <c r="Y1297" s="40"/>
      <c r="Z1297" s="40"/>
      <c r="AA1297" s="40"/>
      <c r="AB1297" s="40"/>
      <c r="AC1297" s="40"/>
      <c r="AD1297" s="40"/>
      <c r="AE1297" s="40"/>
      <c r="AT1297" s="19" t="s">
        <v>1511</v>
      </c>
      <c r="AU1297" s="19" t="s">
        <v>83</v>
      </c>
    </row>
    <row r="1298" s="2" customFormat="1" ht="16.5" customHeight="1">
      <c r="A1298" s="40"/>
      <c r="B1298" s="41"/>
      <c r="C1298" s="216" t="s">
        <v>1566</v>
      </c>
      <c r="D1298" s="216" t="s">
        <v>212</v>
      </c>
      <c r="E1298" s="217" t="s">
        <v>1567</v>
      </c>
      <c r="F1298" s="218" t="s">
        <v>1568</v>
      </c>
      <c r="G1298" s="219" t="s">
        <v>868</v>
      </c>
      <c r="H1298" s="220">
        <v>1</v>
      </c>
      <c r="I1298" s="221"/>
      <c r="J1298" s="222">
        <f>ROUND(I1298*H1298,2)</f>
        <v>0</v>
      </c>
      <c r="K1298" s="218" t="s">
        <v>296</v>
      </c>
      <c r="L1298" s="46"/>
      <c r="M1298" s="223" t="s">
        <v>19</v>
      </c>
      <c r="N1298" s="224" t="s">
        <v>45</v>
      </c>
      <c r="O1298" s="86"/>
      <c r="P1298" s="225">
        <f>O1298*H1298</f>
        <v>0</v>
      </c>
      <c r="Q1298" s="225">
        <v>0.021999999999999999</v>
      </c>
      <c r="R1298" s="225">
        <f>Q1298*H1298</f>
        <v>0.021999999999999999</v>
      </c>
      <c r="S1298" s="225">
        <v>0</v>
      </c>
      <c r="T1298" s="226">
        <f>S1298*H1298</f>
        <v>0</v>
      </c>
      <c r="U1298" s="40"/>
      <c r="V1298" s="40"/>
      <c r="W1298" s="40"/>
      <c r="X1298" s="40"/>
      <c r="Y1298" s="40"/>
      <c r="Z1298" s="40"/>
      <c r="AA1298" s="40"/>
      <c r="AB1298" s="40"/>
      <c r="AC1298" s="40"/>
      <c r="AD1298" s="40"/>
      <c r="AE1298" s="40"/>
      <c r="AR1298" s="227" t="s">
        <v>368</v>
      </c>
      <c r="AT1298" s="227" t="s">
        <v>212</v>
      </c>
      <c r="AU1298" s="227" t="s">
        <v>83</v>
      </c>
      <c r="AY1298" s="19" t="s">
        <v>210</v>
      </c>
      <c r="BE1298" s="228">
        <f>IF(N1298="základní",J1298,0)</f>
        <v>0</v>
      </c>
      <c r="BF1298" s="228">
        <f>IF(N1298="snížená",J1298,0)</f>
        <v>0</v>
      </c>
      <c r="BG1298" s="228">
        <f>IF(N1298="zákl. přenesená",J1298,0)</f>
        <v>0</v>
      </c>
      <c r="BH1298" s="228">
        <f>IF(N1298="sníž. přenesená",J1298,0)</f>
        <v>0</v>
      </c>
      <c r="BI1298" s="228">
        <f>IF(N1298="nulová",J1298,0)</f>
        <v>0</v>
      </c>
      <c r="BJ1298" s="19" t="s">
        <v>81</v>
      </c>
      <c r="BK1298" s="228">
        <f>ROUND(I1298*H1298,2)</f>
        <v>0</v>
      </c>
      <c r="BL1298" s="19" t="s">
        <v>368</v>
      </c>
      <c r="BM1298" s="227" t="s">
        <v>1569</v>
      </c>
    </row>
    <row r="1299" s="2" customFormat="1">
      <c r="A1299" s="40"/>
      <c r="B1299" s="41"/>
      <c r="C1299" s="42"/>
      <c r="D1299" s="236" t="s">
        <v>1511</v>
      </c>
      <c r="E1299" s="42"/>
      <c r="F1299" s="288" t="s">
        <v>1557</v>
      </c>
      <c r="G1299" s="42"/>
      <c r="H1299" s="42"/>
      <c r="I1299" s="231"/>
      <c r="J1299" s="42"/>
      <c r="K1299" s="42"/>
      <c r="L1299" s="46"/>
      <c r="M1299" s="232"/>
      <c r="N1299" s="233"/>
      <c r="O1299" s="86"/>
      <c r="P1299" s="86"/>
      <c r="Q1299" s="86"/>
      <c r="R1299" s="86"/>
      <c r="S1299" s="86"/>
      <c r="T1299" s="87"/>
      <c r="U1299" s="40"/>
      <c r="V1299" s="40"/>
      <c r="W1299" s="40"/>
      <c r="X1299" s="40"/>
      <c r="Y1299" s="40"/>
      <c r="Z1299" s="40"/>
      <c r="AA1299" s="40"/>
      <c r="AB1299" s="40"/>
      <c r="AC1299" s="40"/>
      <c r="AD1299" s="40"/>
      <c r="AE1299" s="40"/>
      <c r="AT1299" s="19" t="s">
        <v>1511</v>
      </c>
      <c r="AU1299" s="19" t="s">
        <v>83</v>
      </c>
    </row>
    <row r="1300" s="2" customFormat="1" ht="16.5" customHeight="1">
      <c r="A1300" s="40"/>
      <c r="B1300" s="41"/>
      <c r="C1300" s="216" t="s">
        <v>1570</v>
      </c>
      <c r="D1300" s="216" t="s">
        <v>212</v>
      </c>
      <c r="E1300" s="217" t="s">
        <v>1571</v>
      </c>
      <c r="F1300" s="218" t="s">
        <v>1572</v>
      </c>
      <c r="G1300" s="219" t="s">
        <v>868</v>
      </c>
      <c r="H1300" s="220">
        <v>1</v>
      </c>
      <c r="I1300" s="221"/>
      <c r="J1300" s="222">
        <f>ROUND(I1300*H1300,2)</f>
        <v>0</v>
      </c>
      <c r="K1300" s="218" t="s">
        <v>296</v>
      </c>
      <c r="L1300" s="46"/>
      <c r="M1300" s="223" t="s">
        <v>19</v>
      </c>
      <c r="N1300" s="224" t="s">
        <v>45</v>
      </c>
      <c r="O1300" s="86"/>
      <c r="P1300" s="225">
        <f>O1300*H1300</f>
        <v>0</v>
      </c>
      <c r="Q1300" s="225">
        <v>0.012</v>
      </c>
      <c r="R1300" s="225">
        <f>Q1300*H1300</f>
        <v>0.012</v>
      </c>
      <c r="S1300" s="225">
        <v>0</v>
      </c>
      <c r="T1300" s="226">
        <f>S1300*H1300</f>
        <v>0</v>
      </c>
      <c r="U1300" s="40"/>
      <c r="V1300" s="40"/>
      <c r="W1300" s="40"/>
      <c r="X1300" s="40"/>
      <c r="Y1300" s="40"/>
      <c r="Z1300" s="40"/>
      <c r="AA1300" s="40"/>
      <c r="AB1300" s="40"/>
      <c r="AC1300" s="40"/>
      <c r="AD1300" s="40"/>
      <c r="AE1300" s="40"/>
      <c r="AR1300" s="227" t="s">
        <v>368</v>
      </c>
      <c r="AT1300" s="227" t="s">
        <v>212</v>
      </c>
      <c r="AU1300" s="227" t="s">
        <v>83</v>
      </c>
      <c r="AY1300" s="19" t="s">
        <v>210</v>
      </c>
      <c r="BE1300" s="228">
        <f>IF(N1300="základní",J1300,0)</f>
        <v>0</v>
      </c>
      <c r="BF1300" s="228">
        <f>IF(N1300="snížená",J1300,0)</f>
        <v>0</v>
      </c>
      <c r="BG1300" s="228">
        <f>IF(N1300="zákl. přenesená",J1300,0)</f>
        <v>0</v>
      </c>
      <c r="BH1300" s="228">
        <f>IF(N1300="sníž. přenesená",J1300,0)</f>
        <v>0</v>
      </c>
      <c r="BI1300" s="228">
        <f>IF(N1300="nulová",J1300,0)</f>
        <v>0</v>
      </c>
      <c r="BJ1300" s="19" t="s">
        <v>81</v>
      </c>
      <c r="BK1300" s="228">
        <f>ROUND(I1300*H1300,2)</f>
        <v>0</v>
      </c>
      <c r="BL1300" s="19" t="s">
        <v>368</v>
      </c>
      <c r="BM1300" s="227" t="s">
        <v>1573</v>
      </c>
    </row>
    <row r="1301" s="2" customFormat="1">
      <c r="A1301" s="40"/>
      <c r="B1301" s="41"/>
      <c r="C1301" s="42"/>
      <c r="D1301" s="236" t="s">
        <v>1511</v>
      </c>
      <c r="E1301" s="42"/>
      <c r="F1301" s="288" t="s">
        <v>1574</v>
      </c>
      <c r="G1301" s="42"/>
      <c r="H1301" s="42"/>
      <c r="I1301" s="231"/>
      <c r="J1301" s="42"/>
      <c r="K1301" s="42"/>
      <c r="L1301" s="46"/>
      <c r="M1301" s="232"/>
      <c r="N1301" s="233"/>
      <c r="O1301" s="86"/>
      <c r="P1301" s="86"/>
      <c r="Q1301" s="86"/>
      <c r="R1301" s="86"/>
      <c r="S1301" s="86"/>
      <c r="T1301" s="87"/>
      <c r="U1301" s="40"/>
      <c r="V1301" s="40"/>
      <c r="W1301" s="40"/>
      <c r="X1301" s="40"/>
      <c r="Y1301" s="40"/>
      <c r="Z1301" s="40"/>
      <c r="AA1301" s="40"/>
      <c r="AB1301" s="40"/>
      <c r="AC1301" s="40"/>
      <c r="AD1301" s="40"/>
      <c r="AE1301" s="40"/>
      <c r="AT1301" s="19" t="s">
        <v>1511</v>
      </c>
      <c r="AU1301" s="19" t="s">
        <v>83</v>
      </c>
    </row>
    <row r="1302" s="2" customFormat="1" ht="16.5" customHeight="1">
      <c r="A1302" s="40"/>
      <c r="B1302" s="41"/>
      <c r="C1302" s="216" t="s">
        <v>1575</v>
      </c>
      <c r="D1302" s="216" t="s">
        <v>212</v>
      </c>
      <c r="E1302" s="217" t="s">
        <v>1576</v>
      </c>
      <c r="F1302" s="218" t="s">
        <v>1577</v>
      </c>
      <c r="G1302" s="219" t="s">
        <v>868</v>
      </c>
      <c r="H1302" s="220">
        <v>1</v>
      </c>
      <c r="I1302" s="221"/>
      <c r="J1302" s="222">
        <f>ROUND(I1302*H1302,2)</f>
        <v>0</v>
      </c>
      <c r="K1302" s="218" t="s">
        <v>296</v>
      </c>
      <c r="L1302" s="46"/>
      <c r="M1302" s="223" t="s">
        <v>19</v>
      </c>
      <c r="N1302" s="224" t="s">
        <v>45</v>
      </c>
      <c r="O1302" s="86"/>
      <c r="P1302" s="225">
        <f>O1302*H1302</f>
        <v>0</v>
      </c>
      <c r="Q1302" s="225">
        <v>0.01</v>
      </c>
      <c r="R1302" s="225">
        <f>Q1302*H1302</f>
        <v>0.01</v>
      </c>
      <c r="S1302" s="225">
        <v>0</v>
      </c>
      <c r="T1302" s="226">
        <f>S1302*H1302</f>
        <v>0</v>
      </c>
      <c r="U1302" s="40"/>
      <c r="V1302" s="40"/>
      <c r="W1302" s="40"/>
      <c r="X1302" s="40"/>
      <c r="Y1302" s="40"/>
      <c r="Z1302" s="40"/>
      <c r="AA1302" s="40"/>
      <c r="AB1302" s="40"/>
      <c r="AC1302" s="40"/>
      <c r="AD1302" s="40"/>
      <c r="AE1302" s="40"/>
      <c r="AR1302" s="227" t="s">
        <v>368</v>
      </c>
      <c r="AT1302" s="227" t="s">
        <v>212</v>
      </c>
      <c r="AU1302" s="227" t="s">
        <v>83</v>
      </c>
      <c r="AY1302" s="19" t="s">
        <v>210</v>
      </c>
      <c r="BE1302" s="228">
        <f>IF(N1302="základní",J1302,0)</f>
        <v>0</v>
      </c>
      <c r="BF1302" s="228">
        <f>IF(N1302="snížená",J1302,0)</f>
        <v>0</v>
      </c>
      <c r="BG1302" s="228">
        <f>IF(N1302="zákl. přenesená",J1302,0)</f>
        <v>0</v>
      </c>
      <c r="BH1302" s="228">
        <f>IF(N1302="sníž. přenesená",J1302,0)</f>
        <v>0</v>
      </c>
      <c r="BI1302" s="228">
        <f>IF(N1302="nulová",J1302,0)</f>
        <v>0</v>
      </c>
      <c r="BJ1302" s="19" t="s">
        <v>81</v>
      </c>
      <c r="BK1302" s="228">
        <f>ROUND(I1302*H1302,2)</f>
        <v>0</v>
      </c>
      <c r="BL1302" s="19" t="s">
        <v>368</v>
      </c>
      <c r="BM1302" s="227" t="s">
        <v>1578</v>
      </c>
    </row>
    <row r="1303" s="2" customFormat="1">
      <c r="A1303" s="40"/>
      <c r="B1303" s="41"/>
      <c r="C1303" s="42"/>
      <c r="D1303" s="236" t="s">
        <v>1511</v>
      </c>
      <c r="E1303" s="42"/>
      <c r="F1303" s="288" t="s">
        <v>1574</v>
      </c>
      <c r="G1303" s="42"/>
      <c r="H1303" s="42"/>
      <c r="I1303" s="231"/>
      <c r="J1303" s="42"/>
      <c r="K1303" s="42"/>
      <c r="L1303" s="46"/>
      <c r="M1303" s="232"/>
      <c r="N1303" s="233"/>
      <c r="O1303" s="86"/>
      <c r="P1303" s="86"/>
      <c r="Q1303" s="86"/>
      <c r="R1303" s="86"/>
      <c r="S1303" s="86"/>
      <c r="T1303" s="87"/>
      <c r="U1303" s="40"/>
      <c r="V1303" s="40"/>
      <c r="W1303" s="40"/>
      <c r="X1303" s="40"/>
      <c r="Y1303" s="40"/>
      <c r="Z1303" s="40"/>
      <c r="AA1303" s="40"/>
      <c r="AB1303" s="40"/>
      <c r="AC1303" s="40"/>
      <c r="AD1303" s="40"/>
      <c r="AE1303" s="40"/>
      <c r="AT1303" s="19" t="s">
        <v>1511</v>
      </c>
      <c r="AU1303" s="19" t="s">
        <v>83</v>
      </c>
    </row>
    <row r="1304" s="2" customFormat="1" ht="16.5" customHeight="1">
      <c r="A1304" s="40"/>
      <c r="B1304" s="41"/>
      <c r="C1304" s="216" t="s">
        <v>1579</v>
      </c>
      <c r="D1304" s="216" t="s">
        <v>212</v>
      </c>
      <c r="E1304" s="217" t="s">
        <v>1580</v>
      </c>
      <c r="F1304" s="218" t="s">
        <v>1581</v>
      </c>
      <c r="G1304" s="219" t="s">
        <v>868</v>
      </c>
      <c r="H1304" s="220">
        <v>1</v>
      </c>
      <c r="I1304" s="221"/>
      <c r="J1304" s="222">
        <f>ROUND(I1304*H1304,2)</f>
        <v>0</v>
      </c>
      <c r="K1304" s="218" t="s">
        <v>296</v>
      </c>
      <c r="L1304" s="46"/>
      <c r="M1304" s="223" t="s">
        <v>19</v>
      </c>
      <c r="N1304" s="224" t="s">
        <v>45</v>
      </c>
      <c r="O1304" s="86"/>
      <c r="P1304" s="225">
        <f>O1304*H1304</f>
        <v>0</v>
      </c>
      <c r="Q1304" s="225">
        <v>0.01</v>
      </c>
      <c r="R1304" s="225">
        <f>Q1304*H1304</f>
        <v>0.01</v>
      </c>
      <c r="S1304" s="225">
        <v>0</v>
      </c>
      <c r="T1304" s="226">
        <f>S1304*H1304</f>
        <v>0</v>
      </c>
      <c r="U1304" s="40"/>
      <c r="V1304" s="40"/>
      <c r="W1304" s="40"/>
      <c r="X1304" s="40"/>
      <c r="Y1304" s="40"/>
      <c r="Z1304" s="40"/>
      <c r="AA1304" s="40"/>
      <c r="AB1304" s="40"/>
      <c r="AC1304" s="40"/>
      <c r="AD1304" s="40"/>
      <c r="AE1304" s="40"/>
      <c r="AR1304" s="227" t="s">
        <v>368</v>
      </c>
      <c r="AT1304" s="227" t="s">
        <v>212</v>
      </c>
      <c r="AU1304" s="227" t="s">
        <v>83</v>
      </c>
      <c r="AY1304" s="19" t="s">
        <v>210</v>
      </c>
      <c r="BE1304" s="228">
        <f>IF(N1304="základní",J1304,0)</f>
        <v>0</v>
      </c>
      <c r="BF1304" s="228">
        <f>IF(N1304="snížená",J1304,0)</f>
        <v>0</v>
      </c>
      <c r="BG1304" s="228">
        <f>IF(N1304="zákl. přenesená",J1304,0)</f>
        <v>0</v>
      </c>
      <c r="BH1304" s="228">
        <f>IF(N1304="sníž. přenesená",J1304,0)</f>
        <v>0</v>
      </c>
      <c r="BI1304" s="228">
        <f>IF(N1304="nulová",J1304,0)</f>
        <v>0</v>
      </c>
      <c r="BJ1304" s="19" t="s">
        <v>81</v>
      </c>
      <c r="BK1304" s="228">
        <f>ROUND(I1304*H1304,2)</f>
        <v>0</v>
      </c>
      <c r="BL1304" s="19" t="s">
        <v>368</v>
      </c>
      <c r="BM1304" s="227" t="s">
        <v>1582</v>
      </c>
    </row>
    <row r="1305" s="2" customFormat="1">
      <c r="A1305" s="40"/>
      <c r="B1305" s="41"/>
      <c r="C1305" s="42"/>
      <c r="D1305" s="236" t="s">
        <v>1511</v>
      </c>
      <c r="E1305" s="42"/>
      <c r="F1305" s="288" t="s">
        <v>1574</v>
      </c>
      <c r="G1305" s="42"/>
      <c r="H1305" s="42"/>
      <c r="I1305" s="231"/>
      <c r="J1305" s="42"/>
      <c r="K1305" s="42"/>
      <c r="L1305" s="46"/>
      <c r="M1305" s="232"/>
      <c r="N1305" s="233"/>
      <c r="O1305" s="86"/>
      <c r="P1305" s="86"/>
      <c r="Q1305" s="86"/>
      <c r="R1305" s="86"/>
      <c r="S1305" s="86"/>
      <c r="T1305" s="87"/>
      <c r="U1305" s="40"/>
      <c r="V1305" s="40"/>
      <c r="W1305" s="40"/>
      <c r="X1305" s="40"/>
      <c r="Y1305" s="40"/>
      <c r="Z1305" s="40"/>
      <c r="AA1305" s="40"/>
      <c r="AB1305" s="40"/>
      <c r="AC1305" s="40"/>
      <c r="AD1305" s="40"/>
      <c r="AE1305" s="40"/>
      <c r="AT1305" s="19" t="s">
        <v>1511</v>
      </c>
      <c r="AU1305" s="19" t="s">
        <v>83</v>
      </c>
    </row>
    <row r="1306" s="2" customFormat="1" ht="16.5" customHeight="1">
      <c r="A1306" s="40"/>
      <c r="B1306" s="41"/>
      <c r="C1306" s="216" t="s">
        <v>1583</v>
      </c>
      <c r="D1306" s="216" t="s">
        <v>212</v>
      </c>
      <c r="E1306" s="217" t="s">
        <v>1584</v>
      </c>
      <c r="F1306" s="218" t="s">
        <v>1585</v>
      </c>
      <c r="G1306" s="219" t="s">
        <v>868</v>
      </c>
      <c r="H1306" s="220">
        <v>1</v>
      </c>
      <c r="I1306" s="221"/>
      <c r="J1306" s="222">
        <f>ROUND(I1306*H1306,2)</f>
        <v>0</v>
      </c>
      <c r="K1306" s="218" t="s">
        <v>296</v>
      </c>
      <c r="L1306" s="46"/>
      <c r="M1306" s="223" t="s">
        <v>19</v>
      </c>
      <c r="N1306" s="224" t="s">
        <v>45</v>
      </c>
      <c r="O1306" s="86"/>
      <c r="P1306" s="225">
        <f>O1306*H1306</f>
        <v>0</v>
      </c>
      <c r="Q1306" s="225">
        <v>0.0050000000000000001</v>
      </c>
      <c r="R1306" s="225">
        <f>Q1306*H1306</f>
        <v>0.0050000000000000001</v>
      </c>
      <c r="S1306" s="225">
        <v>0</v>
      </c>
      <c r="T1306" s="226">
        <f>S1306*H1306</f>
        <v>0</v>
      </c>
      <c r="U1306" s="40"/>
      <c r="V1306" s="40"/>
      <c r="W1306" s="40"/>
      <c r="X1306" s="40"/>
      <c r="Y1306" s="40"/>
      <c r="Z1306" s="40"/>
      <c r="AA1306" s="40"/>
      <c r="AB1306" s="40"/>
      <c r="AC1306" s="40"/>
      <c r="AD1306" s="40"/>
      <c r="AE1306" s="40"/>
      <c r="AR1306" s="227" t="s">
        <v>368</v>
      </c>
      <c r="AT1306" s="227" t="s">
        <v>212</v>
      </c>
      <c r="AU1306" s="227" t="s">
        <v>83</v>
      </c>
      <c r="AY1306" s="19" t="s">
        <v>210</v>
      </c>
      <c r="BE1306" s="228">
        <f>IF(N1306="základní",J1306,0)</f>
        <v>0</v>
      </c>
      <c r="BF1306" s="228">
        <f>IF(N1306="snížená",J1306,0)</f>
        <v>0</v>
      </c>
      <c r="BG1306" s="228">
        <f>IF(N1306="zákl. přenesená",J1306,0)</f>
        <v>0</v>
      </c>
      <c r="BH1306" s="228">
        <f>IF(N1306="sníž. přenesená",J1306,0)</f>
        <v>0</v>
      </c>
      <c r="BI1306" s="228">
        <f>IF(N1306="nulová",J1306,0)</f>
        <v>0</v>
      </c>
      <c r="BJ1306" s="19" t="s">
        <v>81</v>
      </c>
      <c r="BK1306" s="228">
        <f>ROUND(I1306*H1306,2)</f>
        <v>0</v>
      </c>
      <c r="BL1306" s="19" t="s">
        <v>368</v>
      </c>
      <c r="BM1306" s="227" t="s">
        <v>1586</v>
      </c>
    </row>
    <row r="1307" s="2" customFormat="1">
      <c r="A1307" s="40"/>
      <c r="B1307" s="41"/>
      <c r="C1307" s="42"/>
      <c r="D1307" s="236" t="s">
        <v>1511</v>
      </c>
      <c r="E1307" s="42"/>
      <c r="F1307" s="288" t="s">
        <v>1574</v>
      </c>
      <c r="G1307" s="42"/>
      <c r="H1307" s="42"/>
      <c r="I1307" s="231"/>
      <c r="J1307" s="42"/>
      <c r="K1307" s="42"/>
      <c r="L1307" s="46"/>
      <c r="M1307" s="232"/>
      <c r="N1307" s="233"/>
      <c r="O1307" s="86"/>
      <c r="P1307" s="86"/>
      <c r="Q1307" s="86"/>
      <c r="R1307" s="86"/>
      <c r="S1307" s="86"/>
      <c r="T1307" s="87"/>
      <c r="U1307" s="40"/>
      <c r="V1307" s="40"/>
      <c r="W1307" s="40"/>
      <c r="X1307" s="40"/>
      <c r="Y1307" s="40"/>
      <c r="Z1307" s="40"/>
      <c r="AA1307" s="40"/>
      <c r="AB1307" s="40"/>
      <c r="AC1307" s="40"/>
      <c r="AD1307" s="40"/>
      <c r="AE1307" s="40"/>
      <c r="AT1307" s="19" t="s">
        <v>1511</v>
      </c>
      <c r="AU1307" s="19" t="s">
        <v>83</v>
      </c>
    </row>
    <row r="1308" s="2" customFormat="1" ht="16.5" customHeight="1">
      <c r="A1308" s="40"/>
      <c r="B1308" s="41"/>
      <c r="C1308" s="216" t="s">
        <v>1587</v>
      </c>
      <c r="D1308" s="216" t="s">
        <v>212</v>
      </c>
      <c r="E1308" s="217" t="s">
        <v>1588</v>
      </c>
      <c r="F1308" s="218" t="s">
        <v>1589</v>
      </c>
      <c r="G1308" s="219" t="s">
        <v>868</v>
      </c>
      <c r="H1308" s="220">
        <v>1</v>
      </c>
      <c r="I1308" s="221"/>
      <c r="J1308" s="222">
        <f>ROUND(I1308*H1308,2)</f>
        <v>0</v>
      </c>
      <c r="K1308" s="218" t="s">
        <v>296</v>
      </c>
      <c r="L1308" s="46"/>
      <c r="M1308" s="223" t="s">
        <v>19</v>
      </c>
      <c r="N1308" s="224" t="s">
        <v>45</v>
      </c>
      <c r="O1308" s="86"/>
      <c r="P1308" s="225">
        <f>O1308*H1308</f>
        <v>0</v>
      </c>
      <c r="Q1308" s="225">
        <v>0.0050000000000000001</v>
      </c>
      <c r="R1308" s="225">
        <f>Q1308*H1308</f>
        <v>0.0050000000000000001</v>
      </c>
      <c r="S1308" s="225">
        <v>0</v>
      </c>
      <c r="T1308" s="226">
        <f>S1308*H1308</f>
        <v>0</v>
      </c>
      <c r="U1308" s="40"/>
      <c r="V1308" s="40"/>
      <c r="W1308" s="40"/>
      <c r="X1308" s="40"/>
      <c r="Y1308" s="40"/>
      <c r="Z1308" s="40"/>
      <c r="AA1308" s="40"/>
      <c r="AB1308" s="40"/>
      <c r="AC1308" s="40"/>
      <c r="AD1308" s="40"/>
      <c r="AE1308" s="40"/>
      <c r="AR1308" s="227" t="s">
        <v>368</v>
      </c>
      <c r="AT1308" s="227" t="s">
        <v>212</v>
      </c>
      <c r="AU1308" s="227" t="s">
        <v>83</v>
      </c>
      <c r="AY1308" s="19" t="s">
        <v>210</v>
      </c>
      <c r="BE1308" s="228">
        <f>IF(N1308="základní",J1308,0)</f>
        <v>0</v>
      </c>
      <c r="BF1308" s="228">
        <f>IF(N1308="snížená",J1308,0)</f>
        <v>0</v>
      </c>
      <c r="BG1308" s="228">
        <f>IF(N1308="zákl. přenesená",J1308,0)</f>
        <v>0</v>
      </c>
      <c r="BH1308" s="228">
        <f>IF(N1308="sníž. přenesená",J1308,0)</f>
        <v>0</v>
      </c>
      <c r="BI1308" s="228">
        <f>IF(N1308="nulová",J1308,0)</f>
        <v>0</v>
      </c>
      <c r="BJ1308" s="19" t="s">
        <v>81</v>
      </c>
      <c r="BK1308" s="228">
        <f>ROUND(I1308*H1308,2)</f>
        <v>0</v>
      </c>
      <c r="BL1308" s="19" t="s">
        <v>368</v>
      </c>
      <c r="BM1308" s="227" t="s">
        <v>1590</v>
      </c>
    </row>
    <row r="1309" s="2" customFormat="1">
      <c r="A1309" s="40"/>
      <c r="B1309" s="41"/>
      <c r="C1309" s="42"/>
      <c r="D1309" s="236" t="s">
        <v>1511</v>
      </c>
      <c r="E1309" s="42"/>
      <c r="F1309" s="288" t="s">
        <v>1574</v>
      </c>
      <c r="G1309" s="42"/>
      <c r="H1309" s="42"/>
      <c r="I1309" s="231"/>
      <c r="J1309" s="42"/>
      <c r="K1309" s="42"/>
      <c r="L1309" s="46"/>
      <c r="M1309" s="232"/>
      <c r="N1309" s="233"/>
      <c r="O1309" s="86"/>
      <c r="P1309" s="86"/>
      <c r="Q1309" s="86"/>
      <c r="R1309" s="86"/>
      <c r="S1309" s="86"/>
      <c r="T1309" s="87"/>
      <c r="U1309" s="40"/>
      <c r="V1309" s="40"/>
      <c r="W1309" s="40"/>
      <c r="X1309" s="40"/>
      <c r="Y1309" s="40"/>
      <c r="Z1309" s="40"/>
      <c r="AA1309" s="40"/>
      <c r="AB1309" s="40"/>
      <c r="AC1309" s="40"/>
      <c r="AD1309" s="40"/>
      <c r="AE1309" s="40"/>
      <c r="AT1309" s="19" t="s">
        <v>1511</v>
      </c>
      <c r="AU1309" s="19" t="s">
        <v>83</v>
      </c>
    </row>
    <row r="1310" s="2" customFormat="1" ht="16.5" customHeight="1">
      <c r="A1310" s="40"/>
      <c r="B1310" s="41"/>
      <c r="C1310" s="216" t="s">
        <v>1591</v>
      </c>
      <c r="D1310" s="216" t="s">
        <v>212</v>
      </c>
      <c r="E1310" s="217" t="s">
        <v>1592</v>
      </c>
      <c r="F1310" s="218" t="s">
        <v>1593</v>
      </c>
      <c r="G1310" s="219" t="s">
        <v>868</v>
      </c>
      <c r="H1310" s="220">
        <v>1</v>
      </c>
      <c r="I1310" s="221"/>
      <c r="J1310" s="222">
        <f>ROUND(I1310*H1310,2)</f>
        <v>0</v>
      </c>
      <c r="K1310" s="218" t="s">
        <v>296</v>
      </c>
      <c r="L1310" s="46"/>
      <c r="M1310" s="223" t="s">
        <v>19</v>
      </c>
      <c r="N1310" s="224" t="s">
        <v>45</v>
      </c>
      <c r="O1310" s="86"/>
      <c r="P1310" s="225">
        <f>O1310*H1310</f>
        <v>0</v>
      </c>
      <c r="Q1310" s="225">
        <v>0.0050000000000000001</v>
      </c>
      <c r="R1310" s="225">
        <f>Q1310*H1310</f>
        <v>0.0050000000000000001</v>
      </c>
      <c r="S1310" s="225">
        <v>0</v>
      </c>
      <c r="T1310" s="226">
        <f>S1310*H1310</f>
        <v>0</v>
      </c>
      <c r="U1310" s="40"/>
      <c r="V1310" s="40"/>
      <c r="W1310" s="40"/>
      <c r="X1310" s="40"/>
      <c r="Y1310" s="40"/>
      <c r="Z1310" s="40"/>
      <c r="AA1310" s="40"/>
      <c r="AB1310" s="40"/>
      <c r="AC1310" s="40"/>
      <c r="AD1310" s="40"/>
      <c r="AE1310" s="40"/>
      <c r="AR1310" s="227" t="s">
        <v>368</v>
      </c>
      <c r="AT1310" s="227" t="s">
        <v>212</v>
      </c>
      <c r="AU1310" s="227" t="s">
        <v>83</v>
      </c>
      <c r="AY1310" s="19" t="s">
        <v>210</v>
      </c>
      <c r="BE1310" s="228">
        <f>IF(N1310="základní",J1310,0)</f>
        <v>0</v>
      </c>
      <c r="BF1310" s="228">
        <f>IF(N1310="snížená",J1310,0)</f>
        <v>0</v>
      </c>
      <c r="BG1310" s="228">
        <f>IF(N1310="zákl. přenesená",J1310,0)</f>
        <v>0</v>
      </c>
      <c r="BH1310" s="228">
        <f>IF(N1310="sníž. přenesená",J1310,0)</f>
        <v>0</v>
      </c>
      <c r="BI1310" s="228">
        <f>IF(N1310="nulová",J1310,0)</f>
        <v>0</v>
      </c>
      <c r="BJ1310" s="19" t="s">
        <v>81</v>
      </c>
      <c r="BK1310" s="228">
        <f>ROUND(I1310*H1310,2)</f>
        <v>0</v>
      </c>
      <c r="BL1310" s="19" t="s">
        <v>368</v>
      </c>
      <c r="BM1310" s="227" t="s">
        <v>1594</v>
      </c>
    </row>
    <row r="1311" s="2" customFormat="1">
      <c r="A1311" s="40"/>
      <c r="B1311" s="41"/>
      <c r="C1311" s="42"/>
      <c r="D1311" s="236" t="s">
        <v>1511</v>
      </c>
      <c r="E1311" s="42"/>
      <c r="F1311" s="288" t="s">
        <v>1574</v>
      </c>
      <c r="G1311" s="42"/>
      <c r="H1311" s="42"/>
      <c r="I1311" s="231"/>
      <c r="J1311" s="42"/>
      <c r="K1311" s="42"/>
      <c r="L1311" s="46"/>
      <c r="M1311" s="232"/>
      <c r="N1311" s="233"/>
      <c r="O1311" s="86"/>
      <c r="P1311" s="86"/>
      <c r="Q1311" s="86"/>
      <c r="R1311" s="86"/>
      <c r="S1311" s="86"/>
      <c r="T1311" s="87"/>
      <c r="U1311" s="40"/>
      <c r="V1311" s="40"/>
      <c r="W1311" s="40"/>
      <c r="X1311" s="40"/>
      <c r="Y1311" s="40"/>
      <c r="Z1311" s="40"/>
      <c r="AA1311" s="40"/>
      <c r="AB1311" s="40"/>
      <c r="AC1311" s="40"/>
      <c r="AD1311" s="40"/>
      <c r="AE1311" s="40"/>
      <c r="AT1311" s="19" t="s">
        <v>1511</v>
      </c>
      <c r="AU1311" s="19" t="s">
        <v>83</v>
      </c>
    </row>
    <row r="1312" s="2" customFormat="1" ht="24.15" customHeight="1">
      <c r="A1312" s="40"/>
      <c r="B1312" s="41"/>
      <c r="C1312" s="216" t="s">
        <v>1595</v>
      </c>
      <c r="D1312" s="216" t="s">
        <v>212</v>
      </c>
      <c r="E1312" s="217" t="s">
        <v>1596</v>
      </c>
      <c r="F1312" s="218" t="s">
        <v>1597</v>
      </c>
      <c r="G1312" s="219" t="s">
        <v>356</v>
      </c>
      <c r="H1312" s="220">
        <v>0.158</v>
      </c>
      <c r="I1312" s="221"/>
      <c r="J1312" s="222">
        <f>ROUND(I1312*H1312,2)</f>
        <v>0</v>
      </c>
      <c r="K1312" s="218" t="s">
        <v>216</v>
      </c>
      <c r="L1312" s="46"/>
      <c r="M1312" s="223" t="s">
        <v>19</v>
      </c>
      <c r="N1312" s="224" t="s">
        <v>45</v>
      </c>
      <c r="O1312" s="86"/>
      <c r="P1312" s="225">
        <f>O1312*H1312</f>
        <v>0</v>
      </c>
      <c r="Q1312" s="225">
        <v>0</v>
      </c>
      <c r="R1312" s="225">
        <f>Q1312*H1312</f>
        <v>0</v>
      </c>
      <c r="S1312" s="225">
        <v>0</v>
      </c>
      <c r="T1312" s="226">
        <f>S1312*H1312</f>
        <v>0</v>
      </c>
      <c r="U1312" s="40"/>
      <c r="V1312" s="40"/>
      <c r="W1312" s="40"/>
      <c r="X1312" s="40"/>
      <c r="Y1312" s="40"/>
      <c r="Z1312" s="40"/>
      <c r="AA1312" s="40"/>
      <c r="AB1312" s="40"/>
      <c r="AC1312" s="40"/>
      <c r="AD1312" s="40"/>
      <c r="AE1312" s="40"/>
      <c r="AR1312" s="227" t="s">
        <v>368</v>
      </c>
      <c r="AT1312" s="227" t="s">
        <v>212</v>
      </c>
      <c r="AU1312" s="227" t="s">
        <v>83</v>
      </c>
      <c r="AY1312" s="19" t="s">
        <v>210</v>
      </c>
      <c r="BE1312" s="228">
        <f>IF(N1312="základní",J1312,0)</f>
        <v>0</v>
      </c>
      <c r="BF1312" s="228">
        <f>IF(N1312="snížená",J1312,0)</f>
        <v>0</v>
      </c>
      <c r="BG1312" s="228">
        <f>IF(N1312="zákl. přenesená",J1312,0)</f>
        <v>0</v>
      </c>
      <c r="BH1312" s="228">
        <f>IF(N1312="sníž. přenesená",J1312,0)</f>
        <v>0</v>
      </c>
      <c r="BI1312" s="228">
        <f>IF(N1312="nulová",J1312,0)</f>
        <v>0</v>
      </c>
      <c r="BJ1312" s="19" t="s">
        <v>81</v>
      </c>
      <c r="BK1312" s="228">
        <f>ROUND(I1312*H1312,2)</f>
        <v>0</v>
      </c>
      <c r="BL1312" s="19" t="s">
        <v>368</v>
      </c>
      <c r="BM1312" s="227" t="s">
        <v>1598</v>
      </c>
    </row>
    <row r="1313" s="2" customFormat="1">
      <c r="A1313" s="40"/>
      <c r="B1313" s="41"/>
      <c r="C1313" s="42"/>
      <c r="D1313" s="229" t="s">
        <v>219</v>
      </c>
      <c r="E1313" s="42"/>
      <c r="F1313" s="230" t="s">
        <v>1599</v>
      </c>
      <c r="G1313" s="42"/>
      <c r="H1313" s="42"/>
      <c r="I1313" s="231"/>
      <c r="J1313" s="42"/>
      <c r="K1313" s="42"/>
      <c r="L1313" s="46"/>
      <c r="M1313" s="232"/>
      <c r="N1313" s="233"/>
      <c r="O1313" s="86"/>
      <c r="P1313" s="86"/>
      <c r="Q1313" s="86"/>
      <c r="R1313" s="86"/>
      <c r="S1313" s="86"/>
      <c r="T1313" s="87"/>
      <c r="U1313" s="40"/>
      <c r="V1313" s="40"/>
      <c r="W1313" s="40"/>
      <c r="X1313" s="40"/>
      <c r="Y1313" s="40"/>
      <c r="Z1313" s="40"/>
      <c r="AA1313" s="40"/>
      <c r="AB1313" s="40"/>
      <c r="AC1313" s="40"/>
      <c r="AD1313" s="40"/>
      <c r="AE1313" s="40"/>
      <c r="AT1313" s="19" t="s">
        <v>219</v>
      </c>
      <c r="AU1313" s="19" t="s">
        <v>83</v>
      </c>
    </row>
    <row r="1314" s="2" customFormat="1" ht="24.15" customHeight="1">
      <c r="A1314" s="40"/>
      <c r="B1314" s="41"/>
      <c r="C1314" s="216" t="s">
        <v>1600</v>
      </c>
      <c r="D1314" s="216" t="s">
        <v>212</v>
      </c>
      <c r="E1314" s="217" t="s">
        <v>1601</v>
      </c>
      <c r="F1314" s="218" t="s">
        <v>1602</v>
      </c>
      <c r="G1314" s="219" t="s">
        <v>356</v>
      </c>
      <c r="H1314" s="220">
        <v>0.158</v>
      </c>
      <c r="I1314" s="221"/>
      <c r="J1314" s="222">
        <f>ROUND(I1314*H1314,2)</f>
        <v>0</v>
      </c>
      <c r="K1314" s="218" t="s">
        <v>216</v>
      </c>
      <c r="L1314" s="46"/>
      <c r="M1314" s="223" t="s">
        <v>19</v>
      </c>
      <c r="N1314" s="224" t="s">
        <v>45</v>
      </c>
      <c r="O1314" s="86"/>
      <c r="P1314" s="225">
        <f>O1314*H1314</f>
        <v>0</v>
      </c>
      <c r="Q1314" s="225">
        <v>0</v>
      </c>
      <c r="R1314" s="225">
        <f>Q1314*H1314</f>
        <v>0</v>
      </c>
      <c r="S1314" s="225">
        <v>0</v>
      </c>
      <c r="T1314" s="226">
        <f>S1314*H1314</f>
        <v>0</v>
      </c>
      <c r="U1314" s="40"/>
      <c r="V1314" s="40"/>
      <c r="W1314" s="40"/>
      <c r="X1314" s="40"/>
      <c r="Y1314" s="40"/>
      <c r="Z1314" s="40"/>
      <c r="AA1314" s="40"/>
      <c r="AB1314" s="40"/>
      <c r="AC1314" s="40"/>
      <c r="AD1314" s="40"/>
      <c r="AE1314" s="40"/>
      <c r="AR1314" s="227" t="s">
        <v>368</v>
      </c>
      <c r="AT1314" s="227" t="s">
        <v>212</v>
      </c>
      <c r="AU1314" s="227" t="s">
        <v>83</v>
      </c>
      <c r="AY1314" s="19" t="s">
        <v>210</v>
      </c>
      <c r="BE1314" s="228">
        <f>IF(N1314="základní",J1314,0)</f>
        <v>0</v>
      </c>
      <c r="BF1314" s="228">
        <f>IF(N1314="snížená",J1314,0)</f>
        <v>0</v>
      </c>
      <c r="BG1314" s="228">
        <f>IF(N1314="zákl. přenesená",J1314,0)</f>
        <v>0</v>
      </c>
      <c r="BH1314" s="228">
        <f>IF(N1314="sníž. přenesená",J1314,0)</f>
        <v>0</v>
      </c>
      <c r="BI1314" s="228">
        <f>IF(N1314="nulová",J1314,0)</f>
        <v>0</v>
      </c>
      <c r="BJ1314" s="19" t="s">
        <v>81</v>
      </c>
      <c r="BK1314" s="228">
        <f>ROUND(I1314*H1314,2)</f>
        <v>0</v>
      </c>
      <c r="BL1314" s="19" t="s">
        <v>368</v>
      </c>
      <c r="BM1314" s="227" t="s">
        <v>1603</v>
      </c>
    </row>
    <row r="1315" s="2" customFormat="1">
      <c r="A1315" s="40"/>
      <c r="B1315" s="41"/>
      <c r="C1315" s="42"/>
      <c r="D1315" s="229" t="s">
        <v>219</v>
      </c>
      <c r="E1315" s="42"/>
      <c r="F1315" s="230" t="s">
        <v>1604</v>
      </c>
      <c r="G1315" s="42"/>
      <c r="H1315" s="42"/>
      <c r="I1315" s="231"/>
      <c r="J1315" s="42"/>
      <c r="K1315" s="42"/>
      <c r="L1315" s="46"/>
      <c r="M1315" s="232"/>
      <c r="N1315" s="233"/>
      <c r="O1315" s="86"/>
      <c r="P1315" s="86"/>
      <c r="Q1315" s="86"/>
      <c r="R1315" s="86"/>
      <c r="S1315" s="86"/>
      <c r="T1315" s="87"/>
      <c r="U1315" s="40"/>
      <c r="V1315" s="40"/>
      <c r="W1315" s="40"/>
      <c r="X1315" s="40"/>
      <c r="Y1315" s="40"/>
      <c r="Z1315" s="40"/>
      <c r="AA1315" s="40"/>
      <c r="AB1315" s="40"/>
      <c r="AC1315" s="40"/>
      <c r="AD1315" s="40"/>
      <c r="AE1315" s="40"/>
      <c r="AT1315" s="19" t="s">
        <v>219</v>
      </c>
      <c r="AU1315" s="19" t="s">
        <v>83</v>
      </c>
    </row>
    <row r="1316" s="12" customFormat="1" ht="22.8" customHeight="1">
      <c r="A1316" s="12"/>
      <c r="B1316" s="200"/>
      <c r="C1316" s="201"/>
      <c r="D1316" s="202" t="s">
        <v>73</v>
      </c>
      <c r="E1316" s="214" t="s">
        <v>1605</v>
      </c>
      <c r="F1316" s="214" t="s">
        <v>1606</v>
      </c>
      <c r="G1316" s="201"/>
      <c r="H1316" s="201"/>
      <c r="I1316" s="204"/>
      <c r="J1316" s="215">
        <f>BK1316</f>
        <v>0</v>
      </c>
      <c r="K1316" s="201"/>
      <c r="L1316" s="206"/>
      <c r="M1316" s="207"/>
      <c r="N1316" s="208"/>
      <c r="O1316" s="208"/>
      <c r="P1316" s="209">
        <f>SUM(P1317:P1613)</f>
        <v>0</v>
      </c>
      <c r="Q1316" s="208"/>
      <c r="R1316" s="209">
        <f>SUM(R1317:R1613)</f>
        <v>3.7893200000000005</v>
      </c>
      <c r="S1316" s="208"/>
      <c r="T1316" s="210">
        <f>SUM(T1317:T1613)</f>
        <v>2.342714</v>
      </c>
      <c r="U1316" s="12"/>
      <c r="V1316" s="12"/>
      <c r="W1316" s="12"/>
      <c r="X1316" s="12"/>
      <c r="Y1316" s="12"/>
      <c r="Z1316" s="12"/>
      <c r="AA1316" s="12"/>
      <c r="AB1316" s="12"/>
      <c r="AC1316" s="12"/>
      <c r="AD1316" s="12"/>
      <c r="AE1316" s="12"/>
      <c r="AR1316" s="211" t="s">
        <v>83</v>
      </c>
      <c r="AT1316" s="212" t="s">
        <v>73</v>
      </c>
      <c r="AU1316" s="212" t="s">
        <v>81</v>
      </c>
      <c r="AY1316" s="211" t="s">
        <v>210</v>
      </c>
      <c r="BK1316" s="213">
        <f>SUM(BK1317:BK1613)</f>
        <v>0</v>
      </c>
    </row>
    <row r="1317" s="2" customFormat="1" ht="16.5" customHeight="1">
      <c r="A1317" s="40"/>
      <c r="B1317" s="41"/>
      <c r="C1317" s="216" t="s">
        <v>1607</v>
      </c>
      <c r="D1317" s="216" t="s">
        <v>212</v>
      </c>
      <c r="E1317" s="217" t="s">
        <v>1608</v>
      </c>
      <c r="F1317" s="218" t="s">
        <v>1609</v>
      </c>
      <c r="G1317" s="219" t="s">
        <v>270</v>
      </c>
      <c r="H1317" s="220">
        <v>110</v>
      </c>
      <c r="I1317" s="221"/>
      <c r="J1317" s="222">
        <f>ROUND(I1317*H1317,2)</f>
        <v>0</v>
      </c>
      <c r="K1317" s="218" t="s">
        <v>216</v>
      </c>
      <c r="L1317" s="46"/>
      <c r="M1317" s="223" t="s">
        <v>19</v>
      </c>
      <c r="N1317" s="224" t="s">
        <v>45</v>
      </c>
      <c r="O1317" s="86"/>
      <c r="P1317" s="225">
        <f>O1317*H1317</f>
        <v>0</v>
      </c>
      <c r="Q1317" s="225">
        <v>0</v>
      </c>
      <c r="R1317" s="225">
        <f>Q1317*H1317</f>
        <v>0</v>
      </c>
      <c r="S1317" s="225">
        <v>0</v>
      </c>
      <c r="T1317" s="226">
        <f>S1317*H1317</f>
        <v>0</v>
      </c>
      <c r="U1317" s="40"/>
      <c r="V1317" s="40"/>
      <c r="W1317" s="40"/>
      <c r="X1317" s="40"/>
      <c r="Y1317" s="40"/>
      <c r="Z1317" s="40"/>
      <c r="AA1317" s="40"/>
      <c r="AB1317" s="40"/>
      <c r="AC1317" s="40"/>
      <c r="AD1317" s="40"/>
      <c r="AE1317" s="40"/>
      <c r="AR1317" s="227" t="s">
        <v>368</v>
      </c>
      <c r="AT1317" s="227" t="s">
        <v>212</v>
      </c>
      <c r="AU1317" s="227" t="s">
        <v>83</v>
      </c>
      <c r="AY1317" s="19" t="s">
        <v>210</v>
      </c>
      <c r="BE1317" s="228">
        <f>IF(N1317="základní",J1317,0)</f>
        <v>0</v>
      </c>
      <c r="BF1317" s="228">
        <f>IF(N1317="snížená",J1317,0)</f>
        <v>0</v>
      </c>
      <c r="BG1317" s="228">
        <f>IF(N1317="zákl. přenesená",J1317,0)</f>
        <v>0</v>
      </c>
      <c r="BH1317" s="228">
        <f>IF(N1317="sníž. přenesená",J1317,0)</f>
        <v>0</v>
      </c>
      <c r="BI1317" s="228">
        <f>IF(N1317="nulová",J1317,0)</f>
        <v>0</v>
      </c>
      <c r="BJ1317" s="19" t="s">
        <v>81</v>
      </c>
      <c r="BK1317" s="228">
        <f>ROUND(I1317*H1317,2)</f>
        <v>0</v>
      </c>
      <c r="BL1317" s="19" t="s">
        <v>368</v>
      </c>
      <c r="BM1317" s="227" t="s">
        <v>1610</v>
      </c>
    </row>
    <row r="1318" s="2" customFormat="1">
      <c r="A1318" s="40"/>
      <c r="B1318" s="41"/>
      <c r="C1318" s="42"/>
      <c r="D1318" s="229" t="s">
        <v>219</v>
      </c>
      <c r="E1318" s="42"/>
      <c r="F1318" s="230" t="s">
        <v>1611</v>
      </c>
      <c r="G1318" s="42"/>
      <c r="H1318" s="42"/>
      <c r="I1318" s="231"/>
      <c r="J1318" s="42"/>
      <c r="K1318" s="42"/>
      <c r="L1318" s="46"/>
      <c r="M1318" s="232"/>
      <c r="N1318" s="233"/>
      <c r="O1318" s="86"/>
      <c r="P1318" s="86"/>
      <c r="Q1318" s="86"/>
      <c r="R1318" s="86"/>
      <c r="S1318" s="86"/>
      <c r="T1318" s="87"/>
      <c r="U1318" s="40"/>
      <c r="V1318" s="40"/>
      <c r="W1318" s="40"/>
      <c r="X1318" s="40"/>
      <c r="Y1318" s="40"/>
      <c r="Z1318" s="40"/>
      <c r="AA1318" s="40"/>
      <c r="AB1318" s="40"/>
      <c r="AC1318" s="40"/>
      <c r="AD1318" s="40"/>
      <c r="AE1318" s="40"/>
      <c r="AT1318" s="19" t="s">
        <v>219</v>
      </c>
      <c r="AU1318" s="19" t="s">
        <v>83</v>
      </c>
    </row>
    <row r="1319" s="13" customFormat="1">
      <c r="A1319" s="13"/>
      <c r="B1319" s="234"/>
      <c r="C1319" s="235"/>
      <c r="D1319" s="236" t="s">
        <v>221</v>
      </c>
      <c r="E1319" s="237" t="s">
        <v>19</v>
      </c>
      <c r="F1319" s="238" t="s">
        <v>852</v>
      </c>
      <c r="G1319" s="235"/>
      <c r="H1319" s="237" t="s">
        <v>19</v>
      </c>
      <c r="I1319" s="239"/>
      <c r="J1319" s="235"/>
      <c r="K1319" s="235"/>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221</v>
      </c>
      <c r="AU1319" s="244" t="s">
        <v>83</v>
      </c>
      <c r="AV1319" s="13" t="s">
        <v>81</v>
      </c>
      <c r="AW1319" s="13" t="s">
        <v>34</v>
      </c>
      <c r="AX1319" s="13" t="s">
        <v>74</v>
      </c>
      <c r="AY1319" s="244" t="s">
        <v>210</v>
      </c>
    </row>
    <row r="1320" s="13" customFormat="1">
      <c r="A1320" s="13"/>
      <c r="B1320" s="234"/>
      <c r="C1320" s="235"/>
      <c r="D1320" s="236" t="s">
        <v>221</v>
      </c>
      <c r="E1320" s="237" t="s">
        <v>19</v>
      </c>
      <c r="F1320" s="238" t="s">
        <v>1612</v>
      </c>
      <c r="G1320" s="235"/>
      <c r="H1320" s="237" t="s">
        <v>19</v>
      </c>
      <c r="I1320" s="239"/>
      <c r="J1320" s="235"/>
      <c r="K1320" s="235"/>
      <c r="L1320" s="240"/>
      <c r="M1320" s="241"/>
      <c r="N1320" s="242"/>
      <c r="O1320" s="242"/>
      <c r="P1320" s="242"/>
      <c r="Q1320" s="242"/>
      <c r="R1320" s="242"/>
      <c r="S1320" s="242"/>
      <c r="T1320" s="243"/>
      <c r="U1320" s="13"/>
      <c r="V1320" s="13"/>
      <c r="W1320" s="13"/>
      <c r="X1320" s="13"/>
      <c r="Y1320" s="13"/>
      <c r="Z1320" s="13"/>
      <c r="AA1320" s="13"/>
      <c r="AB1320" s="13"/>
      <c r="AC1320" s="13"/>
      <c r="AD1320" s="13"/>
      <c r="AE1320" s="13"/>
      <c r="AT1320" s="244" t="s">
        <v>221</v>
      </c>
      <c r="AU1320" s="244" t="s">
        <v>83</v>
      </c>
      <c r="AV1320" s="13" t="s">
        <v>81</v>
      </c>
      <c r="AW1320" s="13" t="s">
        <v>34</v>
      </c>
      <c r="AX1320" s="13" t="s">
        <v>74</v>
      </c>
      <c r="AY1320" s="244" t="s">
        <v>210</v>
      </c>
    </row>
    <row r="1321" s="13" customFormat="1">
      <c r="A1321" s="13"/>
      <c r="B1321" s="234"/>
      <c r="C1321" s="235"/>
      <c r="D1321" s="236" t="s">
        <v>221</v>
      </c>
      <c r="E1321" s="237" t="s">
        <v>19</v>
      </c>
      <c r="F1321" s="238" t="s">
        <v>853</v>
      </c>
      <c r="G1321" s="235"/>
      <c r="H1321" s="237" t="s">
        <v>19</v>
      </c>
      <c r="I1321" s="239"/>
      <c r="J1321" s="235"/>
      <c r="K1321" s="235"/>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221</v>
      </c>
      <c r="AU1321" s="244" t="s">
        <v>83</v>
      </c>
      <c r="AV1321" s="13" t="s">
        <v>81</v>
      </c>
      <c r="AW1321" s="13" t="s">
        <v>34</v>
      </c>
      <c r="AX1321" s="13" t="s">
        <v>74</v>
      </c>
      <c r="AY1321" s="244" t="s">
        <v>210</v>
      </c>
    </row>
    <row r="1322" s="14" customFormat="1">
      <c r="A1322" s="14"/>
      <c r="B1322" s="245"/>
      <c r="C1322" s="246"/>
      <c r="D1322" s="236" t="s">
        <v>221</v>
      </c>
      <c r="E1322" s="247" t="s">
        <v>19</v>
      </c>
      <c r="F1322" s="248" t="s">
        <v>1613</v>
      </c>
      <c r="G1322" s="246"/>
      <c r="H1322" s="249">
        <v>110</v>
      </c>
      <c r="I1322" s="250"/>
      <c r="J1322" s="246"/>
      <c r="K1322" s="246"/>
      <c r="L1322" s="251"/>
      <c r="M1322" s="252"/>
      <c r="N1322" s="253"/>
      <c r="O1322" s="253"/>
      <c r="P1322" s="253"/>
      <c r="Q1322" s="253"/>
      <c r="R1322" s="253"/>
      <c r="S1322" s="253"/>
      <c r="T1322" s="254"/>
      <c r="U1322" s="14"/>
      <c r="V1322" s="14"/>
      <c r="W1322" s="14"/>
      <c r="X1322" s="14"/>
      <c r="Y1322" s="14"/>
      <c r="Z1322" s="14"/>
      <c r="AA1322" s="14"/>
      <c r="AB1322" s="14"/>
      <c r="AC1322" s="14"/>
      <c r="AD1322" s="14"/>
      <c r="AE1322" s="14"/>
      <c r="AT1322" s="255" t="s">
        <v>221</v>
      </c>
      <c r="AU1322" s="255" t="s">
        <v>83</v>
      </c>
      <c r="AV1322" s="14" t="s">
        <v>83</v>
      </c>
      <c r="AW1322" s="14" t="s">
        <v>34</v>
      </c>
      <c r="AX1322" s="14" t="s">
        <v>74</v>
      </c>
      <c r="AY1322" s="255" t="s">
        <v>210</v>
      </c>
    </row>
    <row r="1323" s="16" customFormat="1">
      <c r="A1323" s="16"/>
      <c r="B1323" s="267"/>
      <c r="C1323" s="268"/>
      <c r="D1323" s="236" t="s">
        <v>221</v>
      </c>
      <c r="E1323" s="269" t="s">
        <v>19</v>
      </c>
      <c r="F1323" s="270" t="s">
        <v>236</v>
      </c>
      <c r="G1323" s="268"/>
      <c r="H1323" s="271">
        <v>110</v>
      </c>
      <c r="I1323" s="272"/>
      <c r="J1323" s="268"/>
      <c r="K1323" s="268"/>
      <c r="L1323" s="273"/>
      <c r="M1323" s="274"/>
      <c r="N1323" s="275"/>
      <c r="O1323" s="275"/>
      <c r="P1323" s="275"/>
      <c r="Q1323" s="275"/>
      <c r="R1323" s="275"/>
      <c r="S1323" s="275"/>
      <c r="T1323" s="276"/>
      <c r="U1323" s="16"/>
      <c r="V1323" s="16"/>
      <c r="W1323" s="16"/>
      <c r="X1323" s="16"/>
      <c r="Y1323" s="16"/>
      <c r="Z1323" s="16"/>
      <c r="AA1323" s="16"/>
      <c r="AB1323" s="16"/>
      <c r="AC1323" s="16"/>
      <c r="AD1323" s="16"/>
      <c r="AE1323" s="16"/>
      <c r="AT1323" s="277" t="s">
        <v>221</v>
      </c>
      <c r="AU1323" s="277" t="s">
        <v>83</v>
      </c>
      <c r="AV1323" s="16" t="s">
        <v>217</v>
      </c>
      <c r="AW1323" s="16" t="s">
        <v>34</v>
      </c>
      <c r="AX1323" s="16" t="s">
        <v>81</v>
      </c>
      <c r="AY1323" s="277" t="s">
        <v>210</v>
      </c>
    </row>
    <row r="1324" s="2" customFormat="1" ht="16.5" customHeight="1">
      <c r="A1324" s="40"/>
      <c r="B1324" s="41"/>
      <c r="C1324" s="278" t="s">
        <v>1614</v>
      </c>
      <c r="D1324" s="278" t="s">
        <v>424</v>
      </c>
      <c r="E1324" s="279" t="s">
        <v>1615</v>
      </c>
      <c r="F1324" s="280" t="s">
        <v>988</v>
      </c>
      <c r="G1324" s="281" t="s">
        <v>215</v>
      </c>
      <c r="H1324" s="282">
        <v>3.8849999999999998</v>
      </c>
      <c r="I1324" s="283"/>
      <c r="J1324" s="284">
        <f>ROUND(I1324*H1324,2)</f>
        <v>0</v>
      </c>
      <c r="K1324" s="280" t="s">
        <v>216</v>
      </c>
      <c r="L1324" s="285"/>
      <c r="M1324" s="286" t="s">
        <v>19</v>
      </c>
      <c r="N1324" s="287" t="s">
        <v>45</v>
      </c>
      <c r="O1324" s="86"/>
      <c r="P1324" s="225">
        <f>O1324*H1324</f>
        <v>0</v>
      </c>
      <c r="Q1324" s="225">
        <v>0.5</v>
      </c>
      <c r="R1324" s="225">
        <f>Q1324*H1324</f>
        <v>1.9424999999999999</v>
      </c>
      <c r="S1324" s="225">
        <v>0</v>
      </c>
      <c r="T1324" s="226">
        <f>S1324*H1324</f>
        <v>0</v>
      </c>
      <c r="U1324" s="40"/>
      <c r="V1324" s="40"/>
      <c r="W1324" s="40"/>
      <c r="X1324" s="40"/>
      <c r="Y1324" s="40"/>
      <c r="Z1324" s="40"/>
      <c r="AA1324" s="40"/>
      <c r="AB1324" s="40"/>
      <c r="AC1324" s="40"/>
      <c r="AD1324" s="40"/>
      <c r="AE1324" s="40"/>
      <c r="AR1324" s="227" t="s">
        <v>498</v>
      </c>
      <c r="AT1324" s="227" t="s">
        <v>424</v>
      </c>
      <c r="AU1324" s="227" t="s">
        <v>83</v>
      </c>
      <c r="AY1324" s="19" t="s">
        <v>210</v>
      </c>
      <c r="BE1324" s="228">
        <f>IF(N1324="základní",J1324,0)</f>
        <v>0</v>
      </c>
      <c r="BF1324" s="228">
        <f>IF(N1324="snížená",J1324,0)</f>
        <v>0</v>
      </c>
      <c r="BG1324" s="228">
        <f>IF(N1324="zákl. přenesená",J1324,0)</f>
        <v>0</v>
      </c>
      <c r="BH1324" s="228">
        <f>IF(N1324="sníž. přenesená",J1324,0)</f>
        <v>0</v>
      </c>
      <c r="BI1324" s="228">
        <f>IF(N1324="nulová",J1324,0)</f>
        <v>0</v>
      </c>
      <c r="BJ1324" s="19" t="s">
        <v>81</v>
      </c>
      <c r="BK1324" s="228">
        <f>ROUND(I1324*H1324,2)</f>
        <v>0</v>
      </c>
      <c r="BL1324" s="19" t="s">
        <v>368</v>
      </c>
      <c r="BM1324" s="227" t="s">
        <v>1616</v>
      </c>
    </row>
    <row r="1325" s="13" customFormat="1">
      <c r="A1325" s="13"/>
      <c r="B1325" s="234"/>
      <c r="C1325" s="235"/>
      <c r="D1325" s="236" t="s">
        <v>221</v>
      </c>
      <c r="E1325" s="237" t="s">
        <v>19</v>
      </c>
      <c r="F1325" s="238" t="s">
        <v>852</v>
      </c>
      <c r="G1325" s="235"/>
      <c r="H1325" s="237" t="s">
        <v>19</v>
      </c>
      <c r="I1325" s="239"/>
      <c r="J1325" s="235"/>
      <c r="K1325" s="235"/>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221</v>
      </c>
      <c r="AU1325" s="244" t="s">
        <v>83</v>
      </c>
      <c r="AV1325" s="13" t="s">
        <v>81</v>
      </c>
      <c r="AW1325" s="13" t="s">
        <v>34</v>
      </c>
      <c r="AX1325" s="13" t="s">
        <v>74</v>
      </c>
      <c r="AY1325" s="244" t="s">
        <v>210</v>
      </c>
    </row>
    <row r="1326" s="13" customFormat="1">
      <c r="A1326" s="13"/>
      <c r="B1326" s="234"/>
      <c r="C1326" s="235"/>
      <c r="D1326" s="236" t="s">
        <v>221</v>
      </c>
      <c r="E1326" s="237" t="s">
        <v>19</v>
      </c>
      <c r="F1326" s="238" t="s">
        <v>853</v>
      </c>
      <c r="G1326" s="235"/>
      <c r="H1326" s="237" t="s">
        <v>19</v>
      </c>
      <c r="I1326" s="239"/>
      <c r="J1326" s="235"/>
      <c r="K1326" s="235"/>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221</v>
      </c>
      <c r="AU1326" s="244" t="s">
        <v>83</v>
      </c>
      <c r="AV1326" s="13" t="s">
        <v>81</v>
      </c>
      <c r="AW1326" s="13" t="s">
        <v>34</v>
      </c>
      <c r="AX1326" s="13" t="s">
        <v>74</v>
      </c>
      <c r="AY1326" s="244" t="s">
        <v>210</v>
      </c>
    </row>
    <row r="1327" s="14" customFormat="1">
      <c r="A1327" s="14"/>
      <c r="B1327" s="245"/>
      <c r="C1327" s="246"/>
      <c r="D1327" s="236" t="s">
        <v>221</v>
      </c>
      <c r="E1327" s="247" t="s">
        <v>19</v>
      </c>
      <c r="F1327" s="248" t="s">
        <v>1617</v>
      </c>
      <c r="G1327" s="246"/>
      <c r="H1327" s="249">
        <v>3.7000000000000002</v>
      </c>
      <c r="I1327" s="250"/>
      <c r="J1327" s="246"/>
      <c r="K1327" s="246"/>
      <c r="L1327" s="251"/>
      <c r="M1327" s="252"/>
      <c r="N1327" s="253"/>
      <c r="O1327" s="253"/>
      <c r="P1327" s="253"/>
      <c r="Q1327" s="253"/>
      <c r="R1327" s="253"/>
      <c r="S1327" s="253"/>
      <c r="T1327" s="254"/>
      <c r="U1327" s="14"/>
      <c r="V1327" s="14"/>
      <c r="W1327" s="14"/>
      <c r="X1327" s="14"/>
      <c r="Y1327" s="14"/>
      <c r="Z1327" s="14"/>
      <c r="AA1327" s="14"/>
      <c r="AB1327" s="14"/>
      <c r="AC1327" s="14"/>
      <c r="AD1327" s="14"/>
      <c r="AE1327" s="14"/>
      <c r="AT1327" s="255" t="s">
        <v>221</v>
      </c>
      <c r="AU1327" s="255" t="s">
        <v>83</v>
      </c>
      <c r="AV1327" s="14" t="s">
        <v>83</v>
      </c>
      <c r="AW1327" s="14" t="s">
        <v>34</v>
      </c>
      <c r="AX1327" s="14" t="s">
        <v>81</v>
      </c>
      <c r="AY1327" s="255" t="s">
        <v>210</v>
      </c>
    </row>
    <row r="1328" s="14" customFormat="1">
      <c r="A1328" s="14"/>
      <c r="B1328" s="245"/>
      <c r="C1328" s="246"/>
      <c r="D1328" s="236" t="s">
        <v>221</v>
      </c>
      <c r="E1328" s="246"/>
      <c r="F1328" s="248" t="s">
        <v>1618</v>
      </c>
      <c r="G1328" s="246"/>
      <c r="H1328" s="249">
        <v>3.8849999999999998</v>
      </c>
      <c r="I1328" s="250"/>
      <c r="J1328" s="246"/>
      <c r="K1328" s="246"/>
      <c r="L1328" s="251"/>
      <c r="M1328" s="252"/>
      <c r="N1328" s="253"/>
      <c r="O1328" s="253"/>
      <c r="P1328" s="253"/>
      <c r="Q1328" s="253"/>
      <c r="R1328" s="253"/>
      <c r="S1328" s="253"/>
      <c r="T1328" s="254"/>
      <c r="U1328" s="14"/>
      <c r="V1328" s="14"/>
      <c r="W1328" s="14"/>
      <c r="X1328" s="14"/>
      <c r="Y1328" s="14"/>
      <c r="Z1328" s="14"/>
      <c r="AA1328" s="14"/>
      <c r="AB1328" s="14"/>
      <c r="AC1328" s="14"/>
      <c r="AD1328" s="14"/>
      <c r="AE1328" s="14"/>
      <c r="AT1328" s="255" t="s">
        <v>221</v>
      </c>
      <c r="AU1328" s="255" t="s">
        <v>83</v>
      </c>
      <c r="AV1328" s="14" t="s">
        <v>83</v>
      </c>
      <c r="AW1328" s="14" t="s">
        <v>4</v>
      </c>
      <c r="AX1328" s="14" t="s">
        <v>81</v>
      </c>
      <c r="AY1328" s="255" t="s">
        <v>210</v>
      </c>
    </row>
    <row r="1329" s="2" customFormat="1" ht="16.5" customHeight="1">
      <c r="A1329" s="40"/>
      <c r="B1329" s="41"/>
      <c r="C1329" s="216" t="s">
        <v>1619</v>
      </c>
      <c r="D1329" s="216" t="s">
        <v>212</v>
      </c>
      <c r="E1329" s="217" t="s">
        <v>1620</v>
      </c>
      <c r="F1329" s="218" t="s">
        <v>1621</v>
      </c>
      <c r="G1329" s="219" t="s">
        <v>417</v>
      </c>
      <c r="H1329" s="220">
        <v>10.699999999999999</v>
      </c>
      <c r="I1329" s="221"/>
      <c r="J1329" s="222">
        <f>ROUND(I1329*H1329,2)</f>
        <v>0</v>
      </c>
      <c r="K1329" s="218" t="s">
        <v>216</v>
      </c>
      <c r="L1329" s="46"/>
      <c r="M1329" s="223" t="s">
        <v>19</v>
      </c>
      <c r="N1329" s="224" t="s">
        <v>45</v>
      </c>
      <c r="O1329" s="86"/>
      <c r="P1329" s="225">
        <f>O1329*H1329</f>
        <v>0</v>
      </c>
      <c r="Q1329" s="225">
        <v>0</v>
      </c>
      <c r="R1329" s="225">
        <f>Q1329*H1329</f>
        <v>0</v>
      </c>
      <c r="S1329" s="225">
        <v>0.11248</v>
      </c>
      <c r="T1329" s="226">
        <f>S1329*H1329</f>
        <v>1.2035359999999999</v>
      </c>
      <c r="U1329" s="40"/>
      <c r="V1329" s="40"/>
      <c r="W1329" s="40"/>
      <c r="X1329" s="40"/>
      <c r="Y1329" s="40"/>
      <c r="Z1329" s="40"/>
      <c r="AA1329" s="40"/>
      <c r="AB1329" s="40"/>
      <c r="AC1329" s="40"/>
      <c r="AD1329" s="40"/>
      <c r="AE1329" s="40"/>
      <c r="AR1329" s="227" t="s">
        <v>368</v>
      </c>
      <c r="AT1329" s="227" t="s">
        <v>212</v>
      </c>
      <c r="AU1329" s="227" t="s">
        <v>83</v>
      </c>
      <c r="AY1329" s="19" t="s">
        <v>210</v>
      </c>
      <c r="BE1329" s="228">
        <f>IF(N1329="základní",J1329,0)</f>
        <v>0</v>
      </c>
      <c r="BF1329" s="228">
        <f>IF(N1329="snížená",J1329,0)</f>
        <v>0</v>
      </c>
      <c r="BG1329" s="228">
        <f>IF(N1329="zákl. přenesená",J1329,0)</f>
        <v>0</v>
      </c>
      <c r="BH1329" s="228">
        <f>IF(N1329="sníž. přenesená",J1329,0)</f>
        <v>0</v>
      </c>
      <c r="BI1329" s="228">
        <f>IF(N1329="nulová",J1329,0)</f>
        <v>0</v>
      </c>
      <c r="BJ1329" s="19" t="s">
        <v>81</v>
      </c>
      <c r="BK1329" s="228">
        <f>ROUND(I1329*H1329,2)</f>
        <v>0</v>
      </c>
      <c r="BL1329" s="19" t="s">
        <v>368</v>
      </c>
      <c r="BM1329" s="227" t="s">
        <v>1622</v>
      </c>
    </row>
    <row r="1330" s="2" customFormat="1">
      <c r="A1330" s="40"/>
      <c r="B1330" s="41"/>
      <c r="C1330" s="42"/>
      <c r="D1330" s="229" t="s">
        <v>219</v>
      </c>
      <c r="E1330" s="42"/>
      <c r="F1330" s="230" t="s">
        <v>1623</v>
      </c>
      <c r="G1330" s="42"/>
      <c r="H1330" s="42"/>
      <c r="I1330" s="231"/>
      <c r="J1330" s="42"/>
      <c r="K1330" s="42"/>
      <c r="L1330" s="46"/>
      <c r="M1330" s="232"/>
      <c r="N1330" s="233"/>
      <c r="O1330" s="86"/>
      <c r="P1330" s="86"/>
      <c r="Q1330" s="86"/>
      <c r="R1330" s="86"/>
      <c r="S1330" s="86"/>
      <c r="T1330" s="87"/>
      <c r="U1330" s="40"/>
      <c r="V1330" s="40"/>
      <c r="W1330" s="40"/>
      <c r="X1330" s="40"/>
      <c r="Y1330" s="40"/>
      <c r="Z1330" s="40"/>
      <c r="AA1330" s="40"/>
      <c r="AB1330" s="40"/>
      <c r="AC1330" s="40"/>
      <c r="AD1330" s="40"/>
      <c r="AE1330" s="40"/>
      <c r="AT1330" s="19" t="s">
        <v>219</v>
      </c>
      <c r="AU1330" s="19" t="s">
        <v>83</v>
      </c>
    </row>
    <row r="1331" s="13" customFormat="1">
      <c r="A1331" s="13"/>
      <c r="B1331" s="234"/>
      <c r="C1331" s="235"/>
      <c r="D1331" s="236" t="s">
        <v>221</v>
      </c>
      <c r="E1331" s="237" t="s">
        <v>19</v>
      </c>
      <c r="F1331" s="238" t="s">
        <v>1320</v>
      </c>
      <c r="G1331" s="235"/>
      <c r="H1331" s="237" t="s">
        <v>19</v>
      </c>
      <c r="I1331" s="239"/>
      <c r="J1331" s="235"/>
      <c r="K1331" s="235"/>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221</v>
      </c>
      <c r="AU1331" s="244" t="s">
        <v>83</v>
      </c>
      <c r="AV1331" s="13" t="s">
        <v>81</v>
      </c>
      <c r="AW1331" s="13" t="s">
        <v>34</v>
      </c>
      <c r="AX1331" s="13" t="s">
        <v>74</v>
      </c>
      <c r="AY1331" s="244" t="s">
        <v>210</v>
      </c>
    </row>
    <row r="1332" s="13" customFormat="1">
      <c r="A1332" s="13"/>
      <c r="B1332" s="234"/>
      <c r="C1332" s="235"/>
      <c r="D1332" s="236" t="s">
        <v>221</v>
      </c>
      <c r="E1332" s="237" t="s">
        <v>19</v>
      </c>
      <c r="F1332" s="238" t="s">
        <v>1624</v>
      </c>
      <c r="G1332" s="235"/>
      <c r="H1332" s="237" t="s">
        <v>19</v>
      </c>
      <c r="I1332" s="239"/>
      <c r="J1332" s="235"/>
      <c r="K1332" s="235"/>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221</v>
      </c>
      <c r="AU1332" s="244" t="s">
        <v>83</v>
      </c>
      <c r="AV1332" s="13" t="s">
        <v>81</v>
      </c>
      <c r="AW1332" s="13" t="s">
        <v>34</v>
      </c>
      <c r="AX1332" s="13" t="s">
        <v>74</v>
      </c>
      <c r="AY1332" s="244" t="s">
        <v>210</v>
      </c>
    </row>
    <row r="1333" s="14" customFormat="1">
      <c r="A1333" s="14"/>
      <c r="B1333" s="245"/>
      <c r="C1333" s="246"/>
      <c r="D1333" s="236" t="s">
        <v>221</v>
      </c>
      <c r="E1333" s="247" t="s">
        <v>19</v>
      </c>
      <c r="F1333" s="248" t="s">
        <v>1625</v>
      </c>
      <c r="G1333" s="246"/>
      <c r="H1333" s="249">
        <v>5</v>
      </c>
      <c r="I1333" s="250"/>
      <c r="J1333" s="246"/>
      <c r="K1333" s="246"/>
      <c r="L1333" s="251"/>
      <c r="M1333" s="252"/>
      <c r="N1333" s="253"/>
      <c r="O1333" s="253"/>
      <c r="P1333" s="253"/>
      <c r="Q1333" s="253"/>
      <c r="R1333" s="253"/>
      <c r="S1333" s="253"/>
      <c r="T1333" s="254"/>
      <c r="U1333" s="14"/>
      <c r="V1333" s="14"/>
      <c r="W1333" s="14"/>
      <c r="X1333" s="14"/>
      <c r="Y1333" s="14"/>
      <c r="Z1333" s="14"/>
      <c r="AA1333" s="14"/>
      <c r="AB1333" s="14"/>
      <c r="AC1333" s="14"/>
      <c r="AD1333" s="14"/>
      <c r="AE1333" s="14"/>
      <c r="AT1333" s="255" t="s">
        <v>221</v>
      </c>
      <c r="AU1333" s="255" t="s">
        <v>83</v>
      </c>
      <c r="AV1333" s="14" t="s">
        <v>83</v>
      </c>
      <c r="AW1333" s="14" t="s">
        <v>34</v>
      </c>
      <c r="AX1333" s="14" t="s">
        <v>74</v>
      </c>
      <c r="AY1333" s="255" t="s">
        <v>210</v>
      </c>
    </row>
    <row r="1334" s="14" customFormat="1">
      <c r="A1334" s="14"/>
      <c r="B1334" s="245"/>
      <c r="C1334" s="246"/>
      <c r="D1334" s="236" t="s">
        <v>221</v>
      </c>
      <c r="E1334" s="247" t="s">
        <v>19</v>
      </c>
      <c r="F1334" s="248" t="s">
        <v>1626</v>
      </c>
      <c r="G1334" s="246"/>
      <c r="H1334" s="249">
        <v>2.6000000000000001</v>
      </c>
      <c r="I1334" s="250"/>
      <c r="J1334" s="246"/>
      <c r="K1334" s="246"/>
      <c r="L1334" s="251"/>
      <c r="M1334" s="252"/>
      <c r="N1334" s="253"/>
      <c r="O1334" s="253"/>
      <c r="P1334" s="253"/>
      <c r="Q1334" s="253"/>
      <c r="R1334" s="253"/>
      <c r="S1334" s="253"/>
      <c r="T1334" s="254"/>
      <c r="U1334" s="14"/>
      <c r="V1334" s="14"/>
      <c r="W1334" s="14"/>
      <c r="X1334" s="14"/>
      <c r="Y1334" s="14"/>
      <c r="Z1334" s="14"/>
      <c r="AA1334" s="14"/>
      <c r="AB1334" s="14"/>
      <c r="AC1334" s="14"/>
      <c r="AD1334" s="14"/>
      <c r="AE1334" s="14"/>
      <c r="AT1334" s="255" t="s">
        <v>221</v>
      </c>
      <c r="AU1334" s="255" t="s">
        <v>83</v>
      </c>
      <c r="AV1334" s="14" t="s">
        <v>83</v>
      </c>
      <c r="AW1334" s="14" t="s">
        <v>34</v>
      </c>
      <c r="AX1334" s="14" t="s">
        <v>74</v>
      </c>
      <c r="AY1334" s="255" t="s">
        <v>210</v>
      </c>
    </row>
    <row r="1335" s="14" customFormat="1">
      <c r="A1335" s="14"/>
      <c r="B1335" s="245"/>
      <c r="C1335" s="246"/>
      <c r="D1335" s="236" t="s">
        <v>221</v>
      </c>
      <c r="E1335" s="247" t="s">
        <v>19</v>
      </c>
      <c r="F1335" s="248" t="s">
        <v>1627</v>
      </c>
      <c r="G1335" s="246"/>
      <c r="H1335" s="249">
        <v>3.1000000000000001</v>
      </c>
      <c r="I1335" s="250"/>
      <c r="J1335" s="246"/>
      <c r="K1335" s="246"/>
      <c r="L1335" s="251"/>
      <c r="M1335" s="252"/>
      <c r="N1335" s="253"/>
      <c r="O1335" s="253"/>
      <c r="P1335" s="253"/>
      <c r="Q1335" s="253"/>
      <c r="R1335" s="253"/>
      <c r="S1335" s="253"/>
      <c r="T1335" s="254"/>
      <c r="U1335" s="14"/>
      <c r="V1335" s="14"/>
      <c r="W1335" s="14"/>
      <c r="X1335" s="14"/>
      <c r="Y1335" s="14"/>
      <c r="Z1335" s="14"/>
      <c r="AA1335" s="14"/>
      <c r="AB1335" s="14"/>
      <c r="AC1335" s="14"/>
      <c r="AD1335" s="14"/>
      <c r="AE1335" s="14"/>
      <c r="AT1335" s="255" t="s">
        <v>221</v>
      </c>
      <c r="AU1335" s="255" t="s">
        <v>83</v>
      </c>
      <c r="AV1335" s="14" t="s">
        <v>83</v>
      </c>
      <c r="AW1335" s="14" t="s">
        <v>34</v>
      </c>
      <c r="AX1335" s="14" t="s">
        <v>74</v>
      </c>
      <c r="AY1335" s="255" t="s">
        <v>210</v>
      </c>
    </row>
    <row r="1336" s="16" customFormat="1">
      <c r="A1336" s="16"/>
      <c r="B1336" s="267"/>
      <c r="C1336" s="268"/>
      <c r="D1336" s="236" t="s">
        <v>221</v>
      </c>
      <c r="E1336" s="269" t="s">
        <v>19</v>
      </c>
      <c r="F1336" s="270" t="s">
        <v>236</v>
      </c>
      <c r="G1336" s="268"/>
      <c r="H1336" s="271">
        <v>10.699999999999999</v>
      </c>
      <c r="I1336" s="272"/>
      <c r="J1336" s="268"/>
      <c r="K1336" s="268"/>
      <c r="L1336" s="273"/>
      <c r="M1336" s="274"/>
      <c r="N1336" s="275"/>
      <c r="O1336" s="275"/>
      <c r="P1336" s="275"/>
      <c r="Q1336" s="275"/>
      <c r="R1336" s="275"/>
      <c r="S1336" s="275"/>
      <c r="T1336" s="276"/>
      <c r="U1336" s="16"/>
      <c r="V1336" s="16"/>
      <c r="W1336" s="16"/>
      <c r="X1336" s="16"/>
      <c r="Y1336" s="16"/>
      <c r="Z1336" s="16"/>
      <c r="AA1336" s="16"/>
      <c r="AB1336" s="16"/>
      <c r="AC1336" s="16"/>
      <c r="AD1336" s="16"/>
      <c r="AE1336" s="16"/>
      <c r="AT1336" s="277" t="s">
        <v>221</v>
      </c>
      <c r="AU1336" s="277" t="s">
        <v>83</v>
      </c>
      <c r="AV1336" s="16" t="s">
        <v>217</v>
      </c>
      <c r="AW1336" s="16" t="s">
        <v>34</v>
      </c>
      <c r="AX1336" s="16" t="s">
        <v>81</v>
      </c>
      <c r="AY1336" s="277" t="s">
        <v>210</v>
      </c>
    </row>
    <row r="1337" s="2" customFormat="1" ht="16.5" customHeight="1">
      <c r="A1337" s="40"/>
      <c r="B1337" s="41"/>
      <c r="C1337" s="216" t="s">
        <v>1628</v>
      </c>
      <c r="D1337" s="216" t="s">
        <v>212</v>
      </c>
      <c r="E1337" s="217" t="s">
        <v>1629</v>
      </c>
      <c r="F1337" s="218" t="s">
        <v>1630</v>
      </c>
      <c r="G1337" s="219" t="s">
        <v>295</v>
      </c>
      <c r="H1337" s="220">
        <v>1</v>
      </c>
      <c r="I1337" s="221"/>
      <c r="J1337" s="222">
        <f>ROUND(I1337*H1337,2)</f>
        <v>0</v>
      </c>
      <c r="K1337" s="218" t="s">
        <v>296</v>
      </c>
      <c r="L1337" s="46"/>
      <c r="M1337" s="223" t="s">
        <v>19</v>
      </c>
      <c r="N1337" s="224" t="s">
        <v>45</v>
      </c>
      <c r="O1337" s="86"/>
      <c r="P1337" s="225">
        <f>O1337*H1337</f>
        <v>0</v>
      </c>
      <c r="Q1337" s="225">
        <v>0</v>
      </c>
      <c r="R1337" s="225">
        <f>Q1337*H1337</f>
        <v>0</v>
      </c>
      <c r="S1337" s="225">
        <v>0.65080000000000005</v>
      </c>
      <c r="T1337" s="226">
        <f>S1337*H1337</f>
        <v>0.65080000000000005</v>
      </c>
      <c r="U1337" s="40"/>
      <c r="V1337" s="40"/>
      <c r="W1337" s="40"/>
      <c r="X1337" s="40"/>
      <c r="Y1337" s="40"/>
      <c r="Z1337" s="40"/>
      <c r="AA1337" s="40"/>
      <c r="AB1337" s="40"/>
      <c r="AC1337" s="40"/>
      <c r="AD1337" s="40"/>
      <c r="AE1337" s="40"/>
      <c r="AR1337" s="227" t="s">
        <v>368</v>
      </c>
      <c r="AT1337" s="227" t="s">
        <v>212</v>
      </c>
      <c r="AU1337" s="227" t="s">
        <v>83</v>
      </c>
      <c r="AY1337" s="19" t="s">
        <v>210</v>
      </c>
      <c r="BE1337" s="228">
        <f>IF(N1337="základní",J1337,0)</f>
        <v>0</v>
      </c>
      <c r="BF1337" s="228">
        <f>IF(N1337="snížená",J1337,0)</f>
        <v>0</v>
      </c>
      <c r="BG1337" s="228">
        <f>IF(N1337="zákl. přenesená",J1337,0)</f>
        <v>0</v>
      </c>
      <c r="BH1337" s="228">
        <f>IF(N1337="sníž. přenesená",J1337,0)</f>
        <v>0</v>
      </c>
      <c r="BI1337" s="228">
        <f>IF(N1337="nulová",J1337,0)</f>
        <v>0</v>
      </c>
      <c r="BJ1337" s="19" t="s">
        <v>81</v>
      </c>
      <c r="BK1337" s="228">
        <f>ROUND(I1337*H1337,2)</f>
        <v>0</v>
      </c>
      <c r="BL1337" s="19" t="s">
        <v>368</v>
      </c>
      <c r="BM1337" s="227" t="s">
        <v>1631</v>
      </c>
    </row>
    <row r="1338" s="13" customFormat="1">
      <c r="A1338" s="13"/>
      <c r="B1338" s="234"/>
      <c r="C1338" s="235"/>
      <c r="D1338" s="236" t="s">
        <v>221</v>
      </c>
      <c r="E1338" s="237" t="s">
        <v>19</v>
      </c>
      <c r="F1338" s="238" t="s">
        <v>1320</v>
      </c>
      <c r="G1338" s="235"/>
      <c r="H1338" s="237" t="s">
        <v>19</v>
      </c>
      <c r="I1338" s="239"/>
      <c r="J1338" s="235"/>
      <c r="K1338" s="235"/>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221</v>
      </c>
      <c r="AU1338" s="244" t="s">
        <v>83</v>
      </c>
      <c r="AV1338" s="13" t="s">
        <v>81</v>
      </c>
      <c r="AW1338" s="13" t="s">
        <v>34</v>
      </c>
      <c r="AX1338" s="13" t="s">
        <v>74</v>
      </c>
      <c r="AY1338" s="244" t="s">
        <v>210</v>
      </c>
    </row>
    <row r="1339" s="14" customFormat="1">
      <c r="A1339" s="14"/>
      <c r="B1339" s="245"/>
      <c r="C1339" s="246"/>
      <c r="D1339" s="236" t="s">
        <v>221</v>
      </c>
      <c r="E1339" s="247" t="s">
        <v>19</v>
      </c>
      <c r="F1339" s="248" t="s">
        <v>81</v>
      </c>
      <c r="G1339" s="246"/>
      <c r="H1339" s="249">
        <v>1</v>
      </c>
      <c r="I1339" s="250"/>
      <c r="J1339" s="246"/>
      <c r="K1339" s="246"/>
      <c r="L1339" s="251"/>
      <c r="M1339" s="252"/>
      <c r="N1339" s="253"/>
      <c r="O1339" s="253"/>
      <c r="P1339" s="253"/>
      <c r="Q1339" s="253"/>
      <c r="R1339" s="253"/>
      <c r="S1339" s="253"/>
      <c r="T1339" s="254"/>
      <c r="U1339" s="14"/>
      <c r="V1339" s="14"/>
      <c r="W1339" s="14"/>
      <c r="X1339" s="14"/>
      <c r="Y1339" s="14"/>
      <c r="Z1339" s="14"/>
      <c r="AA1339" s="14"/>
      <c r="AB1339" s="14"/>
      <c r="AC1339" s="14"/>
      <c r="AD1339" s="14"/>
      <c r="AE1339" s="14"/>
      <c r="AT1339" s="255" t="s">
        <v>221</v>
      </c>
      <c r="AU1339" s="255" t="s">
        <v>83</v>
      </c>
      <c r="AV1339" s="14" t="s">
        <v>83</v>
      </c>
      <c r="AW1339" s="14" t="s">
        <v>34</v>
      </c>
      <c r="AX1339" s="14" t="s">
        <v>81</v>
      </c>
      <c r="AY1339" s="255" t="s">
        <v>210</v>
      </c>
    </row>
    <row r="1340" s="2" customFormat="1" ht="16.5" customHeight="1">
      <c r="A1340" s="40"/>
      <c r="B1340" s="41"/>
      <c r="C1340" s="216" t="s">
        <v>1632</v>
      </c>
      <c r="D1340" s="216" t="s">
        <v>212</v>
      </c>
      <c r="E1340" s="217" t="s">
        <v>1633</v>
      </c>
      <c r="F1340" s="218" t="s">
        <v>1634</v>
      </c>
      <c r="G1340" s="219" t="s">
        <v>417</v>
      </c>
      <c r="H1340" s="220">
        <v>15.4</v>
      </c>
      <c r="I1340" s="221"/>
      <c r="J1340" s="222">
        <f>ROUND(I1340*H1340,2)</f>
        <v>0</v>
      </c>
      <c r="K1340" s="218" t="s">
        <v>216</v>
      </c>
      <c r="L1340" s="46"/>
      <c r="M1340" s="223" t="s">
        <v>19</v>
      </c>
      <c r="N1340" s="224" t="s">
        <v>45</v>
      </c>
      <c r="O1340" s="86"/>
      <c r="P1340" s="225">
        <f>O1340*H1340</f>
        <v>0</v>
      </c>
      <c r="Q1340" s="225">
        <v>0</v>
      </c>
      <c r="R1340" s="225">
        <f>Q1340*H1340</f>
        <v>0</v>
      </c>
      <c r="S1340" s="225">
        <v>0.012070000000000001</v>
      </c>
      <c r="T1340" s="226">
        <f>S1340*H1340</f>
        <v>0.18587800000000002</v>
      </c>
      <c r="U1340" s="40"/>
      <c r="V1340" s="40"/>
      <c r="W1340" s="40"/>
      <c r="X1340" s="40"/>
      <c r="Y1340" s="40"/>
      <c r="Z1340" s="40"/>
      <c r="AA1340" s="40"/>
      <c r="AB1340" s="40"/>
      <c r="AC1340" s="40"/>
      <c r="AD1340" s="40"/>
      <c r="AE1340" s="40"/>
      <c r="AR1340" s="227" t="s">
        <v>368</v>
      </c>
      <c r="AT1340" s="227" t="s">
        <v>212</v>
      </c>
      <c r="AU1340" s="227" t="s">
        <v>83</v>
      </c>
      <c r="AY1340" s="19" t="s">
        <v>210</v>
      </c>
      <c r="BE1340" s="228">
        <f>IF(N1340="základní",J1340,0)</f>
        <v>0</v>
      </c>
      <c r="BF1340" s="228">
        <f>IF(N1340="snížená",J1340,0)</f>
        <v>0</v>
      </c>
      <c r="BG1340" s="228">
        <f>IF(N1340="zákl. přenesená",J1340,0)</f>
        <v>0</v>
      </c>
      <c r="BH1340" s="228">
        <f>IF(N1340="sníž. přenesená",J1340,0)</f>
        <v>0</v>
      </c>
      <c r="BI1340" s="228">
        <f>IF(N1340="nulová",J1340,0)</f>
        <v>0</v>
      </c>
      <c r="BJ1340" s="19" t="s">
        <v>81</v>
      </c>
      <c r="BK1340" s="228">
        <f>ROUND(I1340*H1340,2)</f>
        <v>0</v>
      </c>
      <c r="BL1340" s="19" t="s">
        <v>368</v>
      </c>
      <c r="BM1340" s="227" t="s">
        <v>1635</v>
      </c>
    </row>
    <row r="1341" s="2" customFormat="1">
      <c r="A1341" s="40"/>
      <c r="B1341" s="41"/>
      <c r="C1341" s="42"/>
      <c r="D1341" s="229" t="s">
        <v>219</v>
      </c>
      <c r="E1341" s="42"/>
      <c r="F1341" s="230" t="s">
        <v>1636</v>
      </c>
      <c r="G1341" s="42"/>
      <c r="H1341" s="42"/>
      <c r="I1341" s="231"/>
      <c r="J1341" s="42"/>
      <c r="K1341" s="42"/>
      <c r="L1341" s="46"/>
      <c r="M1341" s="232"/>
      <c r="N1341" s="233"/>
      <c r="O1341" s="86"/>
      <c r="P1341" s="86"/>
      <c r="Q1341" s="86"/>
      <c r="R1341" s="86"/>
      <c r="S1341" s="86"/>
      <c r="T1341" s="87"/>
      <c r="U1341" s="40"/>
      <c r="V1341" s="40"/>
      <c r="W1341" s="40"/>
      <c r="X1341" s="40"/>
      <c r="Y1341" s="40"/>
      <c r="Z1341" s="40"/>
      <c r="AA1341" s="40"/>
      <c r="AB1341" s="40"/>
      <c r="AC1341" s="40"/>
      <c r="AD1341" s="40"/>
      <c r="AE1341" s="40"/>
      <c r="AT1341" s="19" t="s">
        <v>219</v>
      </c>
      <c r="AU1341" s="19" t="s">
        <v>83</v>
      </c>
    </row>
    <row r="1342" s="13" customFormat="1">
      <c r="A1342" s="13"/>
      <c r="B1342" s="234"/>
      <c r="C1342" s="235"/>
      <c r="D1342" s="236" t="s">
        <v>221</v>
      </c>
      <c r="E1342" s="237" t="s">
        <v>19</v>
      </c>
      <c r="F1342" s="238" t="s">
        <v>312</v>
      </c>
      <c r="G1342" s="235"/>
      <c r="H1342" s="237" t="s">
        <v>19</v>
      </c>
      <c r="I1342" s="239"/>
      <c r="J1342" s="235"/>
      <c r="K1342" s="235"/>
      <c r="L1342" s="240"/>
      <c r="M1342" s="241"/>
      <c r="N1342" s="242"/>
      <c r="O1342" s="242"/>
      <c r="P1342" s="242"/>
      <c r="Q1342" s="242"/>
      <c r="R1342" s="242"/>
      <c r="S1342" s="242"/>
      <c r="T1342" s="243"/>
      <c r="U1342" s="13"/>
      <c r="V1342" s="13"/>
      <c r="W1342" s="13"/>
      <c r="X1342" s="13"/>
      <c r="Y1342" s="13"/>
      <c r="Z1342" s="13"/>
      <c r="AA1342" s="13"/>
      <c r="AB1342" s="13"/>
      <c r="AC1342" s="13"/>
      <c r="AD1342" s="13"/>
      <c r="AE1342" s="13"/>
      <c r="AT1342" s="244" t="s">
        <v>221</v>
      </c>
      <c r="AU1342" s="244" t="s">
        <v>83</v>
      </c>
      <c r="AV1342" s="13" t="s">
        <v>81</v>
      </c>
      <c r="AW1342" s="13" t="s">
        <v>34</v>
      </c>
      <c r="AX1342" s="13" t="s">
        <v>74</v>
      </c>
      <c r="AY1342" s="244" t="s">
        <v>210</v>
      </c>
    </row>
    <row r="1343" s="14" customFormat="1">
      <c r="A1343" s="14"/>
      <c r="B1343" s="245"/>
      <c r="C1343" s="246"/>
      <c r="D1343" s="236" t="s">
        <v>221</v>
      </c>
      <c r="E1343" s="247" t="s">
        <v>19</v>
      </c>
      <c r="F1343" s="248" t="s">
        <v>1637</v>
      </c>
      <c r="G1343" s="246"/>
      <c r="H1343" s="249">
        <v>4.5999999999999996</v>
      </c>
      <c r="I1343" s="250"/>
      <c r="J1343" s="246"/>
      <c r="K1343" s="246"/>
      <c r="L1343" s="251"/>
      <c r="M1343" s="252"/>
      <c r="N1343" s="253"/>
      <c r="O1343" s="253"/>
      <c r="P1343" s="253"/>
      <c r="Q1343" s="253"/>
      <c r="R1343" s="253"/>
      <c r="S1343" s="253"/>
      <c r="T1343" s="254"/>
      <c r="U1343" s="14"/>
      <c r="V1343" s="14"/>
      <c r="W1343" s="14"/>
      <c r="X1343" s="14"/>
      <c r="Y1343" s="14"/>
      <c r="Z1343" s="14"/>
      <c r="AA1343" s="14"/>
      <c r="AB1343" s="14"/>
      <c r="AC1343" s="14"/>
      <c r="AD1343" s="14"/>
      <c r="AE1343" s="14"/>
      <c r="AT1343" s="255" t="s">
        <v>221</v>
      </c>
      <c r="AU1343" s="255" t="s">
        <v>83</v>
      </c>
      <c r="AV1343" s="14" t="s">
        <v>83</v>
      </c>
      <c r="AW1343" s="14" t="s">
        <v>34</v>
      </c>
      <c r="AX1343" s="14" t="s">
        <v>74</v>
      </c>
      <c r="AY1343" s="255" t="s">
        <v>210</v>
      </c>
    </row>
    <row r="1344" s="14" customFormat="1">
      <c r="A1344" s="14"/>
      <c r="B1344" s="245"/>
      <c r="C1344" s="246"/>
      <c r="D1344" s="236" t="s">
        <v>221</v>
      </c>
      <c r="E1344" s="247" t="s">
        <v>19</v>
      </c>
      <c r="F1344" s="248" t="s">
        <v>1638</v>
      </c>
      <c r="G1344" s="246"/>
      <c r="H1344" s="249">
        <v>4.7999999999999998</v>
      </c>
      <c r="I1344" s="250"/>
      <c r="J1344" s="246"/>
      <c r="K1344" s="246"/>
      <c r="L1344" s="251"/>
      <c r="M1344" s="252"/>
      <c r="N1344" s="253"/>
      <c r="O1344" s="253"/>
      <c r="P1344" s="253"/>
      <c r="Q1344" s="253"/>
      <c r="R1344" s="253"/>
      <c r="S1344" s="253"/>
      <c r="T1344" s="254"/>
      <c r="U1344" s="14"/>
      <c r="V1344" s="14"/>
      <c r="W1344" s="14"/>
      <c r="X1344" s="14"/>
      <c r="Y1344" s="14"/>
      <c r="Z1344" s="14"/>
      <c r="AA1344" s="14"/>
      <c r="AB1344" s="14"/>
      <c r="AC1344" s="14"/>
      <c r="AD1344" s="14"/>
      <c r="AE1344" s="14"/>
      <c r="AT1344" s="255" t="s">
        <v>221</v>
      </c>
      <c r="AU1344" s="255" t="s">
        <v>83</v>
      </c>
      <c r="AV1344" s="14" t="s">
        <v>83</v>
      </c>
      <c r="AW1344" s="14" t="s">
        <v>34</v>
      </c>
      <c r="AX1344" s="14" t="s">
        <v>74</v>
      </c>
      <c r="AY1344" s="255" t="s">
        <v>210</v>
      </c>
    </row>
    <row r="1345" s="14" customFormat="1">
      <c r="A1345" s="14"/>
      <c r="B1345" s="245"/>
      <c r="C1345" s="246"/>
      <c r="D1345" s="236" t="s">
        <v>221</v>
      </c>
      <c r="E1345" s="247" t="s">
        <v>19</v>
      </c>
      <c r="F1345" s="248" t="s">
        <v>1639</v>
      </c>
      <c r="G1345" s="246"/>
      <c r="H1345" s="249">
        <v>3.5</v>
      </c>
      <c r="I1345" s="250"/>
      <c r="J1345" s="246"/>
      <c r="K1345" s="246"/>
      <c r="L1345" s="251"/>
      <c r="M1345" s="252"/>
      <c r="N1345" s="253"/>
      <c r="O1345" s="253"/>
      <c r="P1345" s="253"/>
      <c r="Q1345" s="253"/>
      <c r="R1345" s="253"/>
      <c r="S1345" s="253"/>
      <c r="T1345" s="254"/>
      <c r="U1345" s="14"/>
      <c r="V1345" s="14"/>
      <c r="W1345" s="14"/>
      <c r="X1345" s="14"/>
      <c r="Y1345" s="14"/>
      <c r="Z1345" s="14"/>
      <c r="AA1345" s="14"/>
      <c r="AB1345" s="14"/>
      <c r="AC1345" s="14"/>
      <c r="AD1345" s="14"/>
      <c r="AE1345" s="14"/>
      <c r="AT1345" s="255" t="s">
        <v>221</v>
      </c>
      <c r="AU1345" s="255" t="s">
        <v>83</v>
      </c>
      <c r="AV1345" s="14" t="s">
        <v>83</v>
      </c>
      <c r="AW1345" s="14" t="s">
        <v>34</v>
      </c>
      <c r="AX1345" s="14" t="s">
        <v>74</v>
      </c>
      <c r="AY1345" s="255" t="s">
        <v>210</v>
      </c>
    </row>
    <row r="1346" s="14" customFormat="1">
      <c r="A1346" s="14"/>
      <c r="B1346" s="245"/>
      <c r="C1346" s="246"/>
      <c r="D1346" s="236" t="s">
        <v>221</v>
      </c>
      <c r="E1346" s="247" t="s">
        <v>19</v>
      </c>
      <c r="F1346" s="248" t="s">
        <v>1640</v>
      </c>
      <c r="G1346" s="246"/>
      <c r="H1346" s="249">
        <v>2.5</v>
      </c>
      <c r="I1346" s="250"/>
      <c r="J1346" s="246"/>
      <c r="K1346" s="246"/>
      <c r="L1346" s="251"/>
      <c r="M1346" s="252"/>
      <c r="N1346" s="253"/>
      <c r="O1346" s="253"/>
      <c r="P1346" s="253"/>
      <c r="Q1346" s="253"/>
      <c r="R1346" s="253"/>
      <c r="S1346" s="253"/>
      <c r="T1346" s="254"/>
      <c r="U1346" s="14"/>
      <c r="V1346" s="14"/>
      <c r="W1346" s="14"/>
      <c r="X1346" s="14"/>
      <c r="Y1346" s="14"/>
      <c r="Z1346" s="14"/>
      <c r="AA1346" s="14"/>
      <c r="AB1346" s="14"/>
      <c r="AC1346" s="14"/>
      <c r="AD1346" s="14"/>
      <c r="AE1346" s="14"/>
      <c r="AT1346" s="255" t="s">
        <v>221</v>
      </c>
      <c r="AU1346" s="255" t="s">
        <v>83</v>
      </c>
      <c r="AV1346" s="14" t="s">
        <v>83</v>
      </c>
      <c r="AW1346" s="14" t="s">
        <v>34</v>
      </c>
      <c r="AX1346" s="14" t="s">
        <v>74</v>
      </c>
      <c r="AY1346" s="255" t="s">
        <v>210</v>
      </c>
    </row>
    <row r="1347" s="16" customFormat="1">
      <c r="A1347" s="16"/>
      <c r="B1347" s="267"/>
      <c r="C1347" s="268"/>
      <c r="D1347" s="236" t="s">
        <v>221</v>
      </c>
      <c r="E1347" s="269" t="s">
        <v>19</v>
      </c>
      <c r="F1347" s="270" t="s">
        <v>236</v>
      </c>
      <c r="G1347" s="268"/>
      <c r="H1347" s="271">
        <v>15.4</v>
      </c>
      <c r="I1347" s="272"/>
      <c r="J1347" s="268"/>
      <c r="K1347" s="268"/>
      <c r="L1347" s="273"/>
      <c r="M1347" s="274"/>
      <c r="N1347" s="275"/>
      <c r="O1347" s="275"/>
      <c r="P1347" s="275"/>
      <c r="Q1347" s="275"/>
      <c r="R1347" s="275"/>
      <c r="S1347" s="275"/>
      <c r="T1347" s="276"/>
      <c r="U1347" s="16"/>
      <c r="V1347" s="16"/>
      <c r="W1347" s="16"/>
      <c r="X1347" s="16"/>
      <c r="Y1347" s="16"/>
      <c r="Z1347" s="16"/>
      <c r="AA1347" s="16"/>
      <c r="AB1347" s="16"/>
      <c r="AC1347" s="16"/>
      <c r="AD1347" s="16"/>
      <c r="AE1347" s="16"/>
      <c r="AT1347" s="277" t="s">
        <v>221</v>
      </c>
      <c r="AU1347" s="277" t="s">
        <v>83</v>
      </c>
      <c r="AV1347" s="16" t="s">
        <v>217</v>
      </c>
      <c r="AW1347" s="16" t="s">
        <v>34</v>
      </c>
      <c r="AX1347" s="16" t="s">
        <v>81</v>
      </c>
      <c r="AY1347" s="277" t="s">
        <v>210</v>
      </c>
    </row>
    <row r="1348" s="2" customFormat="1" ht="16.5" customHeight="1">
      <c r="A1348" s="40"/>
      <c r="B1348" s="41"/>
      <c r="C1348" s="216" t="s">
        <v>1641</v>
      </c>
      <c r="D1348" s="216" t="s">
        <v>212</v>
      </c>
      <c r="E1348" s="217" t="s">
        <v>1642</v>
      </c>
      <c r="F1348" s="218" t="s">
        <v>1643</v>
      </c>
      <c r="G1348" s="219" t="s">
        <v>417</v>
      </c>
      <c r="H1348" s="220">
        <v>640</v>
      </c>
      <c r="I1348" s="221"/>
      <c r="J1348" s="222">
        <f>ROUND(I1348*H1348,2)</f>
        <v>0</v>
      </c>
      <c r="K1348" s="218" t="s">
        <v>296</v>
      </c>
      <c r="L1348" s="46"/>
      <c r="M1348" s="223" t="s">
        <v>19</v>
      </c>
      <c r="N1348" s="224" t="s">
        <v>45</v>
      </c>
      <c r="O1348" s="86"/>
      <c r="P1348" s="225">
        <f>O1348*H1348</f>
        <v>0</v>
      </c>
      <c r="Q1348" s="225">
        <v>0</v>
      </c>
      <c r="R1348" s="225">
        <f>Q1348*H1348</f>
        <v>0</v>
      </c>
      <c r="S1348" s="225">
        <v>0</v>
      </c>
      <c r="T1348" s="226">
        <f>S1348*H1348</f>
        <v>0</v>
      </c>
      <c r="U1348" s="40"/>
      <c r="V1348" s="40"/>
      <c r="W1348" s="40"/>
      <c r="X1348" s="40"/>
      <c r="Y1348" s="40"/>
      <c r="Z1348" s="40"/>
      <c r="AA1348" s="40"/>
      <c r="AB1348" s="40"/>
      <c r="AC1348" s="40"/>
      <c r="AD1348" s="40"/>
      <c r="AE1348" s="40"/>
      <c r="AR1348" s="227" t="s">
        <v>368</v>
      </c>
      <c r="AT1348" s="227" t="s">
        <v>212</v>
      </c>
      <c r="AU1348" s="227" t="s">
        <v>83</v>
      </c>
      <c r="AY1348" s="19" t="s">
        <v>210</v>
      </c>
      <c r="BE1348" s="228">
        <f>IF(N1348="základní",J1348,0)</f>
        <v>0</v>
      </c>
      <c r="BF1348" s="228">
        <f>IF(N1348="snížená",J1348,0)</f>
        <v>0</v>
      </c>
      <c r="BG1348" s="228">
        <f>IF(N1348="zákl. přenesená",J1348,0)</f>
        <v>0</v>
      </c>
      <c r="BH1348" s="228">
        <f>IF(N1348="sníž. přenesená",J1348,0)</f>
        <v>0</v>
      </c>
      <c r="BI1348" s="228">
        <f>IF(N1348="nulová",J1348,0)</f>
        <v>0</v>
      </c>
      <c r="BJ1348" s="19" t="s">
        <v>81</v>
      </c>
      <c r="BK1348" s="228">
        <f>ROUND(I1348*H1348,2)</f>
        <v>0</v>
      </c>
      <c r="BL1348" s="19" t="s">
        <v>368</v>
      </c>
      <c r="BM1348" s="227" t="s">
        <v>1644</v>
      </c>
    </row>
    <row r="1349" s="13" customFormat="1">
      <c r="A1349" s="13"/>
      <c r="B1349" s="234"/>
      <c r="C1349" s="235"/>
      <c r="D1349" s="236" t="s">
        <v>221</v>
      </c>
      <c r="E1349" s="237" t="s">
        <v>19</v>
      </c>
      <c r="F1349" s="238" t="s">
        <v>852</v>
      </c>
      <c r="G1349" s="235"/>
      <c r="H1349" s="237" t="s">
        <v>19</v>
      </c>
      <c r="I1349" s="239"/>
      <c r="J1349" s="235"/>
      <c r="K1349" s="235"/>
      <c r="L1349" s="240"/>
      <c r="M1349" s="241"/>
      <c r="N1349" s="242"/>
      <c r="O1349" s="242"/>
      <c r="P1349" s="242"/>
      <c r="Q1349" s="242"/>
      <c r="R1349" s="242"/>
      <c r="S1349" s="242"/>
      <c r="T1349" s="243"/>
      <c r="U1349" s="13"/>
      <c r="V1349" s="13"/>
      <c r="W1349" s="13"/>
      <c r="X1349" s="13"/>
      <c r="Y1349" s="13"/>
      <c r="Z1349" s="13"/>
      <c r="AA1349" s="13"/>
      <c r="AB1349" s="13"/>
      <c r="AC1349" s="13"/>
      <c r="AD1349" s="13"/>
      <c r="AE1349" s="13"/>
      <c r="AT1349" s="244" t="s">
        <v>221</v>
      </c>
      <c r="AU1349" s="244" t="s">
        <v>83</v>
      </c>
      <c r="AV1349" s="13" t="s">
        <v>81</v>
      </c>
      <c r="AW1349" s="13" t="s">
        <v>34</v>
      </c>
      <c r="AX1349" s="13" t="s">
        <v>74</v>
      </c>
      <c r="AY1349" s="244" t="s">
        <v>210</v>
      </c>
    </row>
    <row r="1350" s="13" customFormat="1">
      <c r="A1350" s="13"/>
      <c r="B1350" s="234"/>
      <c r="C1350" s="235"/>
      <c r="D1350" s="236" t="s">
        <v>221</v>
      </c>
      <c r="E1350" s="237" t="s">
        <v>19</v>
      </c>
      <c r="F1350" s="238" t="s">
        <v>853</v>
      </c>
      <c r="G1350" s="235"/>
      <c r="H1350" s="237" t="s">
        <v>19</v>
      </c>
      <c r="I1350" s="239"/>
      <c r="J1350" s="235"/>
      <c r="K1350" s="235"/>
      <c r="L1350" s="240"/>
      <c r="M1350" s="241"/>
      <c r="N1350" s="242"/>
      <c r="O1350" s="242"/>
      <c r="P1350" s="242"/>
      <c r="Q1350" s="242"/>
      <c r="R1350" s="242"/>
      <c r="S1350" s="242"/>
      <c r="T1350" s="243"/>
      <c r="U1350" s="13"/>
      <c r="V1350" s="13"/>
      <c r="W1350" s="13"/>
      <c r="X1350" s="13"/>
      <c r="Y1350" s="13"/>
      <c r="Z1350" s="13"/>
      <c r="AA1350" s="13"/>
      <c r="AB1350" s="13"/>
      <c r="AC1350" s="13"/>
      <c r="AD1350" s="13"/>
      <c r="AE1350" s="13"/>
      <c r="AT1350" s="244" t="s">
        <v>221</v>
      </c>
      <c r="AU1350" s="244" t="s">
        <v>83</v>
      </c>
      <c r="AV1350" s="13" t="s">
        <v>81</v>
      </c>
      <c r="AW1350" s="13" t="s">
        <v>34</v>
      </c>
      <c r="AX1350" s="13" t="s">
        <v>74</v>
      </c>
      <c r="AY1350" s="244" t="s">
        <v>210</v>
      </c>
    </row>
    <row r="1351" s="14" customFormat="1">
      <c r="A1351" s="14"/>
      <c r="B1351" s="245"/>
      <c r="C1351" s="246"/>
      <c r="D1351" s="236" t="s">
        <v>221</v>
      </c>
      <c r="E1351" s="247" t="s">
        <v>19</v>
      </c>
      <c r="F1351" s="248" t="s">
        <v>1645</v>
      </c>
      <c r="G1351" s="246"/>
      <c r="H1351" s="249">
        <v>640</v>
      </c>
      <c r="I1351" s="250"/>
      <c r="J1351" s="246"/>
      <c r="K1351" s="246"/>
      <c r="L1351" s="251"/>
      <c r="M1351" s="252"/>
      <c r="N1351" s="253"/>
      <c r="O1351" s="253"/>
      <c r="P1351" s="253"/>
      <c r="Q1351" s="253"/>
      <c r="R1351" s="253"/>
      <c r="S1351" s="253"/>
      <c r="T1351" s="254"/>
      <c r="U1351" s="14"/>
      <c r="V1351" s="14"/>
      <c r="W1351" s="14"/>
      <c r="X1351" s="14"/>
      <c r="Y1351" s="14"/>
      <c r="Z1351" s="14"/>
      <c r="AA1351" s="14"/>
      <c r="AB1351" s="14"/>
      <c r="AC1351" s="14"/>
      <c r="AD1351" s="14"/>
      <c r="AE1351" s="14"/>
      <c r="AT1351" s="255" t="s">
        <v>221</v>
      </c>
      <c r="AU1351" s="255" t="s">
        <v>83</v>
      </c>
      <c r="AV1351" s="14" t="s">
        <v>83</v>
      </c>
      <c r="AW1351" s="14" t="s">
        <v>34</v>
      </c>
      <c r="AX1351" s="14" t="s">
        <v>74</v>
      </c>
      <c r="AY1351" s="255" t="s">
        <v>210</v>
      </c>
    </row>
    <row r="1352" s="16" customFormat="1">
      <c r="A1352" s="16"/>
      <c r="B1352" s="267"/>
      <c r="C1352" s="268"/>
      <c r="D1352" s="236" t="s">
        <v>221</v>
      </c>
      <c r="E1352" s="269" t="s">
        <v>19</v>
      </c>
      <c r="F1352" s="270" t="s">
        <v>236</v>
      </c>
      <c r="G1352" s="268"/>
      <c r="H1352" s="271">
        <v>640</v>
      </c>
      <c r="I1352" s="272"/>
      <c r="J1352" s="268"/>
      <c r="K1352" s="268"/>
      <c r="L1352" s="273"/>
      <c r="M1352" s="274"/>
      <c r="N1352" s="275"/>
      <c r="O1352" s="275"/>
      <c r="P1352" s="275"/>
      <c r="Q1352" s="275"/>
      <c r="R1352" s="275"/>
      <c r="S1352" s="275"/>
      <c r="T1352" s="276"/>
      <c r="U1352" s="16"/>
      <c r="V1352" s="16"/>
      <c r="W1352" s="16"/>
      <c r="X1352" s="16"/>
      <c r="Y1352" s="16"/>
      <c r="Z1352" s="16"/>
      <c r="AA1352" s="16"/>
      <c r="AB1352" s="16"/>
      <c r="AC1352" s="16"/>
      <c r="AD1352" s="16"/>
      <c r="AE1352" s="16"/>
      <c r="AT1352" s="277" t="s">
        <v>221</v>
      </c>
      <c r="AU1352" s="277" t="s">
        <v>83</v>
      </c>
      <c r="AV1352" s="16" t="s">
        <v>217</v>
      </c>
      <c r="AW1352" s="16" t="s">
        <v>34</v>
      </c>
      <c r="AX1352" s="16" t="s">
        <v>81</v>
      </c>
      <c r="AY1352" s="277" t="s">
        <v>210</v>
      </c>
    </row>
    <row r="1353" s="2" customFormat="1" ht="16.5" customHeight="1">
      <c r="A1353" s="40"/>
      <c r="B1353" s="41"/>
      <c r="C1353" s="278" t="s">
        <v>1646</v>
      </c>
      <c r="D1353" s="278" t="s">
        <v>424</v>
      </c>
      <c r="E1353" s="279" t="s">
        <v>1647</v>
      </c>
      <c r="F1353" s="280" t="s">
        <v>1011</v>
      </c>
      <c r="G1353" s="281" t="s">
        <v>215</v>
      </c>
      <c r="H1353" s="282">
        <v>0.59099999999999997</v>
      </c>
      <c r="I1353" s="283"/>
      <c r="J1353" s="284">
        <f>ROUND(I1353*H1353,2)</f>
        <v>0</v>
      </c>
      <c r="K1353" s="280" t="s">
        <v>296</v>
      </c>
      <c r="L1353" s="285"/>
      <c r="M1353" s="286" t="s">
        <v>19</v>
      </c>
      <c r="N1353" s="287" t="s">
        <v>45</v>
      </c>
      <c r="O1353" s="86"/>
      <c r="P1353" s="225">
        <f>O1353*H1353</f>
        <v>0</v>
      </c>
      <c r="Q1353" s="225">
        <v>0.55000000000000004</v>
      </c>
      <c r="R1353" s="225">
        <f>Q1353*H1353</f>
        <v>0.32505000000000001</v>
      </c>
      <c r="S1353" s="225">
        <v>0</v>
      </c>
      <c r="T1353" s="226">
        <f>S1353*H1353</f>
        <v>0</v>
      </c>
      <c r="U1353" s="40"/>
      <c r="V1353" s="40"/>
      <c r="W1353" s="40"/>
      <c r="X1353" s="40"/>
      <c r="Y1353" s="40"/>
      <c r="Z1353" s="40"/>
      <c r="AA1353" s="40"/>
      <c r="AB1353" s="40"/>
      <c r="AC1353" s="40"/>
      <c r="AD1353" s="40"/>
      <c r="AE1353" s="40"/>
      <c r="AR1353" s="227" t="s">
        <v>498</v>
      </c>
      <c r="AT1353" s="227" t="s">
        <v>424</v>
      </c>
      <c r="AU1353" s="227" t="s">
        <v>83</v>
      </c>
      <c r="AY1353" s="19" t="s">
        <v>210</v>
      </c>
      <c r="BE1353" s="228">
        <f>IF(N1353="základní",J1353,0)</f>
        <v>0</v>
      </c>
      <c r="BF1353" s="228">
        <f>IF(N1353="snížená",J1353,0)</f>
        <v>0</v>
      </c>
      <c r="BG1353" s="228">
        <f>IF(N1353="zákl. přenesená",J1353,0)</f>
        <v>0</v>
      </c>
      <c r="BH1353" s="228">
        <f>IF(N1353="sníž. přenesená",J1353,0)</f>
        <v>0</v>
      </c>
      <c r="BI1353" s="228">
        <f>IF(N1353="nulová",J1353,0)</f>
        <v>0</v>
      </c>
      <c r="BJ1353" s="19" t="s">
        <v>81</v>
      </c>
      <c r="BK1353" s="228">
        <f>ROUND(I1353*H1353,2)</f>
        <v>0</v>
      </c>
      <c r="BL1353" s="19" t="s">
        <v>368</v>
      </c>
      <c r="BM1353" s="227" t="s">
        <v>1648</v>
      </c>
    </row>
    <row r="1354" s="14" customFormat="1">
      <c r="A1354" s="14"/>
      <c r="B1354" s="245"/>
      <c r="C1354" s="246"/>
      <c r="D1354" s="236" t="s">
        <v>221</v>
      </c>
      <c r="E1354" s="246"/>
      <c r="F1354" s="248" t="s">
        <v>1649</v>
      </c>
      <c r="G1354" s="246"/>
      <c r="H1354" s="249">
        <v>0.59099999999999997</v>
      </c>
      <c r="I1354" s="250"/>
      <c r="J1354" s="246"/>
      <c r="K1354" s="246"/>
      <c r="L1354" s="251"/>
      <c r="M1354" s="252"/>
      <c r="N1354" s="253"/>
      <c r="O1354" s="253"/>
      <c r="P1354" s="253"/>
      <c r="Q1354" s="253"/>
      <c r="R1354" s="253"/>
      <c r="S1354" s="253"/>
      <c r="T1354" s="254"/>
      <c r="U1354" s="14"/>
      <c r="V1354" s="14"/>
      <c r="W1354" s="14"/>
      <c r="X1354" s="14"/>
      <c r="Y1354" s="14"/>
      <c r="Z1354" s="14"/>
      <c r="AA1354" s="14"/>
      <c r="AB1354" s="14"/>
      <c r="AC1354" s="14"/>
      <c r="AD1354" s="14"/>
      <c r="AE1354" s="14"/>
      <c r="AT1354" s="255" t="s">
        <v>221</v>
      </c>
      <c r="AU1354" s="255" t="s">
        <v>83</v>
      </c>
      <c r="AV1354" s="14" t="s">
        <v>83</v>
      </c>
      <c r="AW1354" s="14" t="s">
        <v>4</v>
      </c>
      <c r="AX1354" s="14" t="s">
        <v>81</v>
      </c>
      <c r="AY1354" s="255" t="s">
        <v>210</v>
      </c>
    </row>
    <row r="1355" s="2" customFormat="1" ht="24.15" customHeight="1">
      <c r="A1355" s="40"/>
      <c r="B1355" s="41"/>
      <c r="C1355" s="216" t="s">
        <v>1650</v>
      </c>
      <c r="D1355" s="216" t="s">
        <v>212</v>
      </c>
      <c r="E1355" s="217" t="s">
        <v>1651</v>
      </c>
      <c r="F1355" s="218" t="s">
        <v>1652</v>
      </c>
      <c r="G1355" s="219" t="s">
        <v>270</v>
      </c>
      <c r="H1355" s="220">
        <v>2.4500000000000002</v>
      </c>
      <c r="I1355" s="221"/>
      <c r="J1355" s="222">
        <f>ROUND(I1355*H1355,2)</f>
        <v>0</v>
      </c>
      <c r="K1355" s="218" t="s">
        <v>216</v>
      </c>
      <c r="L1355" s="46"/>
      <c r="M1355" s="223" t="s">
        <v>19</v>
      </c>
      <c r="N1355" s="224" t="s">
        <v>45</v>
      </c>
      <c r="O1355" s="86"/>
      <c r="P1355" s="225">
        <f>O1355*H1355</f>
        <v>0</v>
      </c>
      <c r="Q1355" s="225">
        <v>0</v>
      </c>
      <c r="R1355" s="225">
        <f>Q1355*H1355</f>
        <v>0</v>
      </c>
      <c r="S1355" s="225">
        <v>0</v>
      </c>
      <c r="T1355" s="226">
        <f>S1355*H1355</f>
        <v>0</v>
      </c>
      <c r="U1355" s="40"/>
      <c r="V1355" s="40"/>
      <c r="W1355" s="40"/>
      <c r="X1355" s="40"/>
      <c r="Y1355" s="40"/>
      <c r="Z1355" s="40"/>
      <c r="AA1355" s="40"/>
      <c r="AB1355" s="40"/>
      <c r="AC1355" s="40"/>
      <c r="AD1355" s="40"/>
      <c r="AE1355" s="40"/>
      <c r="AR1355" s="227" t="s">
        <v>368</v>
      </c>
      <c r="AT1355" s="227" t="s">
        <v>212</v>
      </c>
      <c r="AU1355" s="227" t="s">
        <v>83</v>
      </c>
      <c r="AY1355" s="19" t="s">
        <v>210</v>
      </c>
      <c r="BE1355" s="228">
        <f>IF(N1355="základní",J1355,0)</f>
        <v>0</v>
      </c>
      <c r="BF1355" s="228">
        <f>IF(N1355="snížená",J1355,0)</f>
        <v>0</v>
      </c>
      <c r="BG1355" s="228">
        <f>IF(N1355="zákl. přenesená",J1355,0)</f>
        <v>0</v>
      </c>
      <c r="BH1355" s="228">
        <f>IF(N1355="sníž. přenesená",J1355,0)</f>
        <v>0</v>
      </c>
      <c r="BI1355" s="228">
        <f>IF(N1355="nulová",J1355,0)</f>
        <v>0</v>
      </c>
      <c r="BJ1355" s="19" t="s">
        <v>81</v>
      </c>
      <c r="BK1355" s="228">
        <f>ROUND(I1355*H1355,2)</f>
        <v>0</v>
      </c>
      <c r="BL1355" s="19" t="s">
        <v>368</v>
      </c>
      <c r="BM1355" s="227" t="s">
        <v>1653</v>
      </c>
    </row>
    <row r="1356" s="2" customFormat="1">
      <c r="A1356" s="40"/>
      <c r="B1356" s="41"/>
      <c r="C1356" s="42"/>
      <c r="D1356" s="229" t="s">
        <v>219</v>
      </c>
      <c r="E1356" s="42"/>
      <c r="F1356" s="230" t="s">
        <v>1654</v>
      </c>
      <c r="G1356" s="42"/>
      <c r="H1356" s="42"/>
      <c r="I1356" s="231"/>
      <c r="J1356" s="42"/>
      <c r="K1356" s="42"/>
      <c r="L1356" s="46"/>
      <c r="M1356" s="232"/>
      <c r="N1356" s="233"/>
      <c r="O1356" s="86"/>
      <c r="P1356" s="86"/>
      <c r="Q1356" s="86"/>
      <c r="R1356" s="86"/>
      <c r="S1356" s="86"/>
      <c r="T1356" s="87"/>
      <c r="U1356" s="40"/>
      <c r="V1356" s="40"/>
      <c r="W1356" s="40"/>
      <c r="X1356" s="40"/>
      <c r="Y1356" s="40"/>
      <c r="Z1356" s="40"/>
      <c r="AA1356" s="40"/>
      <c r="AB1356" s="40"/>
      <c r="AC1356" s="40"/>
      <c r="AD1356" s="40"/>
      <c r="AE1356" s="40"/>
      <c r="AT1356" s="19" t="s">
        <v>219</v>
      </c>
      <c r="AU1356" s="19" t="s">
        <v>83</v>
      </c>
    </row>
    <row r="1357" s="14" customFormat="1">
      <c r="A1357" s="14"/>
      <c r="B1357" s="245"/>
      <c r="C1357" s="246"/>
      <c r="D1357" s="236" t="s">
        <v>221</v>
      </c>
      <c r="E1357" s="247" t="s">
        <v>19</v>
      </c>
      <c r="F1357" s="248" t="s">
        <v>1231</v>
      </c>
      <c r="G1357" s="246"/>
      <c r="H1357" s="249">
        <v>2.4500000000000002</v>
      </c>
      <c r="I1357" s="250"/>
      <c r="J1357" s="246"/>
      <c r="K1357" s="246"/>
      <c r="L1357" s="251"/>
      <c r="M1357" s="252"/>
      <c r="N1357" s="253"/>
      <c r="O1357" s="253"/>
      <c r="P1357" s="253"/>
      <c r="Q1357" s="253"/>
      <c r="R1357" s="253"/>
      <c r="S1357" s="253"/>
      <c r="T1357" s="254"/>
      <c r="U1357" s="14"/>
      <c r="V1357" s="14"/>
      <c r="W1357" s="14"/>
      <c r="X1357" s="14"/>
      <c r="Y1357" s="14"/>
      <c r="Z1357" s="14"/>
      <c r="AA1357" s="14"/>
      <c r="AB1357" s="14"/>
      <c r="AC1357" s="14"/>
      <c r="AD1357" s="14"/>
      <c r="AE1357" s="14"/>
      <c r="AT1357" s="255" t="s">
        <v>221</v>
      </c>
      <c r="AU1357" s="255" t="s">
        <v>83</v>
      </c>
      <c r="AV1357" s="14" t="s">
        <v>83</v>
      </c>
      <c r="AW1357" s="14" t="s">
        <v>34</v>
      </c>
      <c r="AX1357" s="14" t="s">
        <v>81</v>
      </c>
      <c r="AY1357" s="255" t="s">
        <v>210</v>
      </c>
    </row>
    <row r="1358" s="2" customFormat="1" ht="16.5" customHeight="1">
      <c r="A1358" s="40"/>
      <c r="B1358" s="41"/>
      <c r="C1358" s="278" t="s">
        <v>1655</v>
      </c>
      <c r="D1358" s="278" t="s">
        <v>424</v>
      </c>
      <c r="E1358" s="279" t="s">
        <v>1656</v>
      </c>
      <c r="F1358" s="280" t="s">
        <v>984</v>
      </c>
      <c r="G1358" s="281" t="s">
        <v>215</v>
      </c>
      <c r="H1358" s="282">
        <v>0.060999999999999999</v>
      </c>
      <c r="I1358" s="283"/>
      <c r="J1358" s="284">
        <f>ROUND(I1358*H1358,2)</f>
        <v>0</v>
      </c>
      <c r="K1358" s="280" t="s">
        <v>216</v>
      </c>
      <c r="L1358" s="285"/>
      <c r="M1358" s="286" t="s">
        <v>19</v>
      </c>
      <c r="N1358" s="287" t="s">
        <v>45</v>
      </c>
      <c r="O1358" s="86"/>
      <c r="P1358" s="225">
        <f>O1358*H1358</f>
        <v>0</v>
      </c>
      <c r="Q1358" s="225">
        <v>0.5</v>
      </c>
      <c r="R1358" s="225">
        <f>Q1358*H1358</f>
        <v>0.030499999999999999</v>
      </c>
      <c r="S1358" s="225">
        <v>0</v>
      </c>
      <c r="T1358" s="226">
        <f>S1358*H1358</f>
        <v>0</v>
      </c>
      <c r="U1358" s="40"/>
      <c r="V1358" s="40"/>
      <c r="W1358" s="40"/>
      <c r="X1358" s="40"/>
      <c r="Y1358" s="40"/>
      <c r="Z1358" s="40"/>
      <c r="AA1358" s="40"/>
      <c r="AB1358" s="40"/>
      <c r="AC1358" s="40"/>
      <c r="AD1358" s="40"/>
      <c r="AE1358" s="40"/>
      <c r="AR1358" s="227" t="s">
        <v>498</v>
      </c>
      <c r="AT1358" s="227" t="s">
        <v>424</v>
      </c>
      <c r="AU1358" s="227" t="s">
        <v>83</v>
      </c>
      <c r="AY1358" s="19" t="s">
        <v>210</v>
      </c>
      <c r="BE1358" s="228">
        <f>IF(N1358="základní",J1358,0)</f>
        <v>0</v>
      </c>
      <c r="BF1358" s="228">
        <f>IF(N1358="snížená",J1358,0)</f>
        <v>0</v>
      </c>
      <c r="BG1358" s="228">
        <f>IF(N1358="zákl. přenesená",J1358,0)</f>
        <v>0</v>
      </c>
      <c r="BH1358" s="228">
        <f>IF(N1358="sníž. přenesená",J1358,0)</f>
        <v>0</v>
      </c>
      <c r="BI1358" s="228">
        <f>IF(N1358="nulová",J1358,0)</f>
        <v>0</v>
      </c>
      <c r="BJ1358" s="19" t="s">
        <v>81</v>
      </c>
      <c r="BK1358" s="228">
        <f>ROUND(I1358*H1358,2)</f>
        <v>0</v>
      </c>
      <c r="BL1358" s="19" t="s">
        <v>368</v>
      </c>
      <c r="BM1358" s="227" t="s">
        <v>1657</v>
      </c>
    </row>
    <row r="1359" s="14" customFormat="1">
      <c r="A1359" s="14"/>
      <c r="B1359" s="245"/>
      <c r="C1359" s="246"/>
      <c r="D1359" s="236" t="s">
        <v>221</v>
      </c>
      <c r="E1359" s="247" t="s">
        <v>19</v>
      </c>
      <c r="F1359" s="248" t="s">
        <v>1658</v>
      </c>
      <c r="G1359" s="246"/>
      <c r="H1359" s="249">
        <v>0.060999999999999999</v>
      </c>
      <c r="I1359" s="250"/>
      <c r="J1359" s="246"/>
      <c r="K1359" s="246"/>
      <c r="L1359" s="251"/>
      <c r="M1359" s="252"/>
      <c r="N1359" s="253"/>
      <c r="O1359" s="253"/>
      <c r="P1359" s="253"/>
      <c r="Q1359" s="253"/>
      <c r="R1359" s="253"/>
      <c r="S1359" s="253"/>
      <c r="T1359" s="254"/>
      <c r="U1359" s="14"/>
      <c r="V1359" s="14"/>
      <c r="W1359" s="14"/>
      <c r="X1359" s="14"/>
      <c r="Y1359" s="14"/>
      <c r="Z1359" s="14"/>
      <c r="AA1359" s="14"/>
      <c r="AB1359" s="14"/>
      <c r="AC1359" s="14"/>
      <c r="AD1359" s="14"/>
      <c r="AE1359" s="14"/>
      <c r="AT1359" s="255" t="s">
        <v>221</v>
      </c>
      <c r="AU1359" s="255" t="s">
        <v>83</v>
      </c>
      <c r="AV1359" s="14" t="s">
        <v>83</v>
      </c>
      <c r="AW1359" s="14" t="s">
        <v>34</v>
      </c>
      <c r="AX1359" s="14" t="s">
        <v>81</v>
      </c>
      <c r="AY1359" s="255" t="s">
        <v>210</v>
      </c>
    </row>
    <row r="1360" s="2" customFormat="1" ht="24.9" customHeight="1">
      <c r="A1360" s="40"/>
      <c r="B1360" s="41"/>
      <c r="C1360" s="216" t="s">
        <v>1659</v>
      </c>
      <c r="D1360" s="216" t="s">
        <v>212</v>
      </c>
      <c r="E1360" s="217" t="s">
        <v>1660</v>
      </c>
      <c r="F1360" s="218" t="s">
        <v>1661</v>
      </c>
      <c r="G1360" s="219" t="s">
        <v>868</v>
      </c>
      <c r="H1360" s="220">
        <v>37</v>
      </c>
      <c r="I1360" s="221"/>
      <c r="J1360" s="222">
        <f>ROUND(I1360*H1360,2)</f>
        <v>0</v>
      </c>
      <c r="K1360" s="218" t="s">
        <v>296</v>
      </c>
      <c r="L1360" s="46"/>
      <c r="M1360" s="223" t="s">
        <v>19</v>
      </c>
      <c r="N1360" s="224" t="s">
        <v>45</v>
      </c>
      <c r="O1360" s="86"/>
      <c r="P1360" s="225">
        <f>O1360*H1360</f>
        <v>0</v>
      </c>
      <c r="Q1360" s="225">
        <v>0.00025999999999999998</v>
      </c>
      <c r="R1360" s="225">
        <f>Q1360*H1360</f>
        <v>0.0096199999999999983</v>
      </c>
      <c r="S1360" s="225">
        <v>0</v>
      </c>
      <c r="T1360" s="226">
        <f>S1360*H1360</f>
        <v>0</v>
      </c>
      <c r="U1360" s="40"/>
      <c r="V1360" s="40"/>
      <c r="W1360" s="40"/>
      <c r="X1360" s="40"/>
      <c r="Y1360" s="40"/>
      <c r="Z1360" s="40"/>
      <c r="AA1360" s="40"/>
      <c r="AB1360" s="40"/>
      <c r="AC1360" s="40"/>
      <c r="AD1360" s="40"/>
      <c r="AE1360" s="40"/>
      <c r="AR1360" s="227" t="s">
        <v>368</v>
      </c>
      <c r="AT1360" s="227" t="s">
        <v>212</v>
      </c>
      <c r="AU1360" s="227" t="s">
        <v>83</v>
      </c>
      <c r="AY1360" s="19" t="s">
        <v>210</v>
      </c>
      <c r="BE1360" s="228">
        <f>IF(N1360="základní",J1360,0)</f>
        <v>0</v>
      </c>
      <c r="BF1360" s="228">
        <f>IF(N1360="snížená",J1360,0)</f>
        <v>0</v>
      </c>
      <c r="BG1360" s="228">
        <f>IF(N1360="zákl. přenesená",J1360,0)</f>
        <v>0</v>
      </c>
      <c r="BH1360" s="228">
        <f>IF(N1360="sníž. přenesená",J1360,0)</f>
        <v>0</v>
      </c>
      <c r="BI1360" s="228">
        <f>IF(N1360="nulová",J1360,0)</f>
        <v>0</v>
      </c>
      <c r="BJ1360" s="19" t="s">
        <v>81</v>
      </c>
      <c r="BK1360" s="228">
        <f>ROUND(I1360*H1360,2)</f>
        <v>0</v>
      </c>
      <c r="BL1360" s="19" t="s">
        <v>368</v>
      </c>
      <c r="BM1360" s="227" t="s">
        <v>1662</v>
      </c>
    </row>
    <row r="1361" s="13" customFormat="1">
      <c r="A1361" s="13"/>
      <c r="B1361" s="234"/>
      <c r="C1361" s="235"/>
      <c r="D1361" s="236" t="s">
        <v>221</v>
      </c>
      <c r="E1361" s="237" t="s">
        <v>19</v>
      </c>
      <c r="F1361" s="238" t="s">
        <v>1663</v>
      </c>
      <c r="G1361" s="235"/>
      <c r="H1361" s="237" t="s">
        <v>19</v>
      </c>
      <c r="I1361" s="239"/>
      <c r="J1361" s="235"/>
      <c r="K1361" s="235"/>
      <c r="L1361" s="240"/>
      <c r="M1361" s="241"/>
      <c r="N1361" s="242"/>
      <c r="O1361" s="242"/>
      <c r="P1361" s="242"/>
      <c r="Q1361" s="242"/>
      <c r="R1361" s="242"/>
      <c r="S1361" s="242"/>
      <c r="T1361" s="243"/>
      <c r="U1361" s="13"/>
      <c r="V1361" s="13"/>
      <c r="W1361" s="13"/>
      <c r="X1361" s="13"/>
      <c r="Y1361" s="13"/>
      <c r="Z1361" s="13"/>
      <c r="AA1361" s="13"/>
      <c r="AB1361" s="13"/>
      <c r="AC1361" s="13"/>
      <c r="AD1361" s="13"/>
      <c r="AE1361" s="13"/>
      <c r="AT1361" s="244" t="s">
        <v>221</v>
      </c>
      <c r="AU1361" s="244" t="s">
        <v>83</v>
      </c>
      <c r="AV1361" s="13" t="s">
        <v>81</v>
      </c>
      <c r="AW1361" s="13" t="s">
        <v>34</v>
      </c>
      <c r="AX1361" s="13" t="s">
        <v>74</v>
      </c>
      <c r="AY1361" s="244" t="s">
        <v>210</v>
      </c>
    </row>
    <row r="1362" s="14" customFormat="1">
      <c r="A1362" s="14"/>
      <c r="B1362" s="245"/>
      <c r="C1362" s="246"/>
      <c r="D1362" s="236" t="s">
        <v>221</v>
      </c>
      <c r="E1362" s="247" t="s">
        <v>19</v>
      </c>
      <c r="F1362" s="248" t="s">
        <v>504</v>
      </c>
      <c r="G1362" s="246"/>
      <c r="H1362" s="249">
        <v>33</v>
      </c>
      <c r="I1362" s="250"/>
      <c r="J1362" s="246"/>
      <c r="K1362" s="246"/>
      <c r="L1362" s="251"/>
      <c r="M1362" s="252"/>
      <c r="N1362" s="253"/>
      <c r="O1362" s="253"/>
      <c r="P1362" s="253"/>
      <c r="Q1362" s="253"/>
      <c r="R1362" s="253"/>
      <c r="S1362" s="253"/>
      <c r="T1362" s="254"/>
      <c r="U1362" s="14"/>
      <c r="V1362" s="14"/>
      <c r="W1362" s="14"/>
      <c r="X1362" s="14"/>
      <c r="Y1362" s="14"/>
      <c r="Z1362" s="14"/>
      <c r="AA1362" s="14"/>
      <c r="AB1362" s="14"/>
      <c r="AC1362" s="14"/>
      <c r="AD1362" s="14"/>
      <c r="AE1362" s="14"/>
      <c r="AT1362" s="255" t="s">
        <v>221</v>
      </c>
      <c r="AU1362" s="255" t="s">
        <v>83</v>
      </c>
      <c r="AV1362" s="14" t="s">
        <v>83</v>
      </c>
      <c r="AW1362" s="14" t="s">
        <v>34</v>
      </c>
      <c r="AX1362" s="14" t="s">
        <v>74</v>
      </c>
      <c r="AY1362" s="255" t="s">
        <v>210</v>
      </c>
    </row>
    <row r="1363" s="13" customFormat="1">
      <c r="A1363" s="13"/>
      <c r="B1363" s="234"/>
      <c r="C1363" s="235"/>
      <c r="D1363" s="236" t="s">
        <v>221</v>
      </c>
      <c r="E1363" s="237" t="s">
        <v>19</v>
      </c>
      <c r="F1363" s="238" t="s">
        <v>1664</v>
      </c>
      <c r="G1363" s="235"/>
      <c r="H1363" s="237" t="s">
        <v>19</v>
      </c>
      <c r="I1363" s="239"/>
      <c r="J1363" s="235"/>
      <c r="K1363" s="235"/>
      <c r="L1363" s="240"/>
      <c r="M1363" s="241"/>
      <c r="N1363" s="242"/>
      <c r="O1363" s="242"/>
      <c r="P1363" s="242"/>
      <c r="Q1363" s="242"/>
      <c r="R1363" s="242"/>
      <c r="S1363" s="242"/>
      <c r="T1363" s="243"/>
      <c r="U1363" s="13"/>
      <c r="V1363" s="13"/>
      <c r="W1363" s="13"/>
      <c r="X1363" s="13"/>
      <c r="Y1363" s="13"/>
      <c r="Z1363" s="13"/>
      <c r="AA1363" s="13"/>
      <c r="AB1363" s="13"/>
      <c r="AC1363" s="13"/>
      <c r="AD1363" s="13"/>
      <c r="AE1363" s="13"/>
      <c r="AT1363" s="244" t="s">
        <v>221</v>
      </c>
      <c r="AU1363" s="244" t="s">
        <v>83</v>
      </c>
      <c r="AV1363" s="13" t="s">
        <v>81</v>
      </c>
      <c r="AW1363" s="13" t="s">
        <v>34</v>
      </c>
      <c r="AX1363" s="13" t="s">
        <v>74</v>
      </c>
      <c r="AY1363" s="244" t="s">
        <v>210</v>
      </c>
    </row>
    <row r="1364" s="14" customFormat="1">
      <c r="A1364" s="14"/>
      <c r="B1364" s="245"/>
      <c r="C1364" s="246"/>
      <c r="D1364" s="236" t="s">
        <v>221</v>
      </c>
      <c r="E1364" s="247" t="s">
        <v>19</v>
      </c>
      <c r="F1364" s="248" t="s">
        <v>217</v>
      </c>
      <c r="G1364" s="246"/>
      <c r="H1364" s="249">
        <v>4</v>
      </c>
      <c r="I1364" s="250"/>
      <c r="J1364" s="246"/>
      <c r="K1364" s="246"/>
      <c r="L1364" s="251"/>
      <c r="M1364" s="252"/>
      <c r="N1364" s="253"/>
      <c r="O1364" s="253"/>
      <c r="P1364" s="253"/>
      <c r="Q1364" s="253"/>
      <c r="R1364" s="253"/>
      <c r="S1364" s="253"/>
      <c r="T1364" s="254"/>
      <c r="U1364" s="14"/>
      <c r="V1364" s="14"/>
      <c r="W1364" s="14"/>
      <c r="X1364" s="14"/>
      <c r="Y1364" s="14"/>
      <c r="Z1364" s="14"/>
      <c r="AA1364" s="14"/>
      <c r="AB1364" s="14"/>
      <c r="AC1364" s="14"/>
      <c r="AD1364" s="14"/>
      <c r="AE1364" s="14"/>
      <c r="AT1364" s="255" t="s">
        <v>221</v>
      </c>
      <c r="AU1364" s="255" t="s">
        <v>83</v>
      </c>
      <c r="AV1364" s="14" t="s">
        <v>83</v>
      </c>
      <c r="AW1364" s="14" t="s">
        <v>34</v>
      </c>
      <c r="AX1364" s="14" t="s">
        <v>74</v>
      </c>
      <c r="AY1364" s="255" t="s">
        <v>210</v>
      </c>
    </row>
    <row r="1365" s="16" customFormat="1">
      <c r="A1365" s="16"/>
      <c r="B1365" s="267"/>
      <c r="C1365" s="268"/>
      <c r="D1365" s="236" t="s">
        <v>221</v>
      </c>
      <c r="E1365" s="269" t="s">
        <v>19</v>
      </c>
      <c r="F1365" s="270" t="s">
        <v>236</v>
      </c>
      <c r="G1365" s="268"/>
      <c r="H1365" s="271">
        <v>37</v>
      </c>
      <c r="I1365" s="272"/>
      <c r="J1365" s="268"/>
      <c r="K1365" s="268"/>
      <c r="L1365" s="273"/>
      <c r="M1365" s="274"/>
      <c r="N1365" s="275"/>
      <c r="O1365" s="275"/>
      <c r="P1365" s="275"/>
      <c r="Q1365" s="275"/>
      <c r="R1365" s="275"/>
      <c r="S1365" s="275"/>
      <c r="T1365" s="276"/>
      <c r="U1365" s="16"/>
      <c r="V1365" s="16"/>
      <c r="W1365" s="16"/>
      <c r="X1365" s="16"/>
      <c r="Y1365" s="16"/>
      <c r="Z1365" s="16"/>
      <c r="AA1365" s="16"/>
      <c r="AB1365" s="16"/>
      <c r="AC1365" s="16"/>
      <c r="AD1365" s="16"/>
      <c r="AE1365" s="16"/>
      <c r="AT1365" s="277" t="s">
        <v>221</v>
      </c>
      <c r="AU1365" s="277" t="s">
        <v>83</v>
      </c>
      <c r="AV1365" s="16" t="s">
        <v>217</v>
      </c>
      <c r="AW1365" s="16" t="s">
        <v>34</v>
      </c>
      <c r="AX1365" s="16" t="s">
        <v>81</v>
      </c>
      <c r="AY1365" s="277" t="s">
        <v>210</v>
      </c>
    </row>
    <row r="1366" s="2" customFormat="1" ht="16.5" customHeight="1">
      <c r="A1366" s="40"/>
      <c r="B1366" s="41"/>
      <c r="C1366" s="278" t="s">
        <v>1665</v>
      </c>
      <c r="D1366" s="278" t="s">
        <v>424</v>
      </c>
      <c r="E1366" s="279" t="s">
        <v>1666</v>
      </c>
      <c r="F1366" s="280" t="s">
        <v>1667</v>
      </c>
      <c r="G1366" s="281" t="s">
        <v>868</v>
      </c>
      <c r="H1366" s="282">
        <v>1</v>
      </c>
      <c r="I1366" s="283"/>
      <c r="J1366" s="284">
        <f>ROUND(I1366*H1366,2)</f>
        <v>0</v>
      </c>
      <c r="K1366" s="280" t="s">
        <v>296</v>
      </c>
      <c r="L1366" s="285"/>
      <c r="M1366" s="286" t="s">
        <v>19</v>
      </c>
      <c r="N1366" s="287" t="s">
        <v>45</v>
      </c>
      <c r="O1366" s="86"/>
      <c r="P1366" s="225">
        <f>O1366*H1366</f>
        <v>0</v>
      </c>
      <c r="Q1366" s="225">
        <v>0.012</v>
      </c>
      <c r="R1366" s="225">
        <f>Q1366*H1366</f>
        <v>0.012</v>
      </c>
      <c r="S1366" s="225">
        <v>0</v>
      </c>
      <c r="T1366" s="226">
        <f>S1366*H1366</f>
        <v>0</v>
      </c>
      <c r="U1366" s="40"/>
      <c r="V1366" s="40"/>
      <c r="W1366" s="40"/>
      <c r="X1366" s="40"/>
      <c r="Y1366" s="40"/>
      <c r="Z1366" s="40"/>
      <c r="AA1366" s="40"/>
      <c r="AB1366" s="40"/>
      <c r="AC1366" s="40"/>
      <c r="AD1366" s="40"/>
      <c r="AE1366" s="40"/>
      <c r="AR1366" s="227" t="s">
        <v>498</v>
      </c>
      <c r="AT1366" s="227" t="s">
        <v>424</v>
      </c>
      <c r="AU1366" s="227" t="s">
        <v>83</v>
      </c>
      <c r="AY1366" s="19" t="s">
        <v>210</v>
      </c>
      <c r="BE1366" s="228">
        <f>IF(N1366="základní",J1366,0)</f>
        <v>0</v>
      </c>
      <c r="BF1366" s="228">
        <f>IF(N1366="snížená",J1366,0)</f>
        <v>0</v>
      </c>
      <c r="BG1366" s="228">
        <f>IF(N1366="zákl. přenesená",J1366,0)</f>
        <v>0</v>
      </c>
      <c r="BH1366" s="228">
        <f>IF(N1366="sníž. přenesená",J1366,0)</f>
        <v>0</v>
      </c>
      <c r="BI1366" s="228">
        <f>IF(N1366="nulová",J1366,0)</f>
        <v>0</v>
      </c>
      <c r="BJ1366" s="19" t="s">
        <v>81</v>
      </c>
      <c r="BK1366" s="228">
        <f>ROUND(I1366*H1366,2)</f>
        <v>0</v>
      </c>
      <c r="BL1366" s="19" t="s">
        <v>368</v>
      </c>
      <c r="BM1366" s="227" t="s">
        <v>1668</v>
      </c>
    </row>
    <row r="1367" s="2" customFormat="1">
      <c r="A1367" s="40"/>
      <c r="B1367" s="41"/>
      <c r="C1367" s="42"/>
      <c r="D1367" s="236" t="s">
        <v>1511</v>
      </c>
      <c r="E1367" s="42"/>
      <c r="F1367" s="288" t="s">
        <v>1669</v>
      </c>
      <c r="G1367" s="42"/>
      <c r="H1367" s="42"/>
      <c r="I1367" s="231"/>
      <c r="J1367" s="42"/>
      <c r="K1367" s="42"/>
      <c r="L1367" s="46"/>
      <c r="M1367" s="232"/>
      <c r="N1367" s="233"/>
      <c r="O1367" s="86"/>
      <c r="P1367" s="86"/>
      <c r="Q1367" s="86"/>
      <c r="R1367" s="86"/>
      <c r="S1367" s="86"/>
      <c r="T1367" s="87"/>
      <c r="U1367" s="40"/>
      <c r="V1367" s="40"/>
      <c r="W1367" s="40"/>
      <c r="X1367" s="40"/>
      <c r="Y1367" s="40"/>
      <c r="Z1367" s="40"/>
      <c r="AA1367" s="40"/>
      <c r="AB1367" s="40"/>
      <c r="AC1367" s="40"/>
      <c r="AD1367" s="40"/>
      <c r="AE1367" s="40"/>
      <c r="AT1367" s="19" t="s">
        <v>1511</v>
      </c>
      <c r="AU1367" s="19" t="s">
        <v>83</v>
      </c>
    </row>
    <row r="1368" s="2" customFormat="1" ht="16.5" customHeight="1">
      <c r="A1368" s="40"/>
      <c r="B1368" s="41"/>
      <c r="C1368" s="278" t="s">
        <v>1670</v>
      </c>
      <c r="D1368" s="278" t="s">
        <v>424</v>
      </c>
      <c r="E1368" s="279" t="s">
        <v>1671</v>
      </c>
      <c r="F1368" s="280" t="s">
        <v>1672</v>
      </c>
      <c r="G1368" s="281" t="s">
        <v>868</v>
      </c>
      <c r="H1368" s="282">
        <v>1</v>
      </c>
      <c r="I1368" s="283"/>
      <c r="J1368" s="284">
        <f>ROUND(I1368*H1368,2)</f>
        <v>0</v>
      </c>
      <c r="K1368" s="280" t="s">
        <v>296</v>
      </c>
      <c r="L1368" s="285"/>
      <c r="M1368" s="286" t="s">
        <v>19</v>
      </c>
      <c r="N1368" s="287" t="s">
        <v>45</v>
      </c>
      <c r="O1368" s="86"/>
      <c r="P1368" s="225">
        <f>O1368*H1368</f>
        <v>0</v>
      </c>
      <c r="Q1368" s="225">
        <v>0.012</v>
      </c>
      <c r="R1368" s="225">
        <f>Q1368*H1368</f>
        <v>0.012</v>
      </c>
      <c r="S1368" s="225">
        <v>0</v>
      </c>
      <c r="T1368" s="226">
        <f>S1368*H1368</f>
        <v>0</v>
      </c>
      <c r="U1368" s="40"/>
      <c r="V1368" s="40"/>
      <c r="W1368" s="40"/>
      <c r="X1368" s="40"/>
      <c r="Y1368" s="40"/>
      <c r="Z1368" s="40"/>
      <c r="AA1368" s="40"/>
      <c r="AB1368" s="40"/>
      <c r="AC1368" s="40"/>
      <c r="AD1368" s="40"/>
      <c r="AE1368" s="40"/>
      <c r="AR1368" s="227" t="s">
        <v>498</v>
      </c>
      <c r="AT1368" s="227" t="s">
        <v>424</v>
      </c>
      <c r="AU1368" s="227" t="s">
        <v>83</v>
      </c>
      <c r="AY1368" s="19" t="s">
        <v>210</v>
      </c>
      <c r="BE1368" s="228">
        <f>IF(N1368="základní",J1368,0)</f>
        <v>0</v>
      </c>
      <c r="BF1368" s="228">
        <f>IF(N1368="snížená",J1368,0)</f>
        <v>0</v>
      </c>
      <c r="BG1368" s="228">
        <f>IF(N1368="zákl. přenesená",J1368,0)</f>
        <v>0</v>
      </c>
      <c r="BH1368" s="228">
        <f>IF(N1368="sníž. přenesená",J1368,0)</f>
        <v>0</v>
      </c>
      <c r="BI1368" s="228">
        <f>IF(N1368="nulová",J1368,0)</f>
        <v>0</v>
      </c>
      <c r="BJ1368" s="19" t="s">
        <v>81</v>
      </c>
      <c r="BK1368" s="228">
        <f>ROUND(I1368*H1368,2)</f>
        <v>0</v>
      </c>
      <c r="BL1368" s="19" t="s">
        <v>368</v>
      </c>
      <c r="BM1368" s="227" t="s">
        <v>1673</v>
      </c>
    </row>
    <row r="1369" s="2" customFormat="1">
      <c r="A1369" s="40"/>
      <c r="B1369" s="41"/>
      <c r="C1369" s="42"/>
      <c r="D1369" s="236" t="s">
        <v>1511</v>
      </c>
      <c r="E1369" s="42"/>
      <c r="F1369" s="288" t="s">
        <v>1674</v>
      </c>
      <c r="G1369" s="42"/>
      <c r="H1369" s="42"/>
      <c r="I1369" s="231"/>
      <c r="J1369" s="42"/>
      <c r="K1369" s="42"/>
      <c r="L1369" s="46"/>
      <c r="M1369" s="232"/>
      <c r="N1369" s="233"/>
      <c r="O1369" s="86"/>
      <c r="P1369" s="86"/>
      <c r="Q1369" s="86"/>
      <c r="R1369" s="86"/>
      <c r="S1369" s="86"/>
      <c r="T1369" s="87"/>
      <c r="U1369" s="40"/>
      <c r="V1369" s="40"/>
      <c r="W1369" s="40"/>
      <c r="X1369" s="40"/>
      <c r="Y1369" s="40"/>
      <c r="Z1369" s="40"/>
      <c r="AA1369" s="40"/>
      <c r="AB1369" s="40"/>
      <c r="AC1369" s="40"/>
      <c r="AD1369" s="40"/>
      <c r="AE1369" s="40"/>
      <c r="AT1369" s="19" t="s">
        <v>1511</v>
      </c>
      <c r="AU1369" s="19" t="s">
        <v>83</v>
      </c>
    </row>
    <row r="1370" s="2" customFormat="1" ht="16.5" customHeight="1">
      <c r="A1370" s="40"/>
      <c r="B1370" s="41"/>
      <c r="C1370" s="278" t="s">
        <v>1675</v>
      </c>
      <c r="D1370" s="278" t="s">
        <v>424</v>
      </c>
      <c r="E1370" s="279" t="s">
        <v>1676</v>
      </c>
      <c r="F1370" s="280" t="s">
        <v>1677</v>
      </c>
      <c r="G1370" s="281" t="s">
        <v>868</v>
      </c>
      <c r="H1370" s="282">
        <v>1</v>
      </c>
      <c r="I1370" s="283"/>
      <c r="J1370" s="284">
        <f>ROUND(I1370*H1370,2)</f>
        <v>0</v>
      </c>
      <c r="K1370" s="280" t="s">
        <v>296</v>
      </c>
      <c r="L1370" s="285"/>
      <c r="M1370" s="286" t="s">
        <v>19</v>
      </c>
      <c r="N1370" s="287" t="s">
        <v>45</v>
      </c>
      <c r="O1370" s="86"/>
      <c r="P1370" s="225">
        <f>O1370*H1370</f>
        <v>0</v>
      </c>
      <c r="Q1370" s="225">
        <v>0.012</v>
      </c>
      <c r="R1370" s="225">
        <f>Q1370*H1370</f>
        <v>0.012</v>
      </c>
      <c r="S1370" s="225">
        <v>0</v>
      </c>
      <c r="T1370" s="226">
        <f>S1370*H1370</f>
        <v>0</v>
      </c>
      <c r="U1370" s="40"/>
      <c r="V1370" s="40"/>
      <c r="W1370" s="40"/>
      <c r="X1370" s="40"/>
      <c r="Y1370" s="40"/>
      <c r="Z1370" s="40"/>
      <c r="AA1370" s="40"/>
      <c r="AB1370" s="40"/>
      <c r="AC1370" s="40"/>
      <c r="AD1370" s="40"/>
      <c r="AE1370" s="40"/>
      <c r="AR1370" s="227" t="s">
        <v>498</v>
      </c>
      <c r="AT1370" s="227" t="s">
        <v>424</v>
      </c>
      <c r="AU1370" s="227" t="s">
        <v>83</v>
      </c>
      <c r="AY1370" s="19" t="s">
        <v>210</v>
      </c>
      <c r="BE1370" s="228">
        <f>IF(N1370="základní",J1370,0)</f>
        <v>0</v>
      </c>
      <c r="BF1370" s="228">
        <f>IF(N1370="snížená",J1370,0)</f>
        <v>0</v>
      </c>
      <c r="BG1370" s="228">
        <f>IF(N1370="zákl. přenesená",J1370,0)</f>
        <v>0</v>
      </c>
      <c r="BH1370" s="228">
        <f>IF(N1370="sníž. přenesená",J1370,0)</f>
        <v>0</v>
      </c>
      <c r="BI1370" s="228">
        <f>IF(N1370="nulová",J1370,0)</f>
        <v>0</v>
      </c>
      <c r="BJ1370" s="19" t="s">
        <v>81</v>
      </c>
      <c r="BK1370" s="228">
        <f>ROUND(I1370*H1370,2)</f>
        <v>0</v>
      </c>
      <c r="BL1370" s="19" t="s">
        <v>368</v>
      </c>
      <c r="BM1370" s="227" t="s">
        <v>1678</v>
      </c>
    </row>
    <row r="1371" s="13" customFormat="1">
      <c r="A1371" s="13"/>
      <c r="B1371" s="234"/>
      <c r="C1371" s="235"/>
      <c r="D1371" s="236" t="s">
        <v>221</v>
      </c>
      <c r="E1371" s="237" t="s">
        <v>19</v>
      </c>
      <c r="F1371" s="238" t="s">
        <v>1679</v>
      </c>
      <c r="G1371" s="235"/>
      <c r="H1371" s="237" t="s">
        <v>19</v>
      </c>
      <c r="I1371" s="239"/>
      <c r="J1371" s="235"/>
      <c r="K1371" s="235"/>
      <c r="L1371" s="240"/>
      <c r="M1371" s="241"/>
      <c r="N1371" s="242"/>
      <c r="O1371" s="242"/>
      <c r="P1371" s="242"/>
      <c r="Q1371" s="242"/>
      <c r="R1371" s="242"/>
      <c r="S1371" s="242"/>
      <c r="T1371" s="243"/>
      <c r="U1371" s="13"/>
      <c r="V1371" s="13"/>
      <c r="W1371" s="13"/>
      <c r="X1371" s="13"/>
      <c r="Y1371" s="13"/>
      <c r="Z1371" s="13"/>
      <c r="AA1371" s="13"/>
      <c r="AB1371" s="13"/>
      <c r="AC1371" s="13"/>
      <c r="AD1371" s="13"/>
      <c r="AE1371" s="13"/>
      <c r="AT1371" s="244" t="s">
        <v>221</v>
      </c>
      <c r="AU1371" s="244" t="s">
        <v>83</v>
      </c>
      <c r="AV1371" s="13" t="s">
        <v>81</v>
      </c>
      <c r="AW1371" s="13" t="s">
        <v>34</v>
      </c>
      <c r="AX1371" s="13" t="s">
        <v>74</v>
      </c>
      <c r="AY1371" s="244" t="s">
        <v>210</v>
      </c>
    </row>
    <row r="1372" s="14" customFormat="1">
      <c r="A1372" s="14"/>
      <c r="B1372" s="245"/>
      <c r="C1372" s="246"/>
      <c r="D1372" s="236" t="s">
        <v>221</v>
      </c>
      <c r="E1372" s="247" t="s">
        <v>19</v>
      </c>
      <c r="F1372" s="248" t="s">
        <v>81</v>
      </c>
      <c r="G1372" s="246"/>
      <c r="H1372" s="249">
        <v>1</v>
      </c>
      <c r="I1372" s="250"/>
      <c r="J1372" s="246"/>
      <c r="K1372" s="246"/>
      <c r="L1372" s="251"/>
      <c r="M1372" s="252"/>
      <c r="N1372" s="253"/>
      <c r="O1372" s="253"/>
      <c r="P1372" s="253"/>
      <c r="Q1372" s="253"/>
      <c r="R1372" s="253"/>
      <c r="S1372" s="253"/>
      <c r="T1372" s="254"/>
      <c r="U1372" s="14"/>
      <c r="V1372" s="14"/>
      <c r="W1372" s="14"/>
      <c r="X1372" s="14"/>
      <c r="Y1372" s="14"/>
      <c r="Z1372" s="14"/>
      <c r="AA1372" s="14"/>
      <c r="AB1372" s="14"/>
      <c r="AC1372" s="14"/>
      <c r="AD1372" s="14"/>
      <c r="AE1372" s="14"/>
      <c r="AT1372" s="255" t="s">
        <v>221</v>
      </c>
      <c r="AU1372" s="255" t="s">
        <v>83</v>
      </c>
      <c r="AV1372" s="14" t="s">
        <v>83</v>
      </c>
      <c r="AW1372" s="14" t="s">
        <v>34</v>
      </c>
      <c r="AX1372" s="14" t="s">
        <v>81</v>
      </c>
      <c r="AY1372" s="255" t="s">
        <v>210</v>
      </c>
    </row>
    <row r="1373" s="2" customFormat="1" ht="16.5" customHeight="1">
      <c r="A1373" s="40"/>
      <c r="B1373" s="41"/>
      <c r="C1373" s="278" t="s">
        <v>1680</v>
      </c>
      <c r="D1373" s="278" t="s">
        <v>424</v>
      </c>
      <c r="E1373" s="279" t="s">
        <v>1681</v>
      </c>
      <c r="F1373" s="280" t="s">
        <v>1682</v>
      </c>
      <c r="G1373" s="281" t="s">
        <v>868</v>
      </c>
      <c r="H1373" s="282">
        <v>1</v>
      </c>
      <c r="I1373" s="283"/>
      <c r="J1373" s="284">
        <f>ROUND(I1373*H1373,2)</f>
        <v>0</v>
      </c>
      <c r="K1373" s="280" t="s">
        <v>296</v>
      </c>
      <c r="L1373" s="285"/>
      <c r="M1373" s="286" t="s">
        <v>19</v>
      </c>
      <c r="N1373" s="287" t="s">
        <v>45</v>
      </c>
      <c r="O1373" s="86"/>
      <c r="P1373" s="225">
        <f>O1373*H1373</f>
        <v>0</v>
      </c>
      <c r="Q1373" s="225">
        <v>0.012</v>
      </c>
      <c r="R1373" s="225">
        <f>Q1373*H1373</f>
        <v>0.012</v>
      </c>
      <c r="S1373" s="225">
        <v>0</v>
      </c>
      <c r="T1373" s="226">
        <f>S1373*H1373</f>
        <v>0</v>
      </c>
      <c r="U1373" s="40"/>
      <c r="V1373" s="40"/>
      <c r="W1373" s="40"/>
      <c r="X1373" s="40"/>
      <c r="Y1373" s="40"/>
      <c r="Z1373" s="40"/>
      <c r="AA1373" s="40"/>
      <c r="AB1373" s="40"/>
      <c r="AC1373" s="40"/>
      <c r="AD1373" s="40"/>
      <c r="AE1373" s="40"/>
      <c r="AR1373" s="227" t="s">
        <v>498</v>
      </c>
      <c r="AT1373" s="227" t="s">
        <v>424</v>
      </c>
      <c r="AU1373" s="227" t="s">
        <v>83</v>
      </c>
      <c r="AY1373" s="19" t="s">
        <v>210</v>
      </c>
      <c r="BE1373" s="228">
        <f>IF(N1373="základní",J1373,0)</f>
        <v>0</v>
      </c>
      <c r="BF1373" s="228">
        <f>IF(N1373="snížená",J1373,0)</f>
        <v>0</v>
      </c>
      <c r="BG1373" s="228">
        <f>IF(N1373="zákl. přenesená",J1373,0)</f>
        <v>0</v>
      </c>
      <c r="BH1373" s="228">
        <f>IF(N1373="sníž. přenesená",J1373,0)</f>
        <v>0</v>
      </c>
      <c r="BI1373" s="228">
        <f>IF(N1373="nulová",J1373,0)</f>
        <v>0</v>
      </c>
      <c r="BJ1373" s="19" t="s">
        <v>81</v>
      </c>
      <c r="BK1373" s="228">
        <f>ROUND(I1373*H1373,2)</f>
        <v>0</v>
      </c>
      <c r="BL1373" s="19" t="s">
        <v>368</v>
      </c>
      <c r="BM1373" s="227" t="s">
        <v>1683</v>
      </c>
    </row>
    <row r="1374" s="2" customFormat="1">
      <c r="A1374" s="40"/>
      <c r="B1374" s="41"/>
      <c r="C1374" s="42"/>
      <c r="D1374" s="236" t="s">
        <v>1511</v>
      </c>
      <c r="E1374" s="42"/>
      <c r="F1374" s="288" t="s">
        <v>1684</v>
      </c>
      <c r="G1374" s="42"/>
      <c r="H1374" s="42"/>
      <c r="I1374" s="231"/>
      <c r="J1374" s="42"/>
      <c r="K1374" s="42"/>
      <c r="L1374" s="46"/>
      <c r="M1374" s="232"/>
      <c r="N1374" s="233"/>
      <c r="O1374" s="86"/>
      <c r="P1374" s="86"/>
      <c r="Q1374" s="86"/>
      <c r="R1374" s="86"/>
      <c r="S1374" s="86"/>
      <c r="T1374" s="87"/>
      <c r="U1374" s="40"/>
      <c r="V1374" s="40"/>
      <c r="W1374" s="40"/>
      <c r="X1374" s="40"/>
      <c r="Y1374" s="40"/>
      <c r="Z1374" s="40"/>
      <c r="AA1374" s="40"/>
      <c r="AB1374" s="40"/>
      <c r="AC1374" s="40"/>
      <c r="AD1374" s="40"/>
      <c r="AE1374" s="40"/>
      <c r="AT1374" s="19" t="s">
        <v>1511</v>
      </c>
      <c r="AU1374" s="19" t="s">
        <v>83</v>
      </c>
    </row>
    <row r="1375" s="2" customFormat="1" ht="16.5" customHeight="1">
      <c r="A1375" s="40"/>
      <c r="B1375" s="41"/>
      <c r="C1375" s="278" t="s">
        <v>1685</v>
      </c>
      <c r="D1375" s="278" t="s">
        <v>424</v>
      </c>
      <c r="E1375" s="279" t="s">
        <v>1686</v>
      </c>
      <c r="F1375" s="280" t="s">
        <v>1687</v>
      </c>
      <c r="G1375" s="281" t="s">
        <v>868</v>
      </c>
      <c r="H1375" s="282">
        <v>1</v>
      </c>
      <c r="I1375" s="283"/>
      <c r="J1375" s="284">
        <f>ROUND(I1375*H1375,2)</f>
        <v>0</v>
      </c>
      <c r="K1375" s="280" t="s">
        <v>296</v>
      </c>
      <c r="L1375" s="285"/>
      <c r="M1375" s="286" t="s">
        <v>19</v>
      </c>
      <c r="N1375" s="287" t="s">
        <v>45</v>
      </c>
      <c r="O1375" s="86"/>
      <c r="P1375" s="225">
        <f>O1375*H1375</f>
        <v>0</v>
      </c>
      <c r="Q1375" s="225">
        <v>0.012</v>
      </c>
      <c r="R1375" s="225">
        <f>Q1375*H1375</f>
        <v>0.012</v>
      </c>
      <c r="S1375" s="225">
        <v>0</v>
      </c>
      <c r="T1375" s="226">
        <f>S1375*H1375</f>
        <v>0</v>
      </c>
      <c r="U1375" s="40"/>
      <c r="V1375" s="40"/>
      <c r="W1375" s="40"/>
      <c r="X1375" s="40"/>
      <c r="Y1375" s="40"/>
      <c r="Z1375" s="40"/>
      <c r="AA1375" s="40"/>
      <c r="AB1375" s="40"/>
      <c r="AC1375" s="40"/>
      <c r="AD1375" s="40"/>
      <c r="AE1375" s="40"/>
      <c r="AR1375" s="227" t="s">
        <v>498</v>
      </c>
      <c r="AT1375" s="227" t="s">
        <v>424</v>
      </c>
      <c r="AU1375" s="227" t="s">
        <v>83</v>
      </c>
      <c r="AY1375" s="19" t="s">
        <v>210</v>
      </c>
      <c r="BE1375" s="228">
        <f>IF(N1375="základní",J1375,0)</f>
        <v>0</v>
      </c>
      <c r="BF1375" s="228">
        <f>IF(N1375="snížená",J1375,0)</f>
        <v>0</v>
      </c>
      <c r="BG1375" s="228">
        <f>IF(N1375="zákl. přenesená",J1375,0)</f>
        <v>0</v>
      </c>
      <c r="BH1375" s="228">
        <f>IF(N1375="sníž. přenesená",J1375,0)</f>
        <v>0</v>
      </c>
      <c r="BI1375" s="228">
        <f>IF(N1375="nulová",J1375,0)</f>
        <v>0</v>
      </c>
      <c r="BJ1375" s="19" t="s">
        <v>81</v>
      </c>
      <c r="BK1375" s="228">
        <f>ROUND(I1375*H1375,2)</f>
        <v>0</v>
      </c>
      <c r="BL1375" s="19" t="s">
        <v>368</v>
      </c>
      <c r="BM1375" s="227" t="s">
        <v>1688</v>
      </c>
    </row>
    <row r="1376" s="2" customFormat="1">
      <c r="A1376" s="40"/>
      <c r="B1376" s="41"/>
      <c r="C1376" s="42"/>
      <c r="D1376" s="236" t="s">
        <v>1511</v>
      </c>
      <c r="E1376" s="42"/>
      <c r="F1376" s="288" t="s">
        <v>1689</v>
      </c>
      <c r="G1376" s="42"/>
      <c r="H1376" s="42"/>
      <c r="I1376" s="231"/>
      <c r="J1376" s="42"/>
      <c r="K1376" s="42"/>
      <c r="L1376" s="46"/>
      <c r="M1376" s="232"/>
      <c r="N1376" s="233"/>
      <c r="O1376" s="86"/>
      <c r="P1376" s="86"/>
      <c r="Q1376" s="86"/>
      <c r="R1376" s="86"/>
      <c r="S1376" s="86"/>
      <c r="T1376" s="87"/>
      <c r="U1376" s="40"/>
      <c r="V1376" s="40"/>
      <c r="W1376" s="40"/>
      <c r="X1376" s="40"/>
      <c r="Y1376" s="40"/>
      <c r="Z1376" s="40"/>
      <c r="AA1376" s="40"/>
      <c r="AB1376" s="40"/>
      <c r="AC1376" s="40"/>
      <c r="AD1376" s="40"/>
      <c r="AE1376" s="40"/>
      <c r="AT1376" s="19" t="s">
        <v>1511</v>
      </c>
      <c r="AU1376" s="19" t="s">
        <v>83</v>
      </c>
    </row>
    <row r="1377" s="2" customFormat="1" ht="16.5" customHeight="1">
      <c r="A1377" s="40"/>
      <c r="B1377" s="41"/>
      <c r="C1377" s="278" t="s">
        <v>1690</v>
      </c>
      <c r="D1377" s="278" t="s">
        <v>424</v>
      </c>
      <c r="E1377" s="279" t="s">
        <v>1691</v>
      </c>
      <c r="F1377" s="280" t="s">
        <v>1692</v>
      </c>
      <c r="G1377" s="281" t="s">
        <v>868</v>
      </c>
      <c r="H1377" s="282">
        <v>1</v>
      </c>
      <c r="I1377" s="283"/>
      <c r="J1377" s="284">
        <f>ROUND(I1377*H1377,2)</f>
        <v>0</v>
      </c>
      <c r="K1377" s="280" t="s">
        <v>296</v>
      </c>
      <c r="L1377" s="285"/>
      <c r="M1377" s="286" t="s">
        <v>19</v>
      </c>
      <c r="N1377" s="287" t="s">
        <v>45</v>
      </c>
      <c r="O1377" s="86"/>
      <c r="P1377" s="225">
        <f>O1377*H1377</f>
        <v>0</v>
      </c>
      <c r="Q1377" s="225">
        <v>0.012</v>
      </c>
      <c r="R1377" s="225">
        <f>Q1377*H1377</f>
        <v>0.012</v>
      </c>
      <c r="S1377" s="225">
        <v>0</v>
      </c>
      <c r="T1377" s="226">
        <f>S1377*H1377</f>
        <v>0</v>
      </c>
      <c r="U1377" s="40"/>
      <c r="V1377" s="40"/>
      <c r="W1377" s="40"/>
      <c r="X1377" s="40"/>
      <c r="Y1377" s="40"/>
      <c r="Z1377" s="40"/>
      <c r="AA1377" s="40"/>
      <c r="AB1377" s="40"/>
      <c r="AC1377" s="40"/>
      <c r="AD1377" s="40"/>
      <c r="AE1377" s="40"/>
      <c r="AR1377" s="227" t="s">
        <v>498</v>
      </c>
      <c r="AT1377" s="227" t="s">
        <v>424</v>
      </c>
      <c r="AU1377" s="227" t="s">
        <v>83</v>
      </c>
      <c r="AY1377" s="19" t="s">
        <v>210</v>
      </c>
      <c r="BE1377" s="228">
        <f>IF(N1377="základní",J1377,0)</f>
        <v>0</v>
      </c>
      <c r="BF1377" s="228">
        <f>IF(N1377="snížená",J1377,0)</f>
        <v>0</v>
      </c>
      <c r="BG1377" s="228">
        <f>IF(N1377="zákl. přenesená",J1377,0)</f>
        <v>0</v>
      </c>
      <c r="BH1377" s="228">
        <f>IF(N1377="sníž. přenesená",J1377,0)</f>
        <v>0</v>
      </c>
      <c r="BI1377" s="228">
        <f>IF(N1377="nulová",J1377,0)</f>
        <v>0</v>
      </c>
      <c r="BJ1377" s="19" t="s">
        <v>81</v>
      </c>
      <c r="BK1377" s="228">
        <f>ROUND(I1377*H1377,2)</f>
        <v>0</v>
      </c>
      <c r="BL1377" s="19" t="s">
        <v>368</v>
      </c>
      <c r="BM1377" s="227" t="s">
        <v>1693</v>
      </c>
    </row>
    <row r="1378" s="2" customFormat="1">
      <c r="A1378" s="40"/>
      <c r="B1378" s="41"/>
      <c r="C1378" s="42"/>
      <c r="D1378" s="236" t="s">
        <v>1511</v>
      </c>
      <c r="E1378" s="42"/>
      <c r="F1378" s="288" t="s">
        <v>1694</v>
      </c>
      <c r="G1378" s="42"/>
      <c r="H1378" s="42"/>
      <c r="I1378" s="231"/>
      <c r="J1378" s="42"/>
      <c r="K1378" s="42"/>
      <c r="L1378" s="46"/>
      <c r="M1378" s="232"/>
      <c r="N1378" s="233"/>
      <c r="O1378" s="86"/>
      <c r="P1378" s="86"/>
      <c r="Q1378" s="86"/>
      <c r="R1378" s="86"/>
      <c r="S1378" s="86"/>
      <c r="T1378" s="87"/>
      <c r="U1378" s="40"/>
      <c r="V1378" s="40"/>
      <c r="W1378" s="40"/>
      <c r="X1378" s="40"/>
      <c r="Y1378" s="40"/>
      <c r="Z1378" s="40"/>
      <c r="AA1378" s="40"/>
      <c r="AB1378" s="40"/>
      <c r="AC1378" s="40"/>
      <c r="AD1378" s="40"/>
      <c r="AE1378" s="40"/>
      <c r="AT1378" s="19" t="s">
        <v>1511</v>
      </c>
      <c r="AU1378" s="19" t="s">
        <v>83</v>
      </c>
    </row>
    <row r="1379" s="2" customFormat="1" ht="16.5" customHeight="1">
      <c r="A1379" s="40"/>
      <c r="B1379" s="41"/>
      <c r="C1379" s="278" t="s">
        <v>1695</v>
      </c>
      <c r="D1379" s="278" t="s">
        <v>424</v>
      </c>
      <c r="E1379" s="279" t="s">
        <v>1696</v>
      </c>
      <c r="F1379" s="280" t="s">
        <v>1697</v>
      </c>
      <c r="G1379" s="281" t="s">
        <v>868</v>
      </c>
      <c r="H1379" s="282">
        <v>1</v>
      </c>
      <c r="I1379" s="283"/>
      <c r="J1379" s="284">
        <f>ROUND(I1379*H1379,2)</f>
        <v>0</v>
      </c>
      <c r="K1379" s="280" t="s">
        <v>296</v>
      </c>
      <c r="L1379" s="285"/>
      <c r="M1379" s="286" t="s">
        <v>19</v>
      </c>
      <c r="N1379" s="287" t="s">
        <v>45</v>
      </c>
      <c r="O1379" s="86"/>
      <c r="P1379" s="225">
        <f>O1379*H1379</f>
        <v>0</v>
      </c>
      <c r="Q1379" s="225">
        <v>0.012</v>
      </c>
      <c r="R1379" s="225">
        <f>Q1379*H1379</f>
        <v>0.012</v>
      </c>
      <c r="S1379" s="225">
        <v>0</v>
      </c>
      <c r="T1379" s="226">
        <f>S1379*H1379</f>
        <v>0</v>
      </c>
      <c r="U1379" s="40"/>
      <c r="V1379" s="40"/>
      <c r="W1379" s="40"/>
      <c r="X1379" s="40"/>
      <c r="Y1379" s="40"/>
      <c r="Z1379" s="40"/>
      <c r="AA1379" s="40"/>
      <c r="AB1379" s="40"/>
      <c r="AC1379" s="40"/>
      <c r="AD1379" s="40"/>
      <c r="AE1379" s="40"/>
      <c r="AR1379" s="227" t="s">
        <v>498</v>
      </c>
      <c r="AT1379" s="227" t="s">
        <v>424</v>
      </c>
      <c r="AU1379" s="227" t="s">
        <v>83</v>
      </c>
      <c r="AY1379" s="19" t="s">
        <v>210</v>
      </c>
      <c r="BE1379" s="228">
        <f>IF(N1379="základní",J1379,0)</f>
        <v>0</v>
      </c>
      <c r="BF1379" s="228">
        <f>IF(N1379="snížená",J1379,0)</f>
        <v>0</v>
      </c>
      <c r="BG1379" s="228">
        <f>IF(N1379="zákl. přenesená",J1379,0)</f>
        <v>0</v>
      </c>
      <c r="BH1379" s="228">
        <f>IF(N1379="sníž. přenesená",J1379,0)</f>
        <v>0</v>
      </c>
      <c r="BI1379" s="228">
        <f>IF(N1379="nulová",J1379,0)</f>
        <v>0</v>
      </c>
      <c r="BJ1379" s="19" t="s">
        <v>81</v>
      </c>
      <c r="BK1379" s="228">
        <f>ROUND(I1379*H1379,2)</f>
        <v>0</v>
      </c>
      <c r="BL1379" s="19" t="s">
        <v>368</v>
      </c>
      <c r="BM1379" s="227" t="s">
        <v>1698</v>
      </c>
    </row>
    <row r="1380" s="2" customFormat="1">
      <c r="A1380" s="40"/>
      <c r="B1380" s="41"/>
      <c r="C1380" s="42"/>
      <c r="D1380" s="236" t="s">
        <v>1511</v>
      </c>
      <c r="E1380" s="42"/>
      <c r="F1380" s="288" t="s">
        <v>1699</v>
      </c>
      <c r="G1380" s="42"/>
      <c r="H1380" s="42"/>
      <c r="I1380" s="231"/>
      <c r="J1380" s="42"/>
      <c r="K1380" s="42"/>
      <c r="L1380" s="46"/>
      <c r="M1380" s="232"/>
      <c r="N1380" s="233"/>
      <c r="O1380" s="86"/>
      <c r="P1380" s="86"/>
      <c r="Q1380" s="86"/>
      <c r="R1380" s="86"/>
      <c r="S1380" s="86"/>
      <c r="T1380" s="87"/>
      <c r="U1380" s="40"/>
      <c r="V1380" s="40"/>
      <c r="W1380" s="40"/>
      <c r="X1380" s="40"/>
      <c r="Y1380" s="40"/>
      <c r="Z1380" s="40"/>
      <c r="AA1380" s="40"/>
      <c r="AB1380" s="40"/>
      <c r="AC1380" s="40"/>
      <c r="AD1380" s="40"/>
      <c r="AE1380" s="40"/>
      <c r="AT1380" s="19" t="s">
        <v>1511</v>
      </c>
      <c r="AU1380" s="19" t="s">
        <v>83</v>
      </c>
    </row>
    <row r="1381" s="2" customFormat="1" ht="16.5" customHeight="1">
      <c r="A1381" s="40"/>
      <c r="B1381" s="41"/>
      <c r="C1381" s="278" t="s">
        <v>1700</v>
      </c>
      <c r="D1381" s="278" t="s">
        <v>424</v>
      </c>
      <c r="E1381" s="279" t="s">
        <v>1701</v>
      </c>
      <c r="F1381" s="280" t="s">
        <v>1702</v>
      </c>
      <c r="G1381" s="281" t="s">
        <v>868</v>
      </c>
      <c r="H1381" s="282">
        <v>1</v>
      </c>
      <c r="I1381" s="283"/>
      <c r="J1381" s="284">
        <f>ROUND(I1381*H1381,2)</f>
        <v>0</v>
      </c>
      <c r="K1381" s="280" t="s">
        <v>296</v>
      </c>
      <c r="L1381" s="285"/>
      <c r="M1381" s="286" t="s">
        <v>19</v>
      </c>
      <c r="N1381" s="287" t="s">
        <v>45</v>
      </c>
      <c r="O1381" s="86"/>
      <c r="P1381" s="225">
        <f>O1381*H1381</f>
        <v>0</v>
      </c>
      <c r="Q1381" s="225">
        <v>0.012</v>
      </c>
      <c r="R1381" s="225">
        <f>Q1381*H1381</f>
        <v>0.012</v>
      </c>
      <c r="S1381" s="225">
        <v>0</v>
      </c>
      <c r="T1381" s="226">
        <f>S1381*H1381</f>
        <v>0</v>
      </c>
      <c r="U1381" s="40"/>
      <c r="V1381" s="40"/>
      <c r="W1381" s="40"/>
      <c r="X1381" s="40"/>
      <c r="Y1381" s="40"/>
      <c r="Z1381" s="40"/>
      <c r="AA1381" s="40"/>
      <c r="AB1381" s="40"/>
      <c r="AC1381" s="40"/>
      <c r="AD1381" s="40"/>
      <c r="AE1381" s="40"/>
      <c r="AR1381" s="227" t="s">
        <v>498</v>
      </c>
      <c r="AT1381" s="227" t="s">
        <v>424</v>
      </c>
      <c r="AU1381" s="227" t="s">
        <v>83</v>
      </c>
      <c r="AY1381" s="19" t="s">
        <v>210</v>
      </c>
      <c r="BE1381" s="228">
        <f>IF(N1381="základní",J1381,0)</f>
        <v>0</v>
      </c>
      <c r="BF1381" s="228">
        <f>IF(N1381="snížená",J1381,0)</f>
        <v>0</v>
      </c>
      <c r="BG1381" s="228">
        <f>IF(N1381="zákl. přenesená",J1381,0)</f>
        <v>0</v>
      </c>
      <c r="BH1381" s="228">
        <f>IF(N1381="sníž. přenesená",J1381,0)</f>
        <v>0</v>
      </c>
      <c r="BI1381" s="228">
        <f>IF(N1381="nulová",J1381,0)</f>
        <v>0</v>
      </c>
      <c r="BJ1381" s="19" t="s">
        <v>81</v>
      </c>
      <c r="BK1381" s="228">
        <f>ROUND(I1381*H1381,2)</f>
        <v>0</v>
      </c>
      <c r="BL1381" s="19" t="s">
        <v>368</v>
      </c>
      <c r="BM1381" s="227" t="s">
        <v>1703</v>
      </c>
    </row>
    <row r="1382" s="2" customFormat="1">
      <c r="A1382" s="40"/>
      <c r="B1382" s="41"/>
      <c r="C1382" s="42"/>
      <c r="D1382" s="236" t="s">
        <v>1511</v>
      </c>
      <c r="E1382" s="42"/>
      <c r="F1382" s="288" t="s">
        <v>1704</v>
      </c>
      <c r="G1382" s="42"/>
      <c r="H1382" s="42"/>
      <c r="I1382" s="231"/>
      <c r="J1382" s="42"/>
      <c r="K1382" s="42"/>
      <c r="L1382" s="46"/>
      <c r="M1382" s="232"/>
      <c r="N1382" s="233"/>
      <c r="O1382" s="86"/>
      <c r="P1382" s="86"/>
      <c r="Q1382" s="86"/>
      <c r="R1382" s="86"/>
      <c r="S1382" s="86"/>
      <c r="T1382" s="87"/>
      <c r="U1382" s="40"/>
      <c r="V1382" s="40"/>
      <c r="W1382" s="40"/>
      <c r="X1382" s="40"/>
      <c r="Y1382" s="40"/>
      <c r="Z1382" s="40"/>
      <c r="AA1382" s="40"/>
      <c r="AB1382" s="40"/>
      <c r="AC1382" s="40"/>
      <c r="AD1382" s="40"/>
      <c r="AE1382" s="40"/>
      <c r="AT1382" s="19" t="s">
        <v>1511</v>
      </c>
      <c r="AU1382" s="19" t="s">
        <v>83</v>
      </c>
    </row>
    <row r="1383" s="2" customFormat="1" ht="16.5" customHeight="1">
      <c r="A1383" s="40"/>
      <c r="B1383" s="41"/>
      <c r="C1383" s="278" t="s">
        <v>1705</v>
      </c>
      <c r="D1383" s="278" t="s">
        <v>424</v>
      </c>
      <c r="E1383" s="279" t="s">
        <v>1706</v>
      </c>
      <c r="F1383" s="280" t="s">
        <v>1707</v>
      </c>
      <c r="G1383" s="281" t="s">
        <v>868</v>
      </c>
      <c r="H1383" s="282">
        <v>1</v>
      </c>
      <c r="I1383" s="283"/>
      <c r="J1383" s="284">
        <f>ROUND(I1383*H1383,2)</f>
        <v>0</v>
      </c>
      <c r="K1383" s="280" t="s">
        <v>296</v>
      </c>
      <c r="L1383" s="285"/>
      <c r="M1383" s="286" t="s">
        <v>19</v>
      </c>
      <c r="N1383" s="287" t="s">
        <v>45</v>
      </c>
      <c r="O1383" s="86"/>
      <c r="P1383" s="225">
        <f>O1383*H1383</f>
        <v>0</v>
      </c>
      <c r="Q1383" s="225">
        <v>0.012</v>
      </c>
      <c r="R1383" s="225">
        <f>Q1383*H1383</f>
        <v>0.012</v>
      </c>
      <c r="S1383" s="225">
        <v>0</v>
      </c>
      <c r="T1383" s="226">
        <f>S1383*H1383</f>
        <v>0</v>
      </c>
      <c r="U1383" s="40"/>
      <c r="V1383" s="40"/>
      <c r="W1383" s="40"/>
      <c r="X1383" s="40"/>
      <c r="Y1383" s="40"/>
      <c r="Z1383" s="40"/>
      <c r="AA1383" s="40"/>
      <c r="AB1383" s="40"/>
      <c r="AC1383" s="40"/>
      <c r="AD1383" s="40"/>
      <c r="AE1383" s="40"/>
      <c r="AR1383" s="227" t="s">
        <v>498</v>
      </c>
      <c r="AT1383" s="227" t="s">
        <v>424</v>
      </c>
      <c r="AU1383" s="227" t="s">
        <v>83</v>
      </c>
      <c r="AY1383" s="19" t="s">
        <v>210</v>
      </c>
      <c r="BE1383" s="228">
        <f>IF(N1383="základní",J1383,0)</f>
        <v>0</v>
      </c>
      <c r="BF1383" s="228">
        <f>IF(N1383="snížená",J1383,0)</f>
        <v>0</v>
      </c>
      <c r="BG1383" s="228">
        <f>IF(N1383="zákl. přenesená",J1383,0)</f>
        <v>0</v>
      </c>
      <c r="BH1383" s="228">
        <f>IF(N1383="sníž. přenesená",J1383,0)</f>
        <v>0</v>
      </c>
      <c r="BI1383" s="228">
        <f>IF(N1383="nulová",J1383,0)</f>
        <v>0</v>
      </c>
      <c r="BJ1383" s="19" t="s">
        <v>81</v>
      </c>
      <c r="BK1383" s="228">
        <f>ROUND(I1383*H1383,2)</f>
        <v>0</v>
      </c>
      <c r="BL1383" s="19" t="s">
        <v>368</v>
      </c>
      <c r="BM1383" s="227" t="s">
        <v>1708</v>
      </c>
    </row>
    <row r="1384" s="2" customFormat="1">
      <c r="A1384" s="40"/>
      <c r="B1384" s="41"/>
      <c r="C1384" s="42"/>
      <c r="D1384" s="236" t="s">
        <v>1511</v>
      </c>
      <c r="E1384" s="42"/>
      <c r="F1384" s="288" t="s">
        <v>1699</v>
      </c>
      <c r="G1384" s="42"/>
      <c r="H1384" s="42"/>
      <c r="I1384" s="231"/>
      <c r="J1384" s="42"/>
      <c r="K1384" s="42"/>
      <c r="L1384" s="46"/>
      <c r="M1384" s="232"/>
      <c r="N1384" s="233"/>
      <c r="O1384" s="86"/>
      <c r="P1384" s="86"/>
      <c r="Q1384" s="86"/>
      <c r="R1384" s="86"/>
      <c r="S1384" s="86"/>
      <c r="T1384" s="87"/>
      <c r="U1384" s="40"/>
      <c r="V1384" s="40"/>
      <c r="W1384" s="40"/>
      <c r="X1384" s="40"/>
      <c r="Y1384" s="40"/>
      <c r="Z1384" s="40"/>
      <c r="AA1384" s="40"/>
      <c r="AB1384" s="40"/>
      <c r="AC1384" s="40"/>
      <c r="AD1384" s="40"/>
      <c r="AE1384" s="40"/>
      <c r="AT1384" s="19" t="s">
        <v>1511</v>
      </c>
      <c r="AU1384" s="19" t="s">
        <v>83</v>
      </c>
    </row>
    <row r="1385" s="2" customFormat="1" ht="16.5" customHeight="1">
      <c r="A1385" s="40"/>
      <c r="B1385" s="41"/>
      <c r="C1385" s="278" t="s">
        <v>1709</v>
      </c>
      <c r="D1385" s="278" t="s">
        <v>424</v>
      </c>
      <c r="E1385" s="279" t="s">
        <v>1710</v>
      </c>
      <c r="F1385" s="280" t="s">
        <v>1711</v>
      </c>
      <c r="G1385" s="281" t="s">
        <v>868</v>
      </c>
      <c r="H1385" s="282">
        <v>1</v>
      </c>
      <c r="I1385" s="283"/>
      <c r="J1385" s="284">
        <f>ROUND(I1385*H1385,2)</f>
        <v>0</v>
      </c>
      <c r="K1385" s="280" t="s">
        <v>296</v>
      </c>
      <c r="L1385" s="285"/>
      <c r="M1385" s="286" t="s">
        <v>19</v>
      </c>
      <c r="N1385" s="287" t="s">
        <v>45</v>
      </c>
      <c r="O1385" s="86"/>
      <c r="P1385" s="225">
        <f>O1385*H1385</f>
        <v>0</v>
      </c>
      <c r="Q1385" s="225">
        <v>0.012</v>
      </c>
      <c r="R1385" s="225">
        <f>Q1385*H1385</f>
        <v>0.012</v>
      </c>
      <c r="S1385" s="225">
        <v>0</v>
      </c>
      <c r="T1385" s="226">
        <f>S1385*H1385</f>
        <v>0</v>
      </c>
      <c r="U1385" s="40"/>
      <c r="V1385" s="40"/>
      <c r="W1385" s="40"/>
      <c r="X1385" s="40"/>
      <c r="Y1385" s="40"/>
      <c r="Z1385" s="40"/>
      <c r="AA1385" s="40"/>
      <c r="AB1385" s="40"/>
      <c r="AC1385" s="40"/>
      <c r="AD1385" s="40"/>
      <c r="AE1385" s="40"/>
      <c r="AR1385" s="227" t="s">
        <v>498</v>
      </c>
      <c r="AT1385" s="227" t="s">
        <v>424</v>
      </c>
      <c r="AU1385" s="227" t="s">
        <v>83</v>
      </c>
      <c r="AY1385" s="19" t="s">
        <v>210</v>
      </c>
      <c r="BE1385" s="228">
        <f>IF(N1385="základní",J1385,0)</f>
        <v>0</v>
      </c>
      <c r="BF1385" s="228">
        <f>IF(N1385="snížená",J1385,0)</f>
        <v>0</v>
      </c>
      <c r="BG1385" s="228">
        <f>IF(N1385="zákl. přenesená",J1385,0)</f>
        <v>0</v>
      </c>
      <c r="BH1385" s="228">
        <f>IF(N1385="sníž. přenesená",J1385,0)</f>
        <v>0</v>
      </c>
      <c r="BI1385" s="228">
        <f>IF(N1385="nulová",J1385,0)</f>
        <v>0</v>
      </c>
      <c r="BJ1385" s="19" t="s">
        <v>81</v>
      </c>
      <c r="BK1385" s="228">
        <f>ROUND(I1385*H1385,2)</f>
        <v>0</v>
      </c>
      <c r="BL1385" s="19" t="s">
        <v>368</v>
      </c>
      <c r="BM1385" s="227" t="s">
        <v>1712</v>
      </c>
    </row>
    <row r="1386" s="2" customFormat="1">
      <c r="A1386" s="40"/>
      <c r="B1386" s="41"/>
      <c r="C1386" s="42"/>
      <c r="D1386" s="236" t="s">
        <v>1511</v>
      </c>
      <c r="E1386" s="42"/>
      <c r="F1386" s="288" t="s">
        <v>1713</v>
      </c>
      <c r="G1386" s="42"/>
      <c r="H1386" s="42"/>
      <c r="I1386" s="231"/>
      <c r="J1386" s="42"/>
      <c r="K1386" s="42"/>
      <c r="L1386" s="46"/>
      <c r="M1386" s="232"/>
      <c r="N1386" s="233"/>
      <c r="O1386" s="86"/>
      <c r="P1386" s="86"/>
      <c r="Q1386" s="86"/>
      <c r="R1386" s="86"/>
      <c r="S1386" s="86"/>
      <c r="T1386" s="87"/>
      <c r="U1386" s="40"/>
      <c r="V1386" s="40"/>
      <c r="W1386" s="40"/>
      <c r="X1386" s="40"/>
      <c r="Y1386" s="40"/>
      <c r="Z1386" s="40"/>
      <c r="AA1386" s="40"/>
      <c r="AB1386" s="40"/>
      <c r="AC1386" s="40"/>
      <c r="AD1386" s="40"/>
      <c r="AE1386" s="40"/>
      <c r="AT1386" s="19" t="s">
        <v>1511</v>
      </c>
      <c r="AU1386" s="19" t="s">
        <v>83</v>
      </c>
    </row>
    <row r="1387" s="2" customFormat="1" ht="16.5" customHeight="1">
      <c r="A1387" s="40"/>
      <c r="B1387" s="41"/>
      <c r="C1387" s="278" t="s">
        <v>1714</v>
      </c>
      <c r="D1387" s="278" t="s">
        <v>424</v>
      </c>
      <c r="E1387" s="279" t="s">
        <v>1715</v>
      </c>
      <c r="F1387" s="280" t="s">
        <v>1716</v>
      </c>
      <c r="G1387" s="281" t="s">
        <v>868</v>
      </c>
      <c r="H1387" s="282">
        <v>1</v>
      </c>
      <c r="I1387" s="283"/>
      <c r="J1387" s="284">
        <f>ROUND(I1387*H1387,2)</f>
        <v>0</v>
      </c>
      <c r="K1387" s="280" t="s">
        <v>296</v>
      </c>
      <c r="L1387" s="285"/>
      <c r="M1387" s="286" t="s">
        <v>19</v>
      </c>
      <c r="N1387" s="287" t="s">
        <v>45</v>
      </c>
      <c r="O1387" s="86"/>
      <c r="P1387" s="225">
        <f>O1387*H1387</f>
        <v>0</v>
      </c>
      <c r="Q1387" s="225">
        <v>0.012</v>
      </c>
      <c r="R1387" s="225">
        <f>Q1387*H1387</f>
        <v>0.012</v>
      </c>
      <c r="S1387" s="225">
        <v>0</v>
      </c>
      <c r="T1387" s="226">
        <f>S1387*H1387</f>
        <v>0</v>
      </c>
      <c r="U1387" s="40"/>
      <c r="V1387" s="40"/>
      <c r="W1387" s="40"/>
      <c r="X1387" s="40"/>
      <c r="Y1387" s="40"/>
      <c r="Z1387" s="40"/>
      <c r="AA1387" s="40"/>
      <c r="AB1387" s="40"/>
      <c r="AC1387" s="40"/>
      <c r="AD1387" s="40"/>
      <c r="AE1387" s="40"/>
      <c r="AR1387" s="227" t="s">
        <v>498</v>
      </c>
      <c r="AT1387" s="227" t="s">
        <v>424</v>
      </c>
      <c r="AU1387" s="227" t="s">
        <v>83</v>
      </c>
      <c r="AY1387" s="19" t="s">
        <v>210</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368</v>
      </c>
      <c r="BM1387" s="227" t="s">
        <v>1717</v>
      </c>
    </row>
    <row r="1388" s="2" customFormat="1">
      <c r="A1388" s="40"/>
      <c r="B1388" s="41"/>
      <c r="C1388" s="42"/>
      <c r="D1388" s="236" t="s">
        <v>1511</v>
      </c>
      <c r="E1388" s="42"/>
      <c r="F1388" s="288" t="s">
        <v>1684</v>
      </c>
      <c r="G1388" s="42"/>
      <c r="H1388" s="42"/>
      <c r="I1388" s="231"/>
      <c r="J1388" s="42"/>
      <c r="K1388" s="42"/>
      <c r="L1388" s="46"/>
      <c r="M1388" s="232"/>
      <c r="N1388" s="233"/>
      <c r="O1388" s="86"/>
      <c r="P1388" s="86"/>
      <c r="Q1388" s="86"/>
      <c r="R1388" s="86"/>
      <c r="S1388" s="86"/>
      <c r="T1388" s="87"/>
      <c r="U1388" s="40"/>
      <c r="V1388" s="40"/>
      <c r="W1388" s="40"/>
      <c r="X1388" s="40"/>
      <c r="Y1388" s="40"/>
      <c r="Z1388" s="40"/>
      <c r="AA1388" s="40"/>
      <c r="AB1388" s="40"/>
      <c r="AC1388" s="40"/>
      <c r="AD1388" s="40"/>
      <c r="AE1388" s="40"/>
      <c r="AT1388" s="19" t="s">
        <v>1511</v>
      </c>
      <c r="AU1388" s="19" t="s">
        <v>83</v>
      </c>
    </row>
    <row r="1389" s="2" customFormat="1" ht="16.5" customHeight="1">
      <c r="A1389" s="40"/>
      <c r="B1389" s="41"/>
      <c r="C1389" s="278" t="s">
        <v>1718</v>
      </c>
      <c r="D1389" s="278" t="s">
        <v>424</v>
      </c>
      <c r="E1389" s="279" t="s">
        <v>1719</v>
      </c>
      <c r="F1389" s="280" t="s">
        <v>1720</v>
      </c>
      <c r="G1389" s="281" t="s">
        <v>868</v>
      </c>
      <c r="H1389" s="282">
        <v>1</v>
      </c>
      <c r="I1389" s="283"/>
      <c r="J1389" s="284">
        <f>ROUND(I1389*H1389,2)</f>
        <v>0</v>
      </c>
      <c r="K1389" s="280" t="s">
        <v>296</v>
      </c>
      <c r="L1389" s="285"/>
      <c r="M1389" s="286" t="s">
        <v>19</v>
      </c>
      <c r="N1389" s="287" t="s">
        <v>45</v>
      </c>
      <c r="O1389" s="86"/>
      <c r="P1389" s="225">
        <f>O1389*H1389</f>
        <v>0</v>
      </c>
      <c r="Q1389" s="225">
        <v>0.012</v>
      </c>
      <c r="R1389" s="225">
        <f>Q1389*H1389</f>
        <v>0.012</v>
      </c>
      <c r="S1389" s="225">
        <v>0</v>
      </c>
      <c r="T1389" s="226">
        <f>S1389*H1389</f>
        <v>0</v>
      </c>
      <c r="U1389" s="40"/>
      <c r="V1389" s="40"/>
      <c r="W1389" s="40"/>
      <c r="X1389" s="40"/>
      <c r="Y1389" s="40"/>
      <c r="Z1389" s="40"/>
      <c r="AA1389" s="40"/>
      <c r="AB1389" s="40"/>
      <c r="AC1389" s="40"/>
      <c r="AD1389" s="40"/>
      <c r="AE1389" s="40"/>
      <c r="AR1389" s="227" t="s">
        <v>498</v>
      </c>
      <c r="AT1389" s="227" t="s">
        <v>424</v>
      </c>
      <c r="AU1389" s="227" t="s">
        <v>83</v>
      </c>
      <c r="AY1389" s="19" t="s">
        <v>210</v>
      </c>
      <c r="BE1389" s="228">
        <f>IF(N1389="základní",J1389,0)</f>
        <v>0</v>
      </c>
      <c r="BF1389" s="228">
        <f>IF(N1389="snížená",J1389,0)</f>
        <v>0</v>
      </c>
      <c r="BG1389" s="228">
        <f>IF(N1389="zákl. přenesená",J1389,0)</f>
        <v>0</v>
      </c>
      <c r="BH1389" s="228">
        <f>IF(N1389="sníž. přenesená",J1389,0)</f>
        <v>0</v>
      </c>
      <c r="BI1389" s="228">
        <f>IF(N1389="nulová",J1389,0)</f>
        <v>0</v>
      </c>
      <c r="BJ1389" s="19" t="s">
        <v>81</v>
      </c>
      <c r="BK1389" s="228">
        <f>ROUND(I1389*H1389,2)</f>
        <v>0</v>
      </c>
      <c r="BL1389" s="19" t="s">
        <v>368</v>
      </c>
      <c r="BM1389" s="227" t="s">
        <v>1721</v>
      </c>
    </row>
    <row r="1390" s="2" customFormat="1">
      <c r="A1390" s="40"/>
      <c r="B1390" s="41"/>
      <c r="C1390" s="42"/>
      <c r="D1390" s="236" t="s">
        <v>1511</v>
      </c>
      <c r="E1390" s="42"/>
      <c r="F1390" s="288" t="s">
        <v>1684</v>
      </c>
      <c r="G1390" s="42"/>
      <c r="H1390" s="42"/>
      <c r="I1390" s="231"/>
      <c r="J1390" s="42"/>
      <c r="K1390" s="42"/>
      <c r="L1390" s="46"/>
      <c r="M1390" s="232"/>
      <c r="N1390" s="233"/>
      <c r="O1390" s="86"/>
      <c r="P1390" s="86"/>
      <c r="Q1390" s="86"/>
      <c r="R1390" s="86"/>
      <c r="S1390" s="86"/>
      <c r="T1390" s="87"/>
      <c r="U1390" s="40"/>
      <c r="V1390" s="40"/>
      <c r="W1390" s="40"/>
      <c r="X1390" s="40"/>
      <c r="Y1390" s="40"/>
      <c r="Z1390" s="40"/>
      <c r="AA1390" s="40"/>
      <c r="AB1390" s="40"/>
      <c r="AC1390" s="40"/>
      <c r="AD1390" s="40"/>
      <c r="AE1390" s="40"/>
      <c r="AT1390" s="19" t="s">
        <v>1511</v>
      </c>
      <c r="AU1390" s="19" t="s">
        <v>83</v>
      </c>
    </row>
    <row r="1391" s="2" customFormat="1" ht="16.5" customHeight="1">
      <c r="A1391" s="40"/>
      <c r="B1391" s="41"/>
      <c r="C1391" s="278" t="s">
        <v>1722</v>
      </c>
      <c r="D1391" s="278" t="s">
        <v>424</v>
      </c>
      <c r="E1391" s="279" t="s">
        <v>1723</v>
      </c>
      <c r="F1391" s="280" t="s">
        <v>1724</v>
      </c>
      <c r="G1391" s="281" t="s">
        <v>868</v>
      </c>
      <c r="H1391" s="282">
        <v>1</v>
      </c>
      <c r="I1391" s="283"/>
      <c r="J1391" s="284">
        <f>ROUND(I1391*H1391,2)</f>
        <v>0</v>
      </c>
      <c r="K1391" s="280" t="s">
        <v>296</v>
      </c>
      <c r="L1391" s="285"/>
      <c r="M1391" s="286" t="s">
        <v>19</v>
      </c>
      <c r="N1391" s="287" t="s">
        <v>45</v>
      </c>
      <c r="O1391" s="86"/>
      <c r="P1391" s="225">
        <f>O1391*H1391</f>
        <v>0</v>
      </c>
      <c r="Q1391" s="225">
        <v>0.012</v>
      </c>
      <c r="R1391" s="225">
        <f>Q1391*H1391</f>
        <v>0.012</v>
      </c>
      <c r="S1391" s="225">
        <v>0</v>
      </c>
      <c r="T1391" s="226">
        <f>S1391*H1391</f>
        <v>0</v>
      </c>
      <c r="U1391" s="40"/>
      <c r="V1391" s="40"/>
      <c r="W1391" s="40"/>
      <c r="X1391" s="40"/>
      <c r="Y1391" s="40"/>
      <c r="Z1391" s="40"/>
      <c r="AA1391" s="40"/>
      <c r="AB1391" s="40"/>
      <c r="AC1391" s="40"/>
      <c r="AD1391" s="40"/>
      <c r="AE1391" s="40"/>
      <c r="AR1391" s="227" t="s">
        <v>498</v>
      </c>
      <c r="AT1391" s="227" t="s">
        <v>424</v>
      </c>
      <c r="AU1391" s="227" t="s">
        <v>83</v>
      </c>
      <c r="AY1391" s="19" t="s">
        <v>210</v>
      </c>
      <c r="BE1391" s="228">
        <f>IF(N1391="základní",J1391,0)</f>
        <v>0</v>
      </c>
      <c r="BF1391" s="228">
        <f>IF(N1391="snížená",J1391,0)</f>
        <v>0</v>
      </c>
      <c r="BG1391" s="228">
        <f>IF(N1391="zákl. přenesená",J1391,0)</f>
        <v>0</v>
      </c>
      <c r="BH1391" s="228">
        <f>IF(N1391="sníž. přenesená",J1391,0)</f>
        <v>0</v>
      </c>
      <c r="BI1391" s="228">
        <f>IF(N1391="nulová",J1391,0)</f>
        <v>0</v>
      </c>
      <c r="BJ1391" s="19" t="s">
        <v>81</v>
      </c>
      <c r="BK1391" s="228">
        <f>ROUND(I1391*H1391,2)</f>
        <v>0</v>
      </c>
      <c r="BL1391" s="19" t="s">
        <v>368</v>
      </c>
      <c r="BM1391" s="227" t="s">
        <v>1725</v>
      </c>
    </row>
    <row r="1392" s="2" customFormat="1">
      <c r="A1392" s="40"/>
      <c r="B1392" s="41"/>
      <c r="C1392" s="42"/>
      <c r="D1392" s="236" t="s">
        <v>1511</v>
      </c>
      <c r="E1392" s="42"/>
      <c r="F1392" s="288" t="s">
        <v>1684</v>
      </c>
      <c r="G1392" s="42"/>
      <c r="H1392" s="42"/>
      <c r="I1392" s="231"/>
      <c r="J1392" s="42"/>
      <c r="K1392" s="42"/>
      <c r="L1392" s="46"/>
      <c r="M1392" s="232"/>
      <c r="N1392" s="233"/>
      <c r="O1392" s="86"/>
      <c r="P1392" s="86"/>
      <c r="Q1392" s="86"/>
      <c r="R1392" s="86"/>
      <c r="S1392" s="86"/>
      <c r="T1392" s="87"/>
      <c r="U1392" s="40"/>
      <c r="V1392" s="40"/>
      <c r="W1392" s="40"/>
      <c r="X1392" s="40"/>
      <c r="Y1392" s="40"/>
      <c r="Z1392" s="40"/>
      <c r="AA1392" s="40"/>
      <c r="AB1392" s="40"/>
      <c r="AC1392" s="40"/>
      <c r="AD1392" s="40"/>
      <c r="AE1392" s="40"/>
      <c r="AT1392" s="19" t="s">
        <v>1511</v>
      </c>
      <c r="AU1392" s="19" t="s">
        <v>83</v>
      </c>
    </row>
    <row r="1393" s="2" customFormat="1" ht="16.5" customHeight="1">
      <c r="A1393" s="40"/>
      <c r="B1393" s="41"/>
      <c r="C1393" s="278" t="s">
        <v>1726</v>
      </c>
      <c r="D1393" s="278" t="s">
        <v>424</v>
      </c>
      <c r="E1393" s="279" t="s">
        <v>1727</v>
      </c>
      <c r="F1393" s="280" t="s">
        <v>1728</v>
      </c>
      <c r="G1393" s="281" t="s">
        <v>868</v>
      </c>
      <c r="H1393" s="282">
        <v>1</v>
      </c>
      <c r="I1393" s="283"/>
      <c r="J1393" s="284">
        <f>ROUND(I1393*H1393,2)</f>
        <v>0</v>
      </c>
      <c r="K1393" s="280" t="s">
        <v>296</v>
      </c>
      <c r="L1393" s="285"/>
      <c r="M1393" s="286" t="s">
        <v>19</v>
      </c>
      <c r="N1393" s="287" t="s">
        <v>45</v>
      </c>
      <c r="O1393" s="86"/>
      <c r="P1393" s="225">
        <f>O1393*H1393</f>
        <v>0</v>
      </c>
      <c r="Q1393" s="225">
        <v>0.012</v>
      </c>
      <c r="R1393" s="225">
        <f>Q1393*H1393</f>
        <v>0.012</v>
      </c>
      <c r="S1393" s="225">
        <v>0</v>
      </c>
      <c r="T1393" s="226">
        <f>S1393*H1393</f>
        <v>0</v>
      </c>
      <c r="U1393" s="40"/>
      <c r="V1393" s="40"/>
      <c r="W1393" s="40"/>
      <c r="X1393" s="40"/>
      <c r="Y1393" s="40"/>
      <c r="Z1393" s="40"/>
      <c r="AA1393" s="40"/>
      <c r="AB1393" s="40"/>
      <c r="AC1393" s="40"/>
      <c r="AD1393" s="40"/>
      <c r="AE1393" s="40"/>
      <c r="AR1393" s="227" t="s">
        <v>498</v>
      </c>
      <c r="AT1393" s="227" t="s">
        <v>424</v>
      </c>
      <c r="AU1393" s="227" t="s">
        <v>83</v>
      </c>
      <c r="AY1393" s="19" t="s">
        <v>210</v>
      </c>
      <c r="BE1393" s="228">
        <f>IF(N1393="základní",J1393,0)</f>
        <v>0</v>
      </c>
      <c r="BF1393" s="228">
        <f>IF(N1393="snížená",J1393,0)</f>
        <v>0</v>
      </c>
      <c r="BG1393" s="228">
        <f>IF(N1393="zákl. přenesená",J1393,0)</f>
        <v>0</v>
      </c>
      <c r="BH1393" s="228">
        <f>IF(N1393="sníž. přenesená",J1393,0)</f>
        <v>0</v>
      </c>
      <c r="BI1393" s="228">
        <f>IF(N1393="nulová",J1393,0)</f>
        <v>0</v>
      </c>
      <c r="BJ1393" s="19" t="s">
        <v>81</v>
      </c>
      <c r="BK1393" s="228">
        <f>ROUND(I1393*H1393,2)</f>
        <v>0</v>
      </c>
      <c r="BL1393" s="19" t="s">
        <v>368</v>
      </c>
      <c r="BM1393" s="227" t="s">
        <v>1729</v>
      </c>
    </row>
    <row r="1394" s="2" customFormat="1">
      <c r="A1394" s="40"/>
      <c r="B1394" s="41"/>
      <c r="C1394" s="42"/>
      <c r="D1394" s="236" t="s">
        <v>1511</v>
      </c>
      <c r="E1394" s="42"/>
      <c r="F1394" s="288" t="s">
        <v>1684</v>
      </c>
      <c r="G1394" s="42"/>
      <c r="H1394" s="42"/>
      <c r="I1394" s="231"/>
      <c r="J1394" s="42"/>
      <c r="K1394" s="42"/>
      <c r="L1394" s="46"/>
      <c r="M1394" s="232"/>
      <c r="N1394" s="233"/>
      <c r="O1394" s="86"/>
      <c r="P1394" s="86"/>
      <c r="Q1394" s="86"/>
      <c r="R1394" s="86"/>
      <c r="S1394" s="86"/>
      <c r="T1394" s="87"/>
      <c r="U1394" s="40"/>
      <c r="V1394" s="40"/>
      <c r="W1394" s="40"/>
      <c r="X1394" s="40"/>
      <c r="Y1394" s="40"/>
      <c r="Z1394" s="40"/>
      <c r="AA1394" s="40"/>
      <c r="AB1394" s="40"/>
      <c r="AC1394" s="40"/>
      <c r="AD1394" s="40"/>
      <c r="AE1394" s="40"/>
      <c r="AT1394" s="19" t="s">
        <v>1511</v>
      </c>
      <c r="AU1394" s="19" t="s">
        <v>83</v>
      </c>
    </row>
    <row r="1395" s="2" customFormat="1" ht="16.5" customHeight="1">
      <c r="A1395" s="40"/>
      <c r="B1395" s="41"/>
      <c r="C1395" s="278" t="s">
        <v>1730</v>
      </c>
      <c r="D1395" s="278" t="s">
        <v>424</v>
      </c>
      <c r="E1395" s="279" t="s">
        <v>1731</v>
      </c>
      <c r="F1395" s="280" t="s">
        <v>1732</v>
      </c>
      <c r="G1395" s="281" t="s">
        <v>868</v>
      </c>
      <c r="H1395" s="282">
        <v>1</v>
      </c>
      <c r="I1395" s="283"/>
      <c r="J1395" s="284">
        <f>ROUND(I1395*H1395,2)</f>
        <v>0</v>
      </c>
      <c r="K1395" s="280" t="s">
        <v>296</v>
      </c>
      <c r="L1395" s="285"/>
      <c r="M1395" s="286" t="s">
        <v>19</v>
      </c>
      <c r="N1395" s="287" t="s">
        <v>45</v>
      </c>
      <c r="O1395" s="86"/>
      <c r="P1395" s="225">
        <f>O1395*H1395</f>
        <v>0</v>
      </c>
      <c r="Q1395" s="225">
        <v>0.012</v>
      </c>
      <c r="R1395" s="225">
        <f>Q1395*H1395</f>
        <v>0.012</v>
      </c>
      <c r="S1395" s="225">
        <v>0</v>
      </c>
      <c r="T1395" s="226">
        <f>S1395*H1395</f>
        <v>0</v>
      </c>
      <c r="U1395" s="40"/>
      <c r="V1395" s="40"/>
      <c r="W1395" s="40"/>
      <c r="X1395" s="40"/>
      <c r="Y1395" s="40"/>
      <c r="Z1395" s="40"/>
      <c r="AA1395" s="40"/>
      <c r="AB1395" s="40"/>
      <c r="AC1395" s="40"/>
      <c r="AD1395" s="40"/>
      <c r="AE1395" s="40"/>
      <c r="AR1395" s="227" t="s">
        <v>498</v>
      </c>
      <c r="AT1395" s="227" t="s">
        <v>424</v>
      </c>
      <c r="AU1395" s="227" t="s">
        <v>83</v>
      </c>
      <c r="AY1395" s="19" t="s">
        <v>210</v>
      </c>
      <c r="BE1395" s="228">
        <f>IF(N1395="základní",J1395,0)</f>
        <v>0</v>
      </c>
      <c r="BF1395" s="228">
        <f>IF(N1395="snížená",J1395,0)</f>
        <v>0</v>
      </c>
      <c r="BG1395" s="228">
        <f>IF(N1395="zákl. přenesená",J1395,0)</f>
        <v>0</v>
      </c>
      <c r="BH1395" s="228">
        <f>IF(N1395="sníž. přenesená",J1395,0)</f>
        <v>0</v>
      </c>
      <c r="BI1395" s="228">
        <f>IF(N1395="nulová",J1395,0)</f>
        <v>0</v>
      </c>
      <c r="BJ1395" s="19" t="s">
        <v>81</v>
      </c>
      <c r="BK1395" s="228">
        <f>ROUND(I1395*H1395,2)</f>
        <v>0</v>
      </c>
      <c r="BL1395" s="19" t="s">
        <v>368</v>
      </c>
      <c r="BM1395" s="227" t="s">
        <v>1733</v>
      </c>
    </row>
    <row r="1396" s="2" customFormat="1">
      <c r="A1396" s="40"/>
      <c r="B1396" s="41"/>
      <c r="C1396" s="42"/>
      <c r="D1396" s="236" t="s">
        <v>1511</v>
      </c>
      <c r="E1396" s="42"/>
      <c r="F1396" s="288" t="s">
        <v>1734</v>
      </c>
      <c r="G1396" s="42"/>
      <c r="H1396" s="42"/>
      <c r="I1396" s="231"/>
      <c r="J1396" s="42"/>
      <c r="K1396" s="42"/>
      <c r="L1396" s="46"/>
      <c r="M1396" s="232"/>
      <c r="N1396" s="233"/>
      <c r="O1396" s="86"/>
      <c r="P1396" s="86"/>
      <c r="Q1396" s="86"/>
      <c r="R1396" s="86"/>
      <c r="S1396" s="86"/>
      <c r="T1396" s="87"/>
      <c r="U1396" s="40"/>
      <c r="V1396" s="40"/>
      <c r="W1396" s="40"/>
      <c r="X1396" s="40"/>
      <c r="Y1396" s="40"/>
      <c r="Z1396" s="40"/>
      <c r="AA1396" s="40"/>
      <c r="AB1396" s="40"/>
      <c r="AC1396" s="40"/>
      <c r="AD1396" s="40"/>
      <c r="AE1396" s="40"/>
      <c r="AT1396" s="19" t="s">
        <v>1511</v>
      </c>
      <c r="AU1396" s="19" t="s">
        <v>83</v>
      </c>
    </row>
    <row r="1397" s="2" customFormat="1" ht="16.5" customHeight="1">
      <c r="A1397" s="40"/>
      <c r="B1397" s="41"/>
      <c r="C1397" s="278" t="s">
        <v>1735</v>
      </c>
      <c r="D1397" s="278" t="s">
        <v>424</v>
      </c>
      <c r="E1397" s="279" t="s">
        <v>1736</v>
      </c>
      <c r="F1397" s="280" t="s">
        <v>1737</v>
      </c>
      <c r="G1397" s="281" t="s">
        <v>868</v>
      </c>
      <c r="H1397" s="282">
        <v>1</v>
      </c>
      <c r="I1397" s="283"/>
      <c r="J1397" s="284">
        <f>ROUND(I1397*H1397,2)</f>
        <v>0</v>
      </c>
      <c r="K1397" s="280" t="s">
        <v>296</v>
      </c>
      <c r="L1397" s="285"/>
      <c r="M1397" s="286" t="s">
        <v>19</v>
      </c>
      <c r="N1397" s="287" t="s">
        <v>45</v>
      </c>
      <c r="O1397" s="86"/>
      <c r="P1397" s="225">
        <f>O1397*H1397</f>
        <v>0</v>
      </c>
      <c r="Q1397" s="225">
        <v>0.012</v>
      </c>
      <c r="R1397" s="225">
        <f>Q1397*H1397</f>
        <v>0.012</v>
      </c>
      <c r="S1397" s="225">
        <v>0</v>
      </c>
      <c r="T1397" s="226">
        <f>S1397*H1397</f>
        <v>0</v>
      </c>
      <c r="U1397" s="40"/>
      <c r="V1397" s="40"/>
      <c r="W1397" s="40"/>
      <c r="X1397" s="40"/>
      <c r="Y1397" s="40"/>
      <c r="Z1397" s="40"/>
      <c r="AA1397" s="40"/>
      <c r="AB1397" s="40"/>
      <c r="AC1397" s="40"/>
      <c r="AD1397" s="40"/>
      <c r="AE1397" s="40"/>
      <c r="AR1397" s="227" t="s">
        <v>498</v>
      </c>
      <c r="AT1397" s="227" t="s">
        <v>424</v>
      </c>
      <c r="AU1397" s="227" t="s">
        <v>83</v>
      </c>
      <c r="AY1397" s="19" t="s">
        <v>210</v>
      </c>
      <c r="BE1397" s="228">
        <f>IF(N1397="základní",J1397,0)</f>
        <v>0</v>
      </c>
      <c r="BF1397" s="228">
        <f>IF(N1397="snížená",J1397,0)</f>
        <v>0</v>
      </c>
      <c r="BG1397" s="228">
        <f>IF(N1397="zákl. přenesená",J1397,0)</f>
        <v>0</v>
      </c>
      <c r="BH1397" s="228">
        <f>IF(N1397="sníž. přenesená",J1397,0)</f>
        <v>0</v>
      </c>
      <c r="BI1397" s="228">
        <f>IF(N1397="nulová",J1397,0)</f>
        <v>0</v>
      </c>
      <c r="BJ1397" s="19" t="s">
        <v>81</v>
      </c>
      <c r="BK1397" s="228">
        <f>ROUND(I1397*H1397,2)</f>
        <v>0</v>
      </c>
      <c r="BL1397" s="19" t="s">
        <v>368</v>
      </c>
      <c r="BM1397" s="227" t="s">
        <v>1738</v>
      </c>
    </row>
    <row r="1398" s="2" customFormat="1">
      <c r="A1398" s="40"/>
      <c r="B1398" s="41"/>
      <c r="C1398" s="42"/>
      <c r="D1398" s="236" t="s">
        <v>1511</v>
      </c>
      <c r="E1398" s="42"/>
      <c r="F1398" s="288" t="s">
        <v>1739</v>
      </c>
      <c r="G1398" s="42"/>
      <c r="H1398" s="42"/>
      <c r="I1398" s="231"/>
      <c r="J1398" s="42"/>
      <c r="K1398" s="42"/>
      <c r="L1398" s="46"/>
      <c r="M1398" s="232"/>
      <c r="N1398" s="233"/>
      <c r="O1398" s="86"/>
      <c r="P1398" s="86"/>
      <c r="Q1398" s="86"/>
      <c r="R1398" s="86"/>
      <c r="S1398" s="86"/>
      <c r="T1398" s="87"/>
      <c r="U1398" s="40"/>
      <c r="V1398" s="40"/>
      <c r="W1398" s="40"/>
      <c r="X1398" s="40"/>
      <c r="Y1398" s="40"/>
      <c r="Z1398" s="40"/>
      <c r="AA1398" s="40"/>
      <c r="AB1398" s="40"/>
      <c r="AC1398" s="40"/>
      <c r="AD1398" s="40"/>
      <c r="AE1398" s="40"/>
      <c r="AT1398" s="19" t="s">
        <v>1511</v>
      </c>
      <c r="AU1398" s="19" t="s">
        <v>83</v>
      </c>
    </row>
    <row r="1399" s="2" customFormat="1" ht="16.5" customHeight="1">
      <c r="A1399" s="40"/>
      <c r="B1399" s="41"/>
      <c r="C1399" s="278" t="s">
        <v>1740</v>
      </c>
      <c r="D1399" s="278" t="s">
        <v>424</v>
      </c>
      <c r="E1399" s="279" t="s">
        <v>1741</v>
      </c>
      <c r="F1399" s="280" t="s">
        <v>1742</v>
      </c>
      <c r="G1399" s="281" t="s">
        <v>868</v>
      </c>
      <c r="H1399" s="282">
        <v>1</v>
      </c>
      <c r="I1399" s="283"/>
      <c r="J1399" s="284">
        <f>ROUND(I1399*H1399,2)</f>
        <v>0</v>
      </c>
      <c r="K1399" s="280" t="s">
        <v>296</v>
      </c>
      <c r="L1399" s="285"/>
      <c r="M1399" s="286" t="s">
        <v>19</v>
      </c>
      <c r="N1399" s="287" t="s">
        <v>45</v>
      </c>
      <c r="O1399" s="86"/>
      <c r="P1399" s="225">
        <f>O1399*H1399</f>
        <v>0</v>
      </c>
      <c r="Q1399" s="225">
        <v>0.012</v>
      </c>
      <c r="R1399" s="225">
        <f>Q1399*H1399</f>
        <v>0.012</v>
      </c>
      <c r="S1399" s="225">
        <v>0</v>
      </c>
      <c r="T1399" s="226">
        <f>S1399*H1399</f>
        <v>0</v>
      </c>
      <c r="U1399" s="40"/>
      <c r="V1399" s="40"/>
      <c r="W1399" s="40"/>
      <c r="X1399" s="40"/>
      <c r="Y1399" s="40"/>
      <c r="Z1399" s="40"/>
      <c r="AA1399" s="40"/>
      <c r="AB1399" s="40"/>
      <c r="AC1399" s="40"/>
      <c r="AD1399" s="40"/>
      <c r="AE1399" s="40"/>
      <c r="AR1399" s="227" t="s">
        <v>498</v>
      </c>
      <c r="AT1399" s="227" t="s">
        <v>424</v>
      </c>
      <c r="AU1399" s="227" t="s">
        <v>83</v>
      </c>
      <c r="AY1399" s="19" t="s">
        <v>210</v>
      </c>
      <c r="BE1399" s="228">
        <f>IF(N1399="základní",J1399,0)</f>
        <v>0</v>
      </c>
      <c r="BF1399" s="228">
        <f>IF(N1399="snížená",J1399,0)</f>
        <v>0</v>
      </c>
      <c r="BG1399" s="228">
        <f>IF(N1399="zákl. přenesená",J1399,0)</f>
        <v>0</v>
      </c>
      <c r="BH1399" s="228">
        <f>IF(N1399="sníž. přenesená",J1399,0)</f>
        <v>0</v>
      </c>
      <c r="BI1399" s="228">
        <f>IF(N1399="nulová",J1399,0)</f>
        <v>0</v>
      </c>
      <c r="BJ1399" s="19" t="s">
        <v>81</v>
      </c>
      <c r="BK1399" s="228">
        <f>ROUND(I1399*H1399,2)</f>
        <v>0</v>
      </c>
      <c r="BL1399" s="19" t="s">
        <v>368</v>
      </c>
      <c r="BM1399" s="227" t="s">
        <v>1743</v>
      </c>
    </row>
    <row r="1400" s="2" customFormat="1">
      <c r="A1400" s="40"/>
      <c r="B1400" s="41"/>
      <c r="C1400" s="42"/>
      <c r="D1400" s="236" t="s">
        <v>1511</v>
      </c>
      <c r="E1400" s="42"/>
      <c r="F1400" s="288" t="s">
        <v>1744</v>
      </c>
      <c r="G1400" s="42"/>
      <c r="H1400" s="42"/>
      <c r="I1400" s="231"/>
      <c r="J1400" s="42"/>
      <c r="K1400" s="42"/>
      <c r="L1400" s="46"/>
      <c r="M1400" s="232"/>
      <c r="N1400" s="233"/>
      <c r="O1400" s="86"/>
      <c r="P1400" s="86"/>
      <c r="Q1400" s="86"/>
      <c r="R1400" s="86"/>
      <c r="S1400" s="86"/>
      <c r="T1400" s="87"/>
      <c r="U1400" s="40"/>
      <c r="V1400" s="40"/>
      <c r="W1400" s="40"/>
      <c r="X1400" s="40"/>
      <c r="Y1400" s="40"/>
      <c r="Z1400" s="40"/>
      <c r="AA1400" s="40"/>
      <c r="AB1400" s="40"/>
      <c r="AC1400" s="40"/>
      <c r="AD1400" s="40"/>
      <c r="AE1400" s="40"/>
      <c r="AT1400" s="19" t="s">
        <v>1511</v>
      </c>
      <c r="AU1400" s="19" t="s">
        <v>83</v>
      </c>
    </row>
    <row r="1401" s="2" customFormat="1" ht="16.5" customHeight="1">
      <c r="A1401" s="40"/>
      <c r="B1401" s="41"/>
      <c r="C1401" s="278" t="s">
        <v>1745</v>
      </c>
      <c r="D1401" s="278" t="s">
        <v>424</v>
      </c>
      <c r="E1401" s="279" t="s">
        <v>1746</v>
      </c>
      <c r="F1401" s="280" t="s">
        <v>1747</v>
      </c>
      <c r="G1401" s="281" t="s">
        <v>868</v>
      </c>
      <c r="H1401" s="282">
        <v>2</v>
      </c>
      <c r="I1401" s="283"/>
      <c r="J1401" s="284">
        <f>ROUND(I1401*H1401,2)</f>
        <v>0</v>
      </c>
      <c r="K1401" s="280" t="s">
        <v>296</v>
      </c>
      <c r="L1401" s="285"/>
      <c r="M1401" s="286" t="s">
        <v>19</v>
      </c>
      <c r="N1401" s="287" t="s">
        <v>45</v>
      </c>
      <c r="O1401" s="86"/>
      <c r="P1401" s="225">
        <f>O1401*H1401</f>
        <v>0</v>
      </c>
      <c r="Q1401" s="225">
        <v>0.012</v>
      </c>
      <c r="R1401" s="225">
        <f>Q1401*H1401</f>
        <v>0.024</v>
      </c>
      <c r="S1401" s="225">
        <v>0</v>
      </c>
      <c r="T1401" s="226">
        <f>S1401*H1401</f>
        <v>0</v>
      </c>
      <c r="U1401" s="40"/>
      <c r="V1401" s="40"/>
      <c r="W1401" s="40"/>
      <c r="X1401" s="40"/>
      <c r="Y1401" s="40"/>
      <c r="Z1401" s="40"/>
      <c r="AA1401" s="40"/>
      <c r="AB1401" s="40"/>
      <c r="AC1401" s="40"/>
      <c r="AD1401" s="40"/>
      <c r="AE1401" s="40"/>
      <c r="AR1401" s="227" t="s">
        <v>498</v>
      </c>
      <c r="AT1401" s="227" t="s">
        <v>424</v>
      </c>
      <c r="AU1401" s="227" t="s">
        <v>83</v>
      </c>
      <c r="AY1401" s="19" t="s">
        <v>210</v>
      </c>
      <c r="BE1401" s="228">
        <f>IF(N1401="základní",J1401,0)</f>
        <v>0</v>
      </c>
      <c r="BF1401" s="228">
        <f>IF(N1401="snížená",J1401,0)</f>
        <v>0</v>
      </c>
      <c r="BG1401" s="228">
        <f>IF(N1401="zákl. přenesená",J1401,0)</f>
        <v>0</v>
      </c>
      <c r="BH1401" s="228">
        <f>IF(N1401="sníž. přenesená",J1401,0)</f>
        <v>0</v>
      </c>
      <c r="BI1401" s="228">
        <f>IF(N1401="nulová",J1401,0)</f>
        <v>0</v>
      </c>
      <c r="BJ1401" s="19" t="s">
        <v>81</v>
      </c>
      <c r="BK1401" s="228">
        <f>ROUND(I1401*H1401,2)</f>
        <v>0</v>
      </c>
      <c r="BL1401" s="19" t="s">
        <v>368</v>
      </c>
      <c r="BM1401" s="227" t="s">
        <v>1748</v>
      </c>
    </row>
    <row r="1402" s="2" customFormat="1">
      <c r="A1402" s="40"/>
      <c r="B1402" s="41"/>
      <c r="C1402" s="42"/>
      <c r="D1402" s="236" t="s">
        <v>1511</v>
      </c>
      <c r="E1402" s="42"/>
      <c r="F1402" s="288" t="s">
        <v>1749</v>
      </c>
      <c r="G1402" s="42"/>
      <c r="H1402" s="42"/>
      <c r="I1402" s="231"/>
      <c r="J1402" s="42"/>
      <c r="K1402" s="42"/>
      <c r="L1402" s="46"/>
      <c r="M1402" s="232"/>
      <c r="N1402" s="233"/>
      <c r="O1402" s="86"/>
      <c r="P1402" s="86"/>
      <c r="Q1402" s="86"/>
      <c r="R1402" s="86"/>
      <c r="S1402" s="86"/>
      <c r="T1402" s="87"/>
      <c r="U1402" s="40"/>
      <c r="V1402" s="40"/>
      <c r="W1402" s="40"/>
      <c r="X1402" s="40"/>
      <c r="Y1402" s="40"/>
      <c r="Z1402" s="40"/>
      <c r="AA1402" s="40"/>
      <c r="AB1402" s="40"/>
      <c r="AC1402" s="40"/>
      <c r="AD1402" s="40"/>
      <c r="AE1402" s="40"/>
      <c r="AT1402" s="19" t="s">
        <v>1511</v>
      </c>
      <c r="AU1402" s="19" t="s">
        <v>83</v>
      </c>
    </row>
    <row r="1403" s="2" customFormat="1" ht="16.5" customHeight="1">
      <c r="A1403" s="40"/>
      <c r="B1403" s="41"/>
      <c r="C1403" s="278" t="s">
        <v>1750</v>
      </c>
      <c r="D1403" s="278" t="s">
        <v>424</v>
      </c>
      <c r="E1403" s="279" t="s">
        <v>1751</v>
      </c>
      <c r="F1403" s="280" t="s">
        <v>1752</v>
      </c>
      <c r="G1403" s="281" t="s">
        <v>868</v>
      </c>
      <c r="H1403" s="282">
        <v>1</v>
      </c>
      <c r="I1403" s="283"/>
      <c r="J1403" s="284">
        <f>ROUND(I1403*H1403,2)</f>
        <v>0</v>
      </c>
      <c r="K1403" s="280" t="s">
        <v>296</v>
      </c>
      <c r="L1403" s="285"/>
      <c r="M1403" s="286" t="s">
        <v>19</v>
      </c>
      <c r="N1403" s="287" t="s">
        <v>45</v>
      </c>
      <c r="O1403" s="86"/>
      <c r="P1403" s="225">
        <f>O1403*H1403</f>
        <v>0</v>
      </c>
      <c r="Q1403" s="225">
        <v>0.012</v>
      </c>
      <c r="R1403" s="225">
        <f>Q1403*H1403</f>
        <v>0.012</v>
      </c>
      <c r="S1403" s="225">
        <v>0</v>
      </c>
      <c r="T1403" s="226">
        <f>S1403*H1403</f>
        <v>0</v>
      </c>
      <c r="U1403" s="40"/>
      <c r="V1403" s="40"/>
      <c r="W1403" s="40"/>
      <c r="X1403" s="40"/>
      <c r="Y1403" s="40"/>
      <c r="Z1403" s="40"/>
      <c r="AA1403" s="40"/>
      <c r="AB1403" s="40"/>
      <c r="AC1403" s="40"/>
      <c r="AD1403" s="40"/>
      <c r="AE1403" s="40"/>
      <c r="AR1403" s="227" t="s">
        <v>498</v>
      </c>
      <c r="AT1403" s="227" t="s">
        <v>424</v>
      </c>
      <c r="AU1403" s="227" t="s">
        <v>83</v>
      </c>
      <c r="AY1403" s="19" t="s">
        <v>210</v>
      </c>
      <c r="BE1403" s="228">
        <f>IF(N1403="základní",J1403,0)</f>
        <v>0</v>
      </c>
      <c r="BF1403" s="228">
        <f>IF(N1403="snížená",J1403,0)</f>
        <v>0</v>
      </c>
      <c r="BG1403" s="228">
        <f>IF(N1403="zákl. přenesená",J1403,0)</f>
        <v>0</v>
      </c>
      <c r="BH1403" s="228">
        <f>IF(N1403="sníž. přenesená",J1403,0)</f>
        <v>0</v>
      </c>
      <c r="BI1403" s="228">
        <f>IF(N1403="nulová",J1403,0)</f>
        <v>0</v>
      </c>
      <c r="BJ1403" s="19" t="s">
        <v>81</v>
      </c>
      <c r="BK1403" s="228">
        <f>ROUND(I1403*H1403,2)</f>
        <v>0</v>
      </c>
      <c r="BL1403" s="19" t="s">
        <v>368</v>
      </c>
      <c r="BM1403" s="227" t="s">
        <v>1753</v>
      </c>
    </row>
    <row r="1404" s="2" customFormat="1">
      <c r="A1404" s="40"/>
      <c r="B1404" s="41"/>
      <c r="C1404" s="42"/>
      <c r="D1404" s="236" t="s">
        <v>1511</v>
      </c>
      <c r="E1404" s="42"/>
      <c r="F1404" s="288" t="s">
        <v>1754</v>
      </c>
      <c r="G1404" s="42"/>
      <c r="H1404" s="42"/>
      <c r="I1404" s="231"/>
      <c r="J1404" s="42"/>
      <c r="K1404" s="42"/>
      <c r="L1404" s="46"/>
      <c r="M1404" s="232"/>
      <c r="N1404" s="233"/>
      <c r="O1404" s="86"/>
      <c r="P1404" s="86"/>
      <c r="Q1404" s="86"/>
      <c r="R1404" s="86"/>
      <c r="S1404" s="86"/>
      <c r="T1404" s="87"/>
      <c r="U1404" s="40"/>
      <c r="V1404" s="40"/>
      <c r="W1404" s="40"/>
      <c r="X1404" s="40"/>
      <c r="Y1404" s="40"/>
      <c r="Z1404" s="40"/>
      <c r="AA1404" s="40"/>
      <c r="AB1404" s="40"/>
      <c r="AC1404" s="40"/>
      <c r="AD1404" s="40"/>
      <c r="AE1404" s="40"/>
      <c r="AT1404" s="19" t="s">
        <v>1511</v>
      </c>
      <c r="AU1404" s="19" t="s">
        <v>83</v>
      </c>
    </row>
    <row r="1405" s="2" customFormat="1" ht="16.5" customHeight="1">
      <c r="A1405" s="40"/>
      <c r="B1405" s="41"/>
      <c r="C1405" s="278" t="s">
        <v>1755</v>
      </c>
      <c r="D1405" s="278" t="s">
        <v>424</v>
      </c>
      <c r="E1405" s="279" t="s">
        <v>1756</v>
      </c>
      <c r="F1405" s="280" t="s">
        <v>1757</v>
      </c>
      <c r="G1405" s="281" t="s">
        <v>868</v>
      </c>
      <c r="H1405" s="282">
        <v>1</v>
      </c>
      <c r="I1405" s="283"/>
      <c r="J1405" s="284">
        <f>ROUND(I1405*H1405,2)</f>
        <v>0</v>
      </c>
      <c r="K1405" s="280" t="s">
        <v>296</v>
      </c>
      <c r="L1405" s="285"/>
      <c r="M1405" s="286" t="s">
        <v>19</v>
      </c>
      <c r="N1405" s="287" t="s">
        <v>45</v>
      </c>
      <c r="O1405" s="86"/>
      <c r="P1405" s="225">
        <f>O1405*H1405</f>
        <v>0</v>
      </c>
      <c r="Q1405" s="225">
        <v>0.012</v>
      </c>
      <c r="R1405" s="225">
        <f>Q1405*H1405</f>
        <v>0.012</v>
      </c>
      <c r="S1405" s="225">
        <v>0</v>
      </c>
      <c r="T1405" s="226">
        <f>S1405*H1405</f>
        <v>0</v>
      </c>
      <c r="U1405" s="40"/>
      <c r="V1405" s="40"/>
      <c r="W1405" s="40"/>
      <c r="X1405" s="40"/>
      <c r="Y1405" s="40"/>
      <c r="Z1405" s="40"/>
      <c r="AA1405" s="40"/>
      <c r="AB1405" s="40"/>
      <c r="AC1405" s="40"/>
      <c r="AD1405" s="40"/>
      <c r="AE1405" s="40"/>
      <c r="AR1405" s="227" t="s">
        <v>498</v>
      </c>
      <c r="AT1405" s="227" t="s">
        <v>424</v>
      </c>
      <c r="AU1405" s="227" t="s">
        <v>83</v>
      </c>
      <c r="AY1405" s="19" t="s">
        <v>210</v>
      </c>
      <c r="BE1405" s="228">
        <f>IF(N1405="základní",J1405,0)</f>
        <v>0</v>
      </c>
      <c r="BF1405" s="228">
        <f>IF(N1405="snížená",J1405,0)</f>
        <v>0</v>
      </c>
      <c r="BG1405" s="228">
        <f>IF(N1405="zákl. přenesená",J1405,0)</f>
        <v>0</v>
      </c>
      <c r="BH1405" s="228">
        <f>IF(N1405="sníž. přenesená",J1405,0)</f>
        <v>0</v>
      </c>
      <c r="BI1405" s="228">
        <f>IF(N1405="nulová",J1405,0)</f>
        <v>0</v>
      </c>
      <c r="BJ1405" s="19" t="s">
        <v>81</v>
      </c>
      <c r="BK1405" s="228">
        <f>ROUND(I1405*H1405,2)</f>
        <v>0</v>
      </c>
      <c r="BL1405" s="19" t="s">
        <v>368</v>
      </c>
      <c r="BM1405" s="227" t="s">
        <v>1758</v>
      </c>
    </row>
    <row r="1406" s="2" customFormat="1">
      <c r="A1406" s="40"/>
      <c r="B1406" s="41"/>
      <c r="C1406" s="42"/>
      <c r="D1406" s="236" t="s">
        <v>1511</v>
      </c>
      <c r="E1406" s="42"/>
      <c r="F1406" s="288" t="s">
        <v>1684</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1511</v>
      </c>
      <c r="AU1406" s="19" t="s">
        <v>83</v>
      </c>
    </row>
    <row r="1407" s="2" customFormat="1" ht="16.5" customHeight="1">
      <c r="A1407" s="40"/>
      <c r="B1407" s="41"/>
      <c r="C1407" s="278" t="s">
        <v>1759</v>
      </c>
      <c r="D1407" s="278" t="s">
        <v>424</v>
      </c>
      <c r="E1407" s="279" t="s">
        <v>1760</v>
      </c>
      <c r="F1407" s="280" t="s">
        <v>1761</v>
      </c>
      <c r="G1407" s="281" t="s">
        <v>868</v>
      </c>
      <c r="H1407" s="282">
        <v>1</v>
      </c>
      <c r="I1407" s="283"/>
      <c r="J1407" s="284">
        <f>ROUND(I1407*H1407,2)</f>
        <v>0</v>
      </c>
      <c r="K1407" s="280" t="s">
        <v>296</v>
      </c>
      <c r="L1407" s="285"/>
      <c r="M1407" s="286" t="s">
        <v>19</v>
      </c>
      <c r="N1407" s="287" t="s">
        <v>45</v>
      </c>
      <c r="O1407" s="86"/>
      <c r="P1407" s="225">
        <f>O1407*H1407</f>
        <v>0</v>
      </c>
      <c r="Q1407" s="225">
        <v>0.012</v>
      </c>
      <c r="R1407" s="225">
        <f>Q1407*H1407</f>
        <v>0.012</v>
      </c>
      <c r="S1407" s="225">
        <v>0</v>
      </c>
      <c r="T1407" s="226">
        <f>S1407*H1407</f>
        <v>0</v>
      </c>
      <c r="U1407" s="40"/>
      <c r="V1407" s="40"/>
      <c r="W1407" s="40"/>
      <c r="X1407" s="40"/>
      <c r="Y1407" s="40"/>
      <c r="Z1407" s="40"/>
      <c r="AA1407" s="40"/>
      <c r="AB1407" s="40"/>
      <c r="AC1407" s="40"/>
      <c r="AD1407" s="40"/>
      <c r="AE1407" s="40"/>
      <c r="AR1407" s="227" t="s">
        <v>498</v>
      </c>
      <c r="AT1407" s="227" t="s">
        <v>424</v>
      </c>
      <c r="AU1407" s="227" t="s">
        <v>83</v>
      </c>
      <c r="AY1407" s="19" t="s">
        <v>210</v>
      </c>
      <c r="BE1407" s="228">
        <f>IF(N1407="základní",J1407,0)</f>
        <v>0</v>
      </c>
      <c r="BF1407" s="228">
        <f>IF(N1407="snížená",J1407,0)</f>
        <v>0</v>
      </c>
      <c r="BG1407" s="228">
        <f>IF(N1407="zákl. přenesená",J1407,0)</f>
        <v>0</v>
      </c>
      <c r="BH1407" s="228">
        <f>IF(N1407="sníž. přenesená",J1407,0)</f>
        <v>0</v>
      </c>
      <c r="BI1407" s="228">
        <f>IF(N1407="nulová",J1407,0)</f>
        <v>0</v>
      </c>
      <c r="BJ1407" s="19" t="s">
        <v>81</v>
      </c>
      <c r="BK1407" s="228">
        <f>ROUND(I1407*H1407,2)</f>
        <v>0</v>
      </c>
      <c r="BL1407" s="19" t="s">
        <v>368</v>
      </c>
      <c r="BM1407" s="227" t="s">
        <v>1762</v>
      </c>
    </row>
    <row r="1408" s="2" customFormat="1">
      <c r="A1408" s="40"/>
      <c r="B1408" s="41"/>
      <c r="C1408" s="42"/>
      <c r="D1408" s="236" t="s">
        <v>1511</v>
      </c>
      <c r="E1408" s="42"/>
      <c r="F1408" s="288" t="s">
        <v>1763</v>
      </c>
      <c r="G1408" s="42"/>
      <c r="H1408" s="42"/>
      <c r="I1408" s="231"/>
      <c r="J1408" s="42"/>
      <c r="K1408" s="42"/>
      <c r="L1408" s="46"/>
      <c r="M1408" s="232"/>
      <c r="N1408" s="233"/>
      <c r="O1408" s="86"/>
      <c r="P1408" s="86"/>
      <c r="Q1408" s="86"/>
      <c r="R1408" s="86"/>
      <c r="S1408" s="86"/>
      <c r="T1408" s="87"/>
      <c r="U1408" s="40"/>
      <c r="V1408" s="40"/>
      <c r="W1408" s="40"/>
      <c r="X1408" s="40"/>
      <c r="Y1408" s="40"/>
      <c r="Z1408" s="40"/>
      <c r="AA1408" s="40"/>
      <c r="AB1408" s="40"/>
      <c r="AC1408" s="40"/>
      <c r="AD1408" s="40"/>
      <c r="AE1408" s="40"/>
      <c r="AT1408" s="19" t="s">
        <v>1511</v>
      </c>
      <c r="AU1408" s="19" t="s">
        <v>83</v>
      </c>
    </row>
    <row r="1409" s="2" customFormat="1" ht="16.5" customHeight="1">
      <c r="A1409" s="40"/>
      <c r="B1409" s="41"/>
      <c r="C1409" s="278" t="s">
        <v>1764</v>
      </c>
      <c r="D1409" s="278" t="s">
        <v>424</v>
      </c>
      <c r="E1409" s="279" t="s">
        <v>1765</v>
      </c>
      <c r="F1409" s="280" t="s">
        <v>1766</v>
      </c>
      <c r="G1409" s="281" t="s">
        <v>868</v>
      </c>
      <c r="H1409" s="282">
        <v>1</v>
      </c>
      <c r="I1409" s="283"/>
      <c r="J1409" s="284">
        <f>ROUND(I1409*H1409,2)</f>
        <v>0</v>
      </c>
      <c r="K1409" s="280" t="s">
        <v>296</v>
      </c>
      <c r="L1409" s="285"/>
      <c r="M1409" s="286" t="s">
        <v>19</v>
      </c>
      <c r="N1409" s="287" t="s">
        <v>45</v>
      </c>
      <c r="O1409" s="86"/>
      <c r="P1409" s="225">
        <f>O1409*H1409</f>
        <v>0</v>
      </c>
      <c r="Q1409" s="225">
        <v>0.012</v>
      </c>
      <c r="R1409" s="225">
        <f>Q1409*H1409</f>
        <v>0.012</v>
      </c>
      <c r="S1409" s="225">
        <v>0</v>
      </c>
      <c r="T1409" s="226">
        <f>S1409*H1409</f>
        <v>0</v>
      </c>
      <c r="U1409" s="40"/>
      <c r="V1409" s="40"/>
      <c r="W1409" s="40"/>
      <c r="X1409" s="40"/>
      <c r="Y1409" s="40"/>
      <c r="Z1409" s="40"/>
      <c r="AA1409" s="40"/>
      <c r="AB1409" s="40"/>
      <c r="AC1409" s="40"/>
      <c r="AD1409" s="40"/>
      <c r="AE1409" s="40"/>
      <c r="AR1409" s="227" t="s">
        <v>498</v>
      </c>
      <c r="AT1409" s="227" t="s">
        <v>424</v>
      </c>
      <c r="AU1409" s="227" t="s">
        <v>83</v>
      </c>
      <c r="AY1409" s="19" t="s">
        <v>210</v>
      </c>
      <c r="BE1409" s="228">
        <f>IF(N1409="základní",J1409,0)</f>
        <v>0</v>
      </c>
      <c r="BF1409" s="228">
        <f>IF(N1409="snížená",J1409,0)</f>
        <v>0</v>
      </c>
      <c r="BG1409" s="228">
        <f>IF(N1409="zákl. přenesená",J1409,0)</f>
        <v>0</v>
      </c>
      <c r="BH1409" s="228">
        <f>IF(N1409="sníž. přenesená",J1409,0)</f>
        <v>0</v>
      </c>
      <c r="BI1409" s="228">
        <f>IF(N1409="nulová",J1409,0)</f>
        <v>0</v>
      </c>
      <c r="BJ1409" s="19" t="s">
        <v>81</v>
      </c>
      <c r="BK1409" s="228">
        <f>ROUND(I1409*H1409,2)</f>
        <v>0</v>
      </c>
      <c r="BL1409" s="19" t="s">
        <v>368</v>
      </c>
      <c r="BM1409" s="227" t="s">
        <v>1767</v>
      </c>
    </row>
    <row r="1410" s="2" customFormat="1">
      <c r="A1410" s="40"/>
      <c r="B1410" s="41"/>
      <c r="C1410" s="42"/>
      <c r="D1410" s="236" t="s">
        <v>1511</v>
      </c>
      <c r="E1410" s="42"/>
      <c r="F1410" s="288" t="s">
        <v>1744</v>
      </c>
      <c r="G1410" s="42"/>
      <c r="H1410" s="42"/>
      <c r="I1410" s="231"/>
      <c r="J1410" s="42"/>
      <c r="K1410" s="42"/>
      <c r="L1410" s="46"/>
      <c r="M1410" s="232"/>
      <c r="N1410" s="233"/>
      <c r="O1410" s="86"/>
      <c r="P1410" s="86"/>
      <c r="Q1410" s="86"/>
      <c r="R1410" s="86"/>
      <c r="S1410" s="86"/>
      <c r="T1410" s="87"/>
      <c r="U1410" s="40"/>
      <c r="V1410" s="40"/>
      <c r="W1410" s="40"/>
      <c r="X1410" s="40"/>
      <c r="Y1410" s="40"/>
      <c r="Z1410" s="40"/>
      <c r="AA1410" s="40"/>
      <c r="AB1410" s="40"/>
      <c r="AC1410" s="40"/>
      <c r="AD1410" s="40"/>
      <c r="AE1410" s="40"/>
      <c r="AT1410" s="19" t="s">
        <v>1511</v>
      </c>
      <c r="AU1410" s="19" t="s">
        <v>83</v>
      </c>
    </row>
    <row r="1411" s="2" customFormat="1" ht="16.5" customHeight="1">
      <c r="A1411" s="40"/>
      <c r="B1411" s="41"/>
      <c r="C1411" s="278" t="s">
        <v>1768</v>
      </c>
      <c r="D1411" s="278" t="s">
        <v>424</v>
      </c>
      <c r="E1411" s="279" t="s">
        <v>1769</v>
      </c>
      <c r="F1411" s="280" t="s">
        <v>1770</v>
      </c>
      <c r="G1411" s="281" t="s">
        <v>868</v>
      </c>
      <c r="H1411" s="282">
        <v>1</v>
      </c>
      <c r="I1411" s="283"/>
      <c r="J1411" s="284">
        <f>ROUND(I1411*H1411,2)</f>
        <v>0</v>
      </c>
      <c r="K1411" s="280" t="s">
        <v>296</v>
      </c>
      <c r="L1411" s="285"/>
      <c r="M1411" s="286" t="s">
        <v>19</v>
      </c>
      <c r="N1411" s="287" t="s">
        <v>45</v>
      </c>
      <c r="O1411" s="86"/>
      <c r="P1411" s="225">
        <f>O1411*H1411</f>
        <v>0</v>
      </c>
      <c r="Q1411" s="225">
        <v>0.012</v>
      </c>
      <c r="R1411" s="225">
        <f>Q1411*H1411</f>
        <v>0.012</v>
      </c>
      <c r="S1411" s="225">
        <v>0</v>
      </c>
      <c r="T1411" s="226">
        <f>S1411*H1411</f>
        <v>0</v>
      </c>
      <c r="U1411" s="40"/>
      <c r="V1411" s="40"/>
      <c r="W1411" s="40"/>
      <c r="X1411" s="40"/>
      <c r="Y1411" s="40"/>
      <c r="Z1411" s="40"/>
      <c r="AA1411" s="40"/>
      <c r="AB1411" s="40"/>
      <c r="AC1411" s="40"/>
      <c r="AD1411" s="40"/>
      <c r="AE1411" s="40"/>
      <c r="AR1411" s="227" t="s">
        <v>498</v>
      </c>
      <c r="AT1411" s="227" t="s">
        <v>424</v>
      </c>
      <c r="AU1411" s="227" t="s">
        <v>83</v>
      </c>
      <c r="AY1411" s="19" t="s">
        <v>210</v>
      </c>
      <c r="BE1411" s="228">
        <f>IF(N1411="základní",J1411,0)</f>
        <v>0</v>
      </c>
      <c r="BF1411" s="228">
        <f>IF(N1411="snížená",J1411,0)</f>
        <v>0</v>
      </c>
      <c r="BG1411" s="228">
        <f>IF(N1411="zákl. přenesená",J1411,0)</f>
        <v>0</v>
      </c>
      <c r="BH1411" s="228">
        <f>IF(N1411="sníž. přenesená",J1411,0)</f>
        <v>0</v>
      </c>
      <c r="BI1411" s="228">
        <f>IF(N1411="nulová",J1411,0)</f>
        <v>0</v>
      </c>
      <c r="BJ1411" s="19" t="s">
        <v>81</v>
      </c>
      <c r="BK1411" s="228">
        <f>ROUND(I1411*H1411,2)</f>
        <v>0</v>
      </c>
      <c r="BL1411" s="19" t="s">
        <v>368</v>
      </c>
      <c r="BM1411" s="227" t="s">
        <v>1771</v>
      </c>
    </row>
    <row r="1412" s="2" customFormat="1">
      <c r="A1412" s="40"/>
      <c r="B1412" s="41"/>
      <c r="C1412" s="42"/>
      <c r="D1412" s="236" t="s">
        <v>1511</v>
      </c>
      <c r="E1412" s="42"/>
      <c r="F1412" s="288" t="s">
        <v>1669</v>
      </c>
      <c r="G1412" s="42"/>
      <c r="H1412" s="42"/>
      <c r="I1412" s="231"/>
      <c r="J1412" s="42"/>
      <c r="K1412" s="42"/>
      <c r="L1412" s="46"/>
      <c r="M1412" s="232"/>
      <c r="N1412" s="233"/>
      <c r="O1412" s="86"/>
      <c r="P1412" s="86"/>
      <c r="Q1412" s="86"/>
      <c r="R1412" s="86"/>
      <c r="S1412" s="86"/>
      <c r="T1412" s="87"/>
      <c r="U1412" s="40"/>
      <c r="V1412" s="40"/>
      <c r="W1412" s="40"/>
      <c r="X1412" s="40"/>
      <c r="Y1412" s="40"/>
      <c r="Z1412" s="40"/>
      <c r="AA1412" s="40"/>
      <c r="AB1412" s="40"/>
      <c r="AC1412" s="40"/>
      <c r="AD1412" s="40"/>
      <c r="AE1412" s="40"/>
      <c r="AT1412" s="19" t="s">
        <v>1511</v>
      </c>
      <c r="AU1412" s="19" t="s">
        <v>83</v>
      </c>
    </row>
    <row r="1413" s="2" customFormat="1" ht="16.5" customHeight="1">
      <c r="A1413" s="40"/>
      <c r="B1413" s="41"/>
      <c r="C1413" s="278" t="s">
        <v>1772</v>
      </c>
      <c r="D1413" s="278" t="s">
        <v>424</v>
      </c>
      <c r="E1413" s="279" t="s">
        <v>1773</v>
      </c>
      <c r="F1413" s="280" t="s">
        <v>1774</v>
      </c>
      <c r="G1413" s="281" t="s">
        <v>868</v>
      </c>
      <c r="H1413" s="282">
        <v>1</v>
      </c>
      <c r="I1413" s="283"/>
      <c r="J1413" s="284">
        <f>ROUND(I1413*H1413,2)</f>
        <v>0</v>
      </c>
      <c r="K1413" s="280" t="s">
        <v>296</v>
      </c>
      <c r="L1413" s="285"/>
      <c r="M1413" s="286" t="s">
        <v>19</v>
      </c>
      <c r="N1413" s="287" t="s">
        <v>45</v>
      </c>
      <c r="O1413" s="86"/>
      <c r="P1413" s="225">
        <f>O1413*H1413</f>
        <v>0</v>
      </c>
      <c r="Q1413" s="225">
        <v>0.012</v>
      </c>
      <c r="R1413" s="225">
        <f>Q1413*H1413</f>
        <v>0.012</v>
      </c>
      <c r="S1413" s="225">
        <v>0</v>
      </c>
      <c r="T1413" s="226">
        <f>S1413*H1413</f>
        <v>0</v>
      </c>
      <c r="U1413" s="40"/>
      <c r="V1413" s="40"/>
      <c r="W1413" s="40"/>
      <c r="X1413" s="40"/>
      <c r="Y1413" s="40"/>
      <c r="Z1413" s="40"/>
      <c r="AA1413" s="40"/>
      <c r="AB1413" s="40"/>
      <c r="AC1413" s="40"/>
      <c r="AD1413" s="40"/>
      <c r="AE1413" s="40"/>
      <c r="AR1413" s="227" t="s">
        <v>498</v>
      </c>
      <c r="AT1413" s="227" t="s">
        <v>424</v>
      </c>
      <c r="AU1413" s="227" t="s">
        <v>83</v>
      </c>
      <c r="AY1413" s="19" t="s">
        <v>210</v>
      </c>
      <c r="BE1413" s="228">
        <f>IF(N1413="základní",J1413,0)</f>
        <v>0</v>
      </c>
      <c r="BF1413" s="228">
        <f>IF(N1413="snížená",J1413,0)</f>
        <v>0</v>
      </c>
      <c r="BG1413" s="228">
        <f>IF(N1413="zákl. přenesená",J1413,0)</f>
        <v>0</v>
      </c>
      <c r="BH1413" s="228">
        <f>IF(N1413="sníž. přenesená",J1413,0)</f>
        <v>0</v>
      </c>
      <c r="BI1413" s="228">
        <f>IF(N1413="nulová",J1413,0)</f>
        <v>0</v>
      </c>
      <c r="BJ1413" s="19" t="s">
        <v>81</v>
      </c>
      <c r="BK1413" s="228">
        <f>ROUND(I1413*H1413,2)</f>
        <v>0</v>
      </c>
      <c r="BL1413" s="19" t="s">
        <v>368</v>
      </c>
      <c r="BM1413" s="227" t="s">
        <v>1775</v>
      </c>
    </row>
    <row r="1414" s="2" customFormat="1">
      <c r="A1414" s="40"/>
      <c r="B1414" s="41"/>
      <c r="C1414" s="42"/>
      <c r="D1414" s="236" t="s">
        <v>1511</v>
      </c>
      <c r="E1414" s="42"/>
      <c r="F1414" s="288" t="s">
        <v>1776</v>
      </c>
      <c r="G1414" s="42"/>
      <c r="H1414" s="42"/>
      <c r="I1414" s="231"/>
      <c r="J1414" s="42"/>
      <c r="K1414" s="42"/>
      <c r="L1414" s="46"/>
      <c r="M1414" s="232"/>
      <c r="N1414" s="233"/>
      <c r="O1414" s="86"/>
      <c r="P1414" s="86"/>
      <c r="Q1414" s="86"/>
      <c r="R1414" s="86"/>
      <c r="S1414" s="86"/>
      <c r="T1414" s="87"/>
      <c r="U1414" s="40"/>
      <c r="V1414" s="40"/>
      <c r="W1414" s="40"/>
      <c r="X1414" s="40"/>
      <c r="Y1414" s="40"/>
      <c r="Z1414" s="40"/>
      <c r="AA1414" s="40"/>
      <c r="AB1414" s="40"/>
      <c r="AC1414" s="40"/>
      <c r="AD1414" s="40"/>
      <c r="AE1414" s="40"/>
      <c r="AT1414" s="19" t="s">
        <v>1511</v>
      </c>
      <c r="AU1414" s="19" t="s">
        <v>83</v>
      </c>
    </row>
    <row r="1415" s="2" customFormat="1" ht="16.5" customHeight="1">
      <c r="A1415" s="40"/>
      <c r="B1415" s="41"/>
      <c r="C1415" s="278" t="s">
        <v>1777</v>
      </c>
      <c r="D1415" s="278" t="s">
        <v>424</v>
      </c>
      <c r="E1415" s="279" t="s">
        <v>1778</v>
      </c>
      <c r="F1415" s="280" t="s">
        <v>1779</v>
      </c>
      <c r="G1415" s="281" t="s">
        <v>868</v>
      </c>
      <c r="H1415" s="282">
        <v>1</v>
      </c>
      <c r="I1415" s="283"/>
      <c r="J1415" s="284">
        <f>ROUND(I1415*H1415,2)</f>
        <v>0</v>
      </c>
      <c r="K1415" s="280" t="s">
        <v>296</v>
      </c>
      <c r="L1415" s="285"/>
      <c r="M1415" s="286" t="s">
        <v>19</v>
      </c>
      <c r="N1415" s="287" t="s">
        <v>45</v>
      </c>
      <c r="O1415" s="86"/>
      <c r="P1415" s="225">
        <f>O1415*H1415</f>
        <v>0</v>
      </c>
      <c r="Q1415" s="225">
        <v>0.012</v>
      </c>
      <c r="R1415" s="225">
        <f>Q1415*H1415</f>
        <v>0.012</v>
      </c>
      <c r="S1415" s="225">
        <v>0</v>
      </c>
      <c r="T1415" s="226">
        <f>S1415*H1415</f>
        <v>0</v>
      </c>
      <c r="U1415" s="40"/>
      <c r="V1415" s="40"/>
      <c r="W1415" s="40"/>
      <c r="X1415" s="40"/>
      <c r="Y1415" s="40"/>
      <c r="Z1415" s="40"/>
      <c r="AA1415" s="40"/>
      <c r="AB1415" s="40"/>
      <c r="AC1415" s="40"/>
      <c r="AD1415" s="40"/>
      <c r="AE1415" s="40"/>
      <c r="AR1415" s="227" t="s">
        <v>498</v>
      </c>
      <c r="AT1415" s="227" t="s">
        <v>424</v>
      </c>
      <c r="AU1415" s="227" t="s">
        <v>83</v>
      </c>
      <c r="AY1415" s="19" t="s">
        <v>210</v>
      </c>
      <c r="BE1415" s="228">
        <f>IF(N1415="základní",J1415,0)</f>
        <v>0</v>
      </c>
      <c r="BF1415" s="228">
        <f>IF(N1415="snížená",J1415,0)</f>
        <v>0</v>
      </c>
      <c r="BG1415" s="228">
        <f>IF(N1415="zákl. přenesená",J1415,0)</f>
        <v>0</v>
      </c>
      <c r="BH1415" s="228">
        <f>IF(N1415="sníž. přenesená",J1415,0)</f>
        <v>0</v>
      </c>
      <c r="BI1415" s="228">
        <f>IF(N1415="nulová",J1415,0)</f>
        <v>0</v>
      </c>
      <c r="BJ1415" s="19" t="s">
        <v>81</v>
      </c>
      <c r="BK1415" s="228">
        <f>ROUND(I1415*H1415,2)</f>
        <v>0</v>
      </c>
      <c r="BL1415" s="19" t="s">
        <v>368</v>
      </c>
      <c r="BM1415" s="227" t="s">
        <v>1780</v>
      </c>
    </row>
    <row r="1416" s="2" customFormat="1">
      <c r="A1416" s="40"/>
      <c r="B1416" s="41"/>
      <c r="C1416" s="42"/>
      <c r="D1416" s="236" t="s">
        <v>1511</v>
      </c>
      <c r="E1416" s="42"/>
      <c r="F1416" s="288" t="s">
        <v>1781</v>
      </c>
      <c r="G1416" s="42"/>
      <c r="H1416" s="42"/>
      <c r="I1416" s="231"/>
      <c r="J1416" s="42"/>
      <c r="K1416" s="42"/>
      <c r="L1416" s="46"/>
      <c r="M1416" s="232"/>
      <c r="N1416" s="233"/>
      <c r="O1416" s="86"/>
      <c r="P1416" s="86"/>
      <c r="Q1416" s="86"/>
      <c r="R1416" s="86"/>
      <c r="S1416" s="86"/>
      <c r="T1416" s="87"/>
      <c r="U1416" s="40"/>
      <c r="V1416" s="40"/>
      <c r="W1416" s="40"/>
      <c r="X1416" s="40"/>
      <c r="Y1416" s="40"/>
      <c r="Z1416" s="40"/>
      <c r="AA1416" s="40"/>
      <c r="AB1416" s="40"/>
      <c r="AC1416" s="40"/>
      <c r="AD1416" s="40"/>
      <c r="AE1416" s="40"/>
      <c r="AT1416" s="19" t="s">
        <v>1511</v>
      </c>
      <c r="AU1416" s="19" t="s">
        <v>83</v>
      </c>
    </row>
    <row r="1417" s="2" customFormat="1" ht="16.5" customHeight="1">
      <c r="A1417" s="40"/>
      <c r="B1417" s="41"/>
      <c r="C1417" s="278" t="s">
        <v>1782</v>
      </c>
      <c r="D1417" s="278" t="s">
        <v>424</v>
      </c>
      <c r="E1417" s="279" t="s">
        <v>1783</v>
      </c>
      <c r="F1417" s="280" t="s">
        <v>1784</v>
      </c>
      <c r="G1417" s="281" t="s">
        <v>868</v>
      </c>
      <c r="H1417" s="282">
        <v>1</v>
      </c>
      <c r="I1417" s="283"/>
      <c r="J1417" s="284">
        <f>ROUND(I1417*H1417,2)</f>
        <v>0</v>
      </c>
      <c r="K1417" s="280" t="s">
        <v>296</v>
      </c>
      <c r="L1417" s="285"/>
      <c r="M1417" s="286" t="s">
        <v>19</v>
      </c>
      <c r="N1417" s="287" t="s">
        <v>45</v>
      </c>
      <c r="O1417" s="86"/>
      <c r="P1417" s="225">
        <f>O1417*H1417</f>
        <v>0</v>
      </c>
      <c r="Q1417" s="225">
        <v>0.012</v>
      </c>
      <c r="R1417" s="225">
        <f>Q1417*H1417</f>
        <v>0.012</v>
      </c>
      <c r="S1417" s="225">
        <v>0</v>
      </c>
      <c r="T1417" s="226">
        <f>S1417*H1417</f>
        <v>0</v>
      </c>
      <c r="U1417" s="40"/>
      <c r="V1417" s="40"/>
      <c r="W1417" s="40"/>
      <c r="X1417" s="40"/>
      <c r="Y1417" s="40"/>
      <c r="Z1417" s="40"/>
      <c r="AA1417" s="40"/>
      <c r="AB1417" s="40"/>
      <c r="AC1417" s="40"/>
      <c r="AD1417" s="40"/>
      <c r="AE1417" s="40"/>
      <c r="AR1417" s="227" t="s">
        <v>498</v>
      </c>
      <c r="AT1417" s="227" t="s">
        <v>424</v>
      </c>
      <c r="AU1417" s="227" t="s">
        <v>83</v>
      </c>
      <c r="AY1417" s="19" t="s">
        <v>210</v>
      </c>
      <c r="BE1417" s="228">
        <f>IF(N1417="základní",J1417,0)</f>
        <v>0</v>
      </c>
      <c r="BF1417" s="228">
        <f>IF(N1417="snížená",J1417,0)</f>
        <v>0</v>
      </c>
      <c r="BG1417" s="228">
        <f>IF(N1417="zákl. přenesená",J1417,0)</f>
        <v>0</v>
      </c>
      <c r="BH1417" s="228">
        <f>IF(N1417="sníž. přenesená",J1417,0)</f>
        <v>0</v>
      </c>
      <c r="BI1417" s="228">
        <f>IF(N1417="nulová",J1417,0)</f>
        <v>0</v>
      </c>
      <c r="BJ1417" s="19" t="s">
        <v>81</v>
      </c>
      <c r="BK1417" s="228">
        <f>ROUND(I1417*H1417,2)</f>
        <v>0</v>
      </c>
      <c r="BL1417" s="19" t="s">
        <v>368</v>
      </c>
      <c r="BM1417" s="227" t="s">
        <v>1785</v>
      </c>
    </row>
    <row r="1418" s="2" customFormat="1">
      <c r="A1418" s="40"/>
      <c r="B1418" s="41"/>
      <c r="C1418" s="42"/>
      <c r="D1418" s="236" t="s">
        <v>1511</v>
      </c>
      <c r="E1418" s="42"/>
      <c r="F1418" s="288" t="s">
        <v>1786</v>
      </c>
      <c r="G1418" s="42"/>
      <c r="H1418" s="42"/>
      <c r="I1418" s="231"/>
      <c r="J1418" s="42"/>
      <c r="K1418" s="42"/>
      <c r="L1418" s="46"/>
      <c r="M1418" s="232"/>
      <c r="N1418" s="233"/>
      <c r="O1418" s="86"/>
      <c r="P1418" s="86"/>
      <c r="Q1418" s="86"/>
      <c r="R1418" s="86"/>
      <c r="S1418" s="86"/>
      <c r="T1418" s="87"/>
      <c r="U1418" s="40"/>
      <c r="V1418" s="40"/>
      <c r="W1418" s="40"/>
      <c r="X1418" s="40"/>
      <c r="Y1418" s="40"/>
      <c r="Z1418" s="40"/>
      <c r="AA1418" s="40"/>
      <c r="AB1418" s="40"/>
      <c r="AC1418" s="40"/>
      <c r="AD1418" s="40"/>
      <c r="AE1418" s="40"/>
      <c r="AT1418" s="19" t="s">
        <v>1511</v>
      </c>
      <c r="AU1418" s="19" t="s">
        <v>83</v>
      </c>
    </row>
    <row r="1419" s="2" customFormat="1" ht="16.5" customHeight="1">
      <c r="A1419" s="40"/>
      <c r="B1419" s="41"/>
      <c r="C1419" s="278" t="s">
        <v>1787</v>
      </c>
      <c r="D1419" s="278" t="s">
        <v>424</v>
      </c>
      <c r="E1419" s="279" t="s">
        <v>1788</v>
      </c>
      <c r="F1419" s="280" t="s">
        <v>1789</v>
      </c>
      <c r="G1419" s="281" t="s">
        <v>868</v>
      </c>
      <c r="H1419" s="282">
        <v>1</v>
      </c>
      <c r="I1419" s="283"/>
      <c r="J1419" s="284">
        <f>ROUND(I1419*H1419,2)</f>
        <v>0</v>
      </c>
      <c r="K1419" s="280" t="s">
        <v>296</v>
      </c>
      <c r="L1419" s="285"/>
      <c r="M1419" s="286" t="s">
        <v>19</v>
      </c>
      <c r="N1419" s="287" t="s">
        <v>45</v>
      </c>
      <c r="O1419" s="86"/>
      <c r="P1419" s="225">
        <f>O1419*H1419</f>
        <v>0</v>
      </c>
      <c r="Q1419" s="225">
        <v>0.012</v>
      </c>
      <c r="R1419" s="225">
        <f>Q1419*H1419</f>
        <v>0.012</v>
      </c>
      <c r="S1419" s="225">
        <v>0</v>
      </c>
      <c r="T1419" s="226">
        <f>S1419*H1419</f>
        <v>0</v>
      </c>
      <c r="U1419" s="40"/>
      <c r="V1419" s="40"/>
      <c r="W1419" s="40"/>
      <c r="X1419" s="40"/>
      <c r="Y1419" s="40"/>
      <c r="Z1419" s="40"/>
      <c r="AA1419" s="40"/>
      <c r="AB1419" s="40"/>
      <c r="AC1419" s="40"/>
      <c r="AD1419" s="40"/>
      <c r="AE1419" s="40"/>
      <c r="AR1419" s="227" t="s">
        <v>498</v>
      </c>
      <c r="AT1419" s="227" t="s">
        <v>424</v>
      </c>
      <c r="AU1419" s="227" t="s">
        <v>83</v>
      </c>
      <c r="AY1419" s="19" t="s">
        <v>210</v>
      </c>
      <c r="BE1419" s="228">
        <f>IF(N1419="základní",J1419,0)</f>
        <v>0</v>
      </c>
      <c r="BF1419" s="228">
        <f>IF(N1419="snížená",J1419,0)</f>
        <v>0</v>
      </c>
      <c r="BG1419" s="228">
        <f>IF(N1419="zákl. přenesená",J1419,0)</f>
        <v>0</v>
      </c>
      <c r="BH1419" s="228">
        <f>IF(N1419="sníž. přenesená",J1419,0)</f>
        <v>0</v>
      </c>
      <c r="BI1419" s="228">
        <f>IF(N1419="nulová",J1419,0)</f>
        <v>0</v>
      </c>
      <c r="BJ1419" s="19" t="s">
        <v>81</v>
      </c>
      <c r="BK1419" s="228">
        <f>ROUND(I1419*H1419,2)</f>
        <v>0</v>
      </c>
      <c r="BL1419" s="19" t="s">
        <v>368</v>
      </c>
      <c r="BM1419" s="227" t="s">
        <v>1790</v>
      </c>
    </row>
    <row r="1420" s="2" customFormat="1">
      <c r="A1420" s="40"/>
      <c r="B1420" s="41"/>
      <c r="C1420" s="42"/>
      <c r="D1420" s="236" t="s">
        <v>1511</v>
      </c>
      <c r="E1420" s="42"/>
      <c r="F1420" s="288" t="s">
        <v>1791</v>
      </c>
      <c r="G1420" s="42"/>
      <c r="H1420" s="42"/>
      <c r="I1420" s="231"/>
      <c r="J1420" s="42"/>
      <c r="K1420" s="42"/>
      <c r="L1420" s="46"/>
      <c r="M1420" s="232"/>
      <c r="N1420" s="233"/>
      <c r="O1420" s="86"/>
      <c r="P1420" s="86"/>
      <c r="Q1420" s="86"/>
      <c r="R1420" s="86"/>
      <c r="S1420" s="86"/>
      <c r="T1420" s="87"/>
      <c r="U1420" s="40"/>
      <c r="V1420" s="40"/>
      <c r="W1420" s="40"/>
      <c r="X1420" s="40"/>
      <c r="Y1420" s="40"/>
      <c r="Z1420" s="40"/>
      <c r="AA1420" s="40"/>
      <c r="AB1420" s="40"/>
      <c r="AC1420" s="40"/>
      <c r="AD1420" s="40"/>
      <c r="AE1420" s="40"/>
      <c r="AT1420" s="19" t="s">
        <v>1511</v>
      </c>
      <c r="AU1420" s="19" t="s">
        <v>83</v>
      </c>
    </row>
    <row r="1421" s="2" customFormat="1" ht="16.5" customHeight="1">
      <c r="A1421" s="40"/>
      <c r="B1421" s="41"/>
      <c r="C1421" s="278" t="s">
        <v>1792</v>
      </c>
      <c r="D1421" s="278" t="s">
        <v>424</v>
      </c>
      <c r="E1421" s="279" t="s">
        <v>1793</v>
      </c>
      <c r="F1421" s="280" t="s">
        <v>1794</v>
      </c>
      <c r="G1421" s="281" t="s">
        <v>868</v>
      </c>
      <c r="H1421" s="282">
        <v>5</v>
      </c>
      <c r="I1421" s="283"/>
      <c r="J1421" s="284">
        <f>ROUND(I1421*H1421,2)</f>
        <v>0</v>
      </c>
      <c r="K1421" s="280" t="s">
        <v>296</v>
      </c>
      <c r="L1421" s="285"/>
      <c r="M1421" s="286" t="s">
        <v>19</v>
      </c>
      <c r="N1421" s="287" t="s">
        <v>45</v>
      </c>
      <c r="O1421" s="86"/>
      <c r="P1421" s="225">
        <f>O1421*H1421</f>
        <v>0</v>
      </c>
      <c r="Q1421" s="225">
        <v>0.012</v>
      </c>
      <c r="R1421" s="225">
        <f>Q1421*H1421</f>
        <v>0.059999999999999998</v>
      </c>
      <c r="S1421" s="225">
        <v>0</v>
      </c>
      <c r="T1421" s="226">
        <f>S1421*H1421</f>
        <v>0</v>
      </c>
      <c r="U1421" s="40"/>
      <c r="V1421" s="40"/>
      <c r="W1421" s="40"/>
      <c r="X1421" s="40"/>
      <c r="Y1421" s="40"/>
      <c r="Z1421" s="40"/>
      <c r="AA1421" s="40"/>
      <c r="AB1421" s="40"/>
      <c r="AC1421" s="40"/>
      <c r="AD1421" s="40"/>
      <c r="AE1421" s="40"/>
      <c r="AR1421" s="227" t="s">
        <v>498</v>
      </c>
      <c r="AT1421" s="227" t="s">
        <v>424</v>
      </c>
      <c r="AU1421" s="227" t="s">
        <v>83</v>
      </c>
      <c r="AY1421" s="19" t="s">
        <v>210</v>
      </c>
      <c r="BE1421" s="228">
        <f>IF(N1421="základní",J1421,0)</f>
        <v>0</v>
      </c>
      <c r="BF1421" s="228">
        <f>IF(N1421="snížená",J1421,0)</f>
        <v>0</v>
      </c>
      <c r="BG1421" s="228">
        <f>IF(N1421="zákl. přenesená",J1421,0)</f>
        <v>0</v>
      </c>
      <c r="BH1421" s="228">
        <f>IF(N1421="sníž. přenesená",J1421,0)</f>
        <v>0</v>
      </c>
      <c r="BI1421" s="228">
        <f>IF(N1421="nulová",J1421,0)</f>
        <v>0</v>
      </c>
      <c r="BJ1421" s="19" t="s">
        <v>81</v>
      </c>
      <c r="BK1421" s="228">
        <f>ROUND(I1421*H1421,2)</f>
        <v>0</v>
      </c>
      <c r="BL1421" s="19" t="s">
        <v>368</v>
      </c>
      <c r="BM1421" s="227" t="s">
        <v>1795</v>
      </c>
    </row>
    <row r="1422" s="2" customFormat="1">
      <c r="A1422" s="40"/>
      <c r="B1422" s="41"/>
      <c r="C1422" s="42"/>
      <c r="D1422" s="236" t="s">
        <v>1511</v>
      </c>
      <c r="E1422" s="42"/>
      <c r="F1422" s="288" t="s">
        <v>1796</v>
      </c>
      <c r="G1422" s="42"/>
      <c r="H1422" s="42"/>
      <c r="I1422" s="231"/>
      <c r="J1422" s="42"/>
      <c r="K1422" s="42"/>
      <c r="L1422" s="46"/>
      <c r="M1422" s="232"/>
      <c r="N1422" s="233"/>
      <c r="O1422" s="86"/>
      <c r="P1422" s="86"/>
      <c r="Q1422" s="86"/>
      <c r="R1422" s="86"/>
      <c r="S1422" s="86"/>
      <c r="T1422" s="87"/>
      <c r="U1422" s="40"/>
      <c r="V1422" s="40"/>
      <c r="W1422" s="40"/>
      <c r="X1422" s="40"/>
      <c r="Y1422" s="40"/>
      <c r="Z1422" s="40"/>
      <c r="AA1422" s="40"/>
      <c r="AB1422" s="40"/>
      <c r="AC1422" s="40"/>
      <c r="AD1422" s="40"/>
      <c r="AE1422" s="40"/>
      <c r="AT1422" s="19" t="s">
        <v>1511</v>
      </c>
      <c r="AU1422" s="19" t="s">
        <v>83</v>
      </c>
    </row>
    <row r="1423" s="2" customFormat="1" ht="16.5" customHeight="1">
      <c r="A1423" s="40"/>
      <c r="B1423" s="41"/>
      <c r="C1423" s="278" t="s">
        <v>1797</v>
      </c>
      <c r="D1423" s="278" t="s">
        <v>424</v>
      </c>
      <c r="E1423" s="279" t="s">
        <v>1798</v>
      </c>
      <c r="F1423" s="280" t="s">
        <v>1799</v>
      </c>
      <c r="G1423" s="281" t="s">
        <v>868</v>
      </c>
      <c r="H1423" s="282">
        <v>1</v>
      </c>
      <c r="I1423" s="283"/>
      <c r="J1423" s="284">
        <f>ROUND(I1423*H1423,2)</f>
        <v>0</v>
      </c>
      <c r="K1423" s="280" t="s">
        <v>296</v>
      </c>
      <c r="L1423" s="285"/>
      <c r="M1423" s="286" t="s">
        <v>19</v>
      </c>
      <c r="N1423" s="287" t="s">
        <v>45</v>
      </c>
      <c r="O1423" s="86"/>
      <c r="P1423" s="225">
        <f>O1423*H1423</f>
        <v>0</v>
      </c>
      <c r="Q1423" s="225">
        <v>0.012</v>
      </c>
      <c r="R1423" s="225">
        <f>Q1423*H1423</f>
        <v>0.012</v>
      </c>
      <c r="S1423" s="225">
        <v>0</v>
      </c>
      <c r="T1423" s="226">
        <f>S1423*H1423</f>
        <v>0</v>
      </c>
      <c r="U1423" s="40"/>
      <c r="V1423" s="40"/>
      <c r="W1423" s="40"/>
      <c r="X1423" s="40"/>
      <c r="Y1423" s="40"/>
      <c r="Z1423" s="40"/>
      <c r="AA1423" s="40"/>
      <c r="AB1423" s="40"/>
      <c r="AC1423" s="40"/>
      <c r="AD1423" s="40"/>
      <c r="AE1423" s="40"/>
      <c r="AR1423" s="227" t="s">
        <v>498</v>
      </c>
      <c r="AT1423" s="227" t="s">
        <v>424</v>
      </c>
      <c r="AU1423" s="227" t="s">
        <v>83</v>
      </c>
      <c r="AY1423" s="19" t="s">
        <v>210</v>
      </c>
      <c r="BE1423" s="228">
        <f>IF(N1423="základní",J1423,0)</f>
        <v>0</v>
      </c>
      <c r="BF1423" s="228">
        <f>IF(N1423="snížená",J1423,0)</f>
        <v>0</v>
      </c>
      <c r="BG1423" s="228">
        <f>IF(N1423="zákl. přenesená",J1423,0)</f>
        <v>0</v>
      </c>
      <c r="BH1423" s="228">
        <f>IF(N1423="sníž. přenesená",J1423,0)</f>
        <v>0</v>
      </c>
      <c r="BI1423" s="228">
        <f>IF(N1423="nulová",J1423,0)</f>
        <v>0</v>
      </c>
      <c r="BJ1423" s="19" t="s">
        <v>81</v>
      </c>
      <c r="BK1423" s="228">
        <f>ROUND(I1423*H1423,2)</f>
        <v>0</v>
      </c>
      <c r="BL1423" s="19" t="s">
        <v>368</v>
      </c>
      <c r="BM1423" s="227" t="s">
        <v>1800</v>
      </c>
    </row>
    <row r="1424" s="2" customFormat="1">
      <c r="A1424" s="40"/>
      <c r="B1424" s="41"/>
      <c r="C1424" s="42"/>
      <c r="D1424" s="236" t="s">
        <v>1511</v>
      </c>
      <c r="E1424" s="42"/>
      <c r="F1424" s="288" t="s">
        <v>1801</v>
      </c>
      <c r="G1424" s="42"/>
      <c r="H1424" s="42"/>
      <c r="I1424" s="231"/>
      <c r="J1424" s="42"/>
      <c r="K1424" s="42"/>
      <c r="L1424" s="46"/>
      <c r="M1424" s="232"/>
      <c r="N1424" s="233"/>
      <c r="O1424" s="86"/>
      <c r="P1424" s="86"/>
      <c r="Q1424" s="86"/>
      <c r="R1424" s="86"/>
      <c r="S1424" s="86"/>
      <c r="T1424" s="87"/>
      <c r="U1424" s="40"/>
      <c r="V1424" s="40"/>
      <c r="W1424" s="40"/>
      <c r="X1424" s="40"/>
      <c r="Y1424" s="40"/>
      <c r="Z1424" s="40"/>
      <c r="AA1424" s="40"/>
      <c r="AB1424" s="40"/>
      <c r="AC1424" s="40"/>
      <c r="AD1424" s="40"/>
      <c r="AE1424" s="40"/>
      <c r="AT1424" s="19" t="s">
        <v>1511</v>
      </c>
      <c r="AU1424" s="19" t="s">
        <v>83</v>
      </c>
    </row>
    <row r="1425" s="2" customFormat="1" ht="16.5" customHeight="1">
      <c r="A1425" s="40"/>
      <c r="B1425" s="41"/>
      <c r="C1425" s="278" t="s">
        <v>1802</v>
      </c>
      <c r="D1425" s="278" t="s">
        <v>424</v>
      </c>
      <c r="E1425" s="279" t="s">
        <v>1803</v>
      </c>
      <c r="F1425" s="280" t="s">
        <v>1804</v>
      </c>
      <c r="G1425" s="281" t="s">
        <v>868</v>
      </c>
      <c r="H1425" s="282">
        <v>1</v>
      </c>
      <c r="I1425" s="283"/>
      <c r="J1425" s="284">
        <f>ROUND(I1425*H1425,2)</f>
        <v>0</v>
      </c>
      <c r="K1425" s="280" t="s">
        <v>296</v>
      </c>
      <c r="L1425" s="285"/>
      <c r="M1425" s="286" t="s">
        <v>19</v>
      </c>
      <c r="N1425" s="287" t="s">
        <v>45</v>
      </c>
      <c r="O1425" s="86"/>
      <c r="P1425" s="225">
        <f>O1425*H1425</f>
        <v>0</v>
      </c>
      <c r="Q1425" s="225">
        <v>0.012</v>
      </c>
      <c r="R1425" s="225">
        <f>Q1425*H1425</f>
        <v>0.012</v>
      </c>
      <c r="S1425" s="225">
        <v>0</v>
      </c>
      <c r="T1425" s="226">
        <f>S1425*H1425</f>
        <v>0</v>
      </c>
      <c r="U1425" s="40"/>
      <c r="V1425" s="40"/>
      <c r="W1425" s="40"/>
      <c r="X1425" s="40"/>
      <c r="Y1425" s="40"/>
      <c r="Z1425" s="40"/>
      <c r="AA1425" s="40"/>
      <c r="AB1425" s="40"/>
      <c r="AC1425" s="40"/>
      <c r="AD1425" s="40"/>
      <c r="AE1425" s="40"/>
      <c r="AR1425" s="227" t="s">
        <v>498</v>
      </c>
      <c r="AT1425" s="227" t="s">
        <v>424</v>
      </c>
      <c r="AU1425" s="227" t="s">
        <v>83</v>
      </c>
      <c r="AY1425" s="19" t="s">
        <v>210</v>
      </c>
      <c r="BE1425" s="228">
        <f>IF(N1425="základní",J1425,0)</f>
        <v>0</v>
      </c>
      <c r="BF1425" s="228">
        <f>IF(N1425="snížená",J1425,0)</f>
        <v>0</v>
      </c>
      <c r="BG1425" s="228">
        <f>IF(N1425="zákl. přenesená",J1425,0)</f>
        <v>0</v>
      </c>
      <c r="BH1425" s="228">
        <f>IF(N1425="sníž. přenesená",J1425,0)</f>
        <v>0</v>
      </c>
      <c r="BI1425" s="228">
        <f>IF(N1425="nulová",J1425,0)</f>
        <v>0</v>
      </c>
      <c r="BJ1425" s="19" t="s">
        <v>81</v>
      </c>
      <c r="BK1425" s="228">
        <f>ROUND(I1425*H1425,2)</f>
        <v>0</v>
      </c>
      <c r="BL1425" s="19" t="s">
        <v>368</v>
      </c>
      <c r="BM1425" s="227" t="s">
        <v>1805</v>
      </c>
    </row>
    <row r="1426" s="2" customFormat="1">
      <c r="A1426" s="40"/>
      <c r="B1426" s="41"/>
      <c r="C1426" s="42"/>
      <c r="D1426" s="236" t="s">
        <v>1511</v>
      </c>
      <c r="E1426" s="42"/>
      <c r="F1426" s="288" t="s">
        <v>1806</v>
      </c>
      <c r="G1426" s="42"/>
      <c r="H1426" s="42"/>
      <c r="I1426" s="231"/>
      <c r="J1426" s="42"/>
      <c r="K1426" s="42"/>
      <c r="L1426" s="46"/>
      <c r="M1426" s="232"/>
      <c r="N1426" s="233"/>
      <c r="O1426" s="86"/>
      <c r="P1426" s="86"/>
      <c r="Q1426" s="86"/>
      <c r="R1426" s="86"/>
      <c r="S1426" s="86"/>
      <c r="T1426" s="87"/>
      <c r="U1426" s="40"/>
      <c r="V1426" s="40"/>
      <c r="W1426" s="40"/>
      <c r="X1426" s="40"/>
      <c r="Y1426" s="40"/>
      <c r="Z1426" s="40"/>
      <c r="AA1426" s="40"/>
      <c r="AB1426" s="40"/>
      <c r="AC1426" s="40"/>
      <c r="AD1426" s="40"/>
      <c r="AE1426" s="40"/>
      <c r="AT1426" s="19" t="s">
        <v>1511</v>
      </c>
      <c r="AU1426" s="19" t="s">
        <v>83</v>
      </c>
    </row>
    <row r="1427" s="2" customFormat="1" ht="16.5" customHeight="1">
      <c r="A1427" s="40"/>
      <c r="B1427" s="41"/>
      <c r="C1427" s="278" t="s">
        <v>1807</v>
      </c>
      <c r="D1427" s="278" t="s">
        <v>424</v>
      </c>
      <c r="E1427" s="279" t="s">
        <v>1808</v>
      </c>
      <c r="F1427" s="280" t="s">
        <v>1809</v>
      </c>
      <c r="G1427" s="281" t="s">
        <v>868</v>
      </c>
      <c r="H1427" s="282">
        <v>1</v>
      </c>
      <c r="I1427" s="283"/>
      <c r="J1427" s="284">
        <f>ROUND(I1427*H1427,2)</f>
        <v>0</v>
      </c>
      <c r="K1427" s="280" t="s">
        <v>296</v>
      </c>
      <c r="L1427" s="285"/>
      <c r="M1427" s="286" t="s">
        <v>19</v>
      </c>
      <c r="N1427" s="287" t="s">
        <v>45</v>
      </c>
      <c r="O1427" s="86"/>
      <c r="P1427" s="225">
        <f>O1427*H1427</f>
        <v>0</v>
      </c>
      <c r="Q1427" s="225">
        <v>0.012</v>
      </c>
      <c r="R1427" s="225">
        <f>Q1427*H1427</f>
        <v>0.012</v>
      </c>
      <c r="S1427" s="225">
        <v>0</v>
      </c>
      <c r="T1427" s="226">
        <f>S1427*H1427</f>
        <v>0</v>
      </c>
      <c r="U1427" s="40"/>
      <c r="V1427" s="40"/>
      <c r="W1427" s="40"/>
      <c r="X1427" s="40"/>
      <c r="Y1427" s="40"/>
      <c r="Z1427" s="40"/>
      <c r="AA1427" s="40"/>
      <c r="AB1427" s="40"/>
      <c r="AC1427" s="40"/>
      <c r="AD1427" s="40"/>
      <c r="AE1427" s="40"/>
      <c r="AR1427" s="227" t="s">
        <v>498</v>
      </c>
      <c r="AT1427" s="227" t="s">
        <v>424</v>
      </c>
      <c r="AU1427" s="227" t="s">
        <v>83</v>
      </c>
      <c r="AY1427" s="19" t="s">
        <v>210</v>
      </c>
      <c r="BE1427" s="228">
        <f>IF(N1427="základní",J1427,0)</f>
        <v>0</v>
      </c>
      <c r="BF1427" s="228">
        <f>IF(N1427="snížená",J1427,0)</f>
        <v>0</v>
      </c>
      <c r="BG1427" s="228">
        <f>IF(N1427="zákl. přenesená",J1427,0)</f>
        <v>0</v>
      </c>
      <c r="BH1427" s="228">
        <f>IF(N1427="sníž. přenesená",J1427,0)</f>
        <v>0</v>
      </c>
      <c r="BI1427" s="228">
        <f>IF(N1427="nulová",J1427,0)</f>
        <v>0</v>
      </c>
      <c r="BJ1427" s="19" t="s">
        <v>81</v>
      </c>
      <c r="BK1427" s="228">
        <f>ROUND(I1427*H1427,2)</f>
        <v>0</v>
      </c>
      <c r="BL1427" s="19" t="s">
        <v>368</v>
      </c>
      <c r="BM1427" s="227" t="s">
        <v>1810</v>
      </c>
    </row>
    <row r="1428" s="2" customFormat="1">
      <c r="A1428" s="40"/>
      <c r="B1428" s="41"/>
      <c r="C1428" s="42"/>
      <c r="D1428" s="236" t="s">
        <v>1511</v>
      </c>
      <c r="E1428" s="42"/>
      <c r="F1428" s="288" t="s">
        <v>1811</v>
      </c>
      <c r="G1428" s="42"/>
      <c r="H1428" s="42"/>
      <c r="I1428" s="231"/>
      <c r="J1428" s="42"/>
      <c r="K1428" s="42"/>
      <c r="L1428" s="46"/>
      <c r="M1428" s="232"/>
      <c r="N1428" s="233"/>
      <c r="O1428" s="86"/>
      <c r="P1428" s="86"/>
      <c r="Q1428" s="86"/>
      <c r="R1428" s="86"/>
      <c r="S1428" s="86"/>
      <c r="T1428" s="87"/>
      <c r="U1428" s="40"/>
      <c r="V1428" s="40"/>
      <c r="W1428" s="40"/>
      <c r="X1428" s="40"/>
      <c r="Y1428" s="40"/>
      <c r="Z1428" s="40"/>
      <c r="AA1428" s="40"/>
      <c r="AB1428" s="40"/>
      <c r="AC1428" s="40"/>
      <c r="AD1428" s="40"/>
      <c r="AE1428" s="40"/>
      <c r="AT1428" s="19" t="s">
        <v>1511</v>
      </c>
      <c r="AU1428" s="19" t="s">
        <v>83</v>
      </c>
    </row>
    <row r="1429" s="2" customFormat="1" ht="16.5" customHeight="1">
      <c r="A1429" s="40"/>
      <c r="B1429" s="41"/>
      <c r="C1429" s="278" t="s">
        <v>1812</v>
      </c>
      <c r="D1429" s="278" t="s">
        <v>424</v>
      </c>
      <c r="E1429" s="279" t="s">
        <v>1813</v>
      </c>
      <c r="F1429" s="280" t="s">
        <v>1814</v>
      </c>
      <c r="G1429" s="281" t="s">
        <v>868</v>
      </c>
      <c r="H1429" s="282">
        <v>1</v>
      </c>
      <c r="I1429" s="283"/>
      <c r="J1429" s="284">
        <f>ROUND(I1429*H1429,2)</f>
        <v>0</v>
      </c>
      <c r="K1429" s="280" t="s">
        <v>296</v>
      </c>
      <c r="L1429" s="285"/>
      <c r="M1429" s="286" t="s">
        <v>19</v>
      </c>
      <c r="N1429" s="287" t="s">
        <v>45</v>
      </c>
      <c r="O1429" s="86"/>
      <c r="P1429" s="225">
        <f>O1429*H1429</f>
        <v>0</v>
      </c>
      <c r="Q1429" s="225">
        <v>0.012</v>
      </c>
      <c r="R1429" s="225">
        <f>Q1429*H1429</f>
        <v>0.012</v>
      </c>
      <c r="S1429" s="225">
        <v>0</v>
      </c>
      <c r="T1429" s="226">
        <f>S1429*H1429</f>
        <v>0</v>
      </c>
      <c r="U1429" s="40"/>
      <c r="V1429" s="40"/>
      <c r="W1429" s="40"/>
      <c r="X1429" s="40"/>
      <c r="Y1429" s="40"/>
      <c r="Z1429" s="40"/>
      <c r="AA1429" s="40"/>
      <c r="AB1429" s="40"/>
      <c r="AC1429" s="40"/>
      <c r="AD1429" s="40"/>
      <c r="AE1429" s="40"/>
      <c r="AR1429" s="227" t="s">
        <v>498</v>
      </c>
      <c r="AT1429" s="227" t="s">
        <v>424</v>
      </c>
      <c r="AU1429" s="227" t="s">
        <v>83</v>
      </c>
      <c r="AY1429" s="19" t="s">
        <v>210</v>
      </c>
      <c r="BE1429" s="228">
        <f>IF(N1429="základní",J1429,0)</f>
        <v>0</v>
      </c>
      <c r="BF1429" s="228">
        <f>IF(N1429="snížená",J1429,0)</f>
        <v>0</v>
      </c>
      <c r="BG1429" s="228">
        <f>IF(N1429="zákl. přenesená",J1429,0)</f>
        <v>0</v>
      </c>
      <c r="BH1429" s="228">
        <f>IF(N1429="sníž. přenesená",J1429,0)</f>
        <v>0</v>
      </c>
      <c r="BI1429" s="228">
        <f>IF(N1429="nulová",J1429,0)</f>
        <v>0</v>
      </c>
      <c r="BJ1429" s="19" t="s">
        <v>81</v>
      </c>
      <c r="BK1429" s="228">
        <f>ROUND(I1429*H1429,2)</f>
        <v>0</v>
      </c>
      <c r="BL1429" s="19" t="s">
        <v>368</v>
      </c>
      <c r="BM1429" s="227" t="s">
        <v>1815</v>
      </c>
    </row>
    <row r="1430" s="2" customFormat="1">
      <c r="A1430" s="40"/>
      <c r="B1430" s="41"/>
      <c r="C1430" s="42"/>
      <c r="D1430" s="236" t="s">
        <v>1511</v>
      </c>
      <c r="E1430" s="42"/>
      <c r="F1430" s="288" t="s">
        <v>1811</v>
      </c>
      <c r="G1430" s="42"/>
      <c r="H1430" s="42"/>
      <c r="I1430" s="231"/>
      <c r="J1430" s="42"/>
      <c r="K1430" s="42"/>
      <c r="L1430" s="46"/>
      <c r="M1430" s="232"/>
      <c r="N1430" s="233"/>
      <c r="O1430" s="86"/>
      <c r="P1430" s="86"/>
      <c r="Q1430" s="86"/>
      <c r="R1430" s="86"/>
      <c r="S1430" s="86"/>
      <c r="T1430" s="87"/>
      <c r="U1430" s="40"/>
      <c r="V1430" s="40"/>
      <c r="W1430" s="40"/>
      <c r="X1430" s="40"/>
      <c r="Y1430" s="40"/>
      <c r="Z1430" s="40"/>
      <c r="AA1430" s="40"/>
      <c r="AB1430" s="40"/>
      <c r="AC1430" s="40"/>
      <c r="AD1430" s="40"/>
      <c r="AE1430" s="40"/>
      <c r="AT1430" s="19" t="s">
        <v>1511</v>
      </c>
      <c r="AU1430" s="19" t="s">
        <v>83</v>
      </c>
    </row>
    <row r="1431" s="2" customFormat="1" ht="16.5" customHeight="1">
      <c r="A1431" s="40"/>
      <c r="B1431" s="41"/>
      <c r="C1431" s="216" t="s">
        <v>1816</v>
      </c>
      <c r="D1431" s="216" t="s">
        <v>212</v>
      </c>
      <c r="E1431" s="217" t="s">
        <v>1817</v>
      </c>
      <c r="F1431" s="218" t="s">
        <v>1818</v>
      </c>
      <c r="G1431" s="219" t="s">
        <v>409</v>
      </c>
      <c r="H1431" s="220">
        <v>15</v>
      </c>
      <c r="I1431" s="221"/>
      <c r="J1431" s="222">
        <f>ROUND(I1431*H1431,2)</f>
        <v>0</v>
      </c>
      <c r="K1431" s="218" t="s">
        <v>296</v>
      </c>
      <c r="L1431" s="46"/>
      <c r="M1431" s="223" t="s">
        <v>19</v>
      </c>
      <c r="N1431" s="224" t="s">
        <v>45</v>
      </c>
      <c r="O1431" s="86"/>
      <c r="P1431" s="225">
        <f>O1431*H1431</f>
        <v>0</v>
      </c>
      <c r="Q1431" s="225">
        <v>0</v>
      </c>
      <c r="R1431" s="225">
        <f>Q1431*H1431</f>
        <v>0</v>
      </c>
      <c r="S1431" s="225">
        <v>0</v>
      </c>
      <c r="T1431" s="226">
        <f>S1431*H1431</f>
        <v>0</v>
      </c>
      <c r="U1431" s="40"/>
      <c r="V1431" s="40"/>
      <c r="W1431" s="40"/>
      <c r="X1431" s="40"/>
      <c r="Y1431" s="40"/>
      <c r="Z1431" s="40"/>
      <c r="AA1431" s="40"/>
      <c r="AB1431" s="40"/>
      <c r="AC1431" s="40"/>
      <c r="AD1431" s="40"/>
      <c r="AE1431" s="40"/>
      <c r="AR1431" s="227" t="s">
        <v>368</v>
      </c>
      <c r="AT1431" s="227" t="s">
        <v>212</v>
      </c>
      <c r="AU1431" s="227" t="s">
        <v>83</v>
      </c>
      <c r="AY1431" s="19" t="s">
        <v>210</v>
      </c>
      <c r="BE1431" s="228">
        <f>IF(N1431="základní",J1431,0)</f>
        <v>0</v>
      </c>
      <c r="BF1431" s="228">
        <f>IF(N1431="snížená",J1431,0)</f>
        <v>0</v>
      </c>
      <c r="BG1431" s="228">
        <f>IF(N1431="zákl. přenesená",J1431,0)</f>
        <v>0</v>
      </c>
      <c r="BH1431" s="228">
        <f>IF(N1431="sníž. přenesená",J1431,0)</f>
        <v>0</v>
      </c>
      <c r="BI1431" s="228">
        <f>IF(N1431="nulová",J1431,0)</f>
        <v>0</v>
      </c>
      <c r="BJ1431" s="19" t="s">
        <v>81</v>
      </c>
      <c r="BK1431" s="228">
        <f>ROUND(I1431*H1431,2)</f>
        <v>0</v>
      </c>
      <c r="BL1431" s="19" t="s">
        <v>368</v>
      </c>
      <c r="BM1431" s="227" t="s">
        <v>1819</v>
      </c>
    </row>
    <row r="1432" s="13" customFormat="1">
      <c r="A1432" s="13"/>
      <c r="B1432" s="234"/>
      <c r="C1432" s="235"/>
      <c r="D1432" s="236" t="s">
        <v>221</v>
      </c>
      <c r="E1432" s="237" t="s">
        <v>19</v>
      </c>
      <c r="F1432" s="238" t="s">
        <v>1820</v>
      </c>
      <c r="G1432" s="235"/>
      <c r="H1432" s="237" t="s">
        <v>19</v>
      </c>
      <c r="I1432" s="239"/>
      <c r="J1432" s="235"/>
      <c r="K1432" s="235"/>
      <c r="L1432" s="240"/>
      <c r="M1432" s="241"/>
      <c r="N1432" s="242"/>
      <c r="O1432" s="242"/>
      <c r="P1432" s="242"/>
      <c r="Q1432" s="242"/>
      <c r="R1432" s="242"/>
      <c r="S1432" s="242"/>
      <c r="T1432" s="243"/>
      <c r="U1432" s="13"/>
      <c r="V1432" s="13"/>
      <c r="W1432" s="13"/>
      <c r="X1432" s="13"/>
      <c r="Y1432" s="13"/>
      <c r="Z1432" s="13"/>
      <c r="AA1432" s="13"/>
      <c r="AB1432" s="13"/>
      <c r="AC1432" s="13"/>
      <c r="AD1432" s="13"/>
      <c r="AE1432" s="13"/>
      <c r="AT1432" s="244" t="s">
        <v>221</v>
      </c>
      <c r="AU1432" s="244" t="s">
        <v>83</v>
      </c>
      <c r="AV1432" s="13" t="s">
        <v>81</v>
      </c>
      <c r="AW1432" s="13" t="s">
        <v>34</v>
      </c>
      <c r="AX1432" s="13" t="s">
        <v>74</v>
      </c>
      <c r="AY1432" s="244" t="s">
        <v>210</v>
      </c>
    </row>
    <row r="1433" s="14" customFormat="1">
      <c r="A1433" s="14"/>
      <c r="B1433" s="245"/>
      <c r="C1433" s="246"/>
      <c r="D1433" s="236" t="s">
        <v>221</v>
      </c>
      <c r="E1433" s="247" t="s">
        <v>19</v>
      </c>
      <c r="F1433" s="248" t="s">
        <v>8</v>
      </c>
      <c r="G1433" s="246"/>
      <c r="H1433" s="249">
        <v>15</v>
      </c>
      <c r="I1433" s="250"/>
      <c r="J1433" s="246"/>
      <c r="K1433" s="246"/>
      <c r="L1433" s="251"/>
      <c r="M1433" s="252"/>
      <c r="N1433" s="253"/>
      <c r="O1433" s="253"/>
      <c r="P1433" s="253"/>
      <c r="Q1433" s="253"/>
      <c r="R1433" s="253"/>
      <c r="S1433" s="253"/>
      <c r="T1433" s="254"/>
      <c r="U1433" s="14"/>
      <c r="V1433" s="14"/>
      <c r="W1433" s="14"/>
      <c r="X1433" s="14"/>
      <c r="Y1433" s="14"/>
      <c r="Z1433" s="14"/>
      <c r="AA1433" s="14"/>
      <c r="AB1433" s="14"/>
      <c r="AC1433" s="14"/>
      <c r="AD1433" s="14"/>
      <c r="AE1433" s="14"/>
      <c r="AT1433" s="255" t="s">
        <v>221</v>
      </c>
      <c r="AU1433" s="255" t="s">
        <v>83</v>
      </c>
      <c r="AV1433" s="14" t="s">
        <v>83</v>
      </c>
      <c r="AW1433" s="14" t="s">
        <v>34</v>
      </c>
      <c r="AX1433" s="14" t="s">
        <v>81</v>
      </c>
      <c r="AY1433" s="255" t="s">
        <v>210</v>
      </c>
    </row>
    <row r="1434" s="2" customFormat="1" ht="16.5" customHeight="1">
      <c r="A1434" s="40"/>
      <c r="B1434" s="41"/>
      <c r="C1434" s="278" t="s">
        <v>1821</v>
      </c>
      <c r="D1434" s="278" t="s">
        <v>424</v>
      </c>
      <c r="E1434" s="279" t="s">
        <v>1822</v>
      </c>
      <c r="F1434" s="280" t="s">
        <v>1823</v>
      </c>
      <c r="G1434" s="281" t="s">
        <v>868</v>
      </c>
      <c r="H1434" s="282">
        <v>1</v>
      </c>
      <c r="I1434" s="283"/>
      <c r="J1434" s="284">
        <f>ROUND(I1434*H1434,2)</f>
        <v>0</v>
      </c>
      <c r="K1434" s="280" t="s">
        <v>296</v>
      </c>
      <c r="L1434" s="285"/>
      <c r="M1434" s="286" t="s">
        <v>19</v>
      </c>
      <c r="N1434" s="287" t="s">
        <v>45</v>
      </c>
      <c r="O1434" s="86"/>
      <c r="P1434" s="225">
        <f>O1434*H1434</f>
        <v>0</v>
      </c>
      <c r="Q1434" s="225">
        <v>0.012</v>
      </c>
      <c r="R1434" s="225">
        <f>Q1434*H1434</f>
        <v>0.012</v>
      </c>
      <c r="S1434" s="225">
        <v>0</v>
      </c>
      <c r="T1434" s="226">
        <f>S1434*H1434</f>
        <v>0</v>
      </c>
      <c r="U1434" s="40"/>
      <c r="V1434" s="40"/>
      <c r="W1434" s="40"/>
      <c r="X1434" s="40"/>
      <c r="Y1434" s="40"/>
      <c r="Z1434" s="40"/>
      <c r="AA1434" s="40"/>
      <c r="AB1434" s="40"/>
      <c r="AC1434" s="40"/>
      <c r="AD1434" s="40"/>
      <c r="AE1434" s="40"/>
      <c r="AR1434" s="227" t="s">
        <v>498</v>
      </c>
      <c r="AT1434" s="227" t="s">
        <v>424</v>
      </c>
      <c r="AU1434" s="227" t="s">
        <v>83</v>
      </c>
      <c r="AY1434" s="19" t="s">
        <v>210</v>
      </c>
      <c r="BE1434" s="228">
        <f>IF(N1434="základní",J1434,0)</f>
        <v>0</v>
      </c>
      <c r="BF1434" s="228">
        <f>IF(N1434="snížená",J1434,0)</f>
        <v>0</v>
      </c>
      <c r="BG1434" s="228">
        <f>IF(N1434="zákl. přenesená",J1434,0)</f>
        <v>0</v>
      </c>
      <c r="BH1434" s="228">
        <f>IF(N1434="sníž. přenesená",J1434,0)</f>
        <v>0</v>
      </c>
      <c r="BI1434" s="228">
        <f>IF(N1434="nulová",J1434,0)</f>
        <v>0</v>
      </c>
      <c r="BJ1434" s="19" t="s">
        <v>81</v>
      </c>
      <c r="BK1434" s="228">
        <f>ROUND(I1434*H1434,2)</f>
        <v>0</v>
      </c>
      <c r="BL1434" s="19" t="s">
        <v>368</v>
      </c>
      <c r="BM1434" s="227" t="s">
        <v>1824</v>
      </c>
    </row>
    <row r="1435" s="2" customFormat="1">
      <c r="A1435" s="40"/>
      <c r="B1435" s="41"/>
      <c r="C1435" s="42"/>
      <c r="D1435" s="236" t="s">
        <v>1511</v>
      </c>
      <c r="E1435" s="42"/>
      <c r="F1435" s="288" t="s">
        <v>1825</v>
      </c>
      <c r="G1435" s="42"/>
      <c r="H1435" s="42"/>
      <c r="I1435" s="231"/>
      <c r="J1435" s="42"/>
      <c r="K1435" s="42"/>
      <c r="L1435" s="46"/>
      <c r="M1435" s="232"/>
      <c r="N1435" s="233"/>
      <c r="O1435" s="86"/>
      <c r="P1435" s="86"/>
      <c r="Q1435" s="86"/>
      <c r="R1435" s="86"/>
      <c r="S1435" s="86"/>
      <c r="T1435" s="87"/>
      <c r="U1435" s="40"/>
      <c r="V1435" s="40"/>
      <c r="W1435" s="40"/>
      <c r="X1435" s="40"/>
      <c r="Y1435" s="40"/>
      <c r="Z1435" s="40"/>
      <c r="AA1435" s="40"/>
      <c r="AB1435" s="40"/>
      <c r="AC1435" s="40"/>
      <c r="AD1435" s="40"/>
      <c r="AE1435" s="40"/>
      <c r="AT1435" s="19" t="s">
        <v>1511</v>
      </c>
      <c r="AU1435" s="19" t="s">
        <v>83</v>
      </c>
    </row>
    <row r="1436" s="2" customFormat="1" ht="16.5" customHeight="1">
      <c r="A1436" s="40"/>
      <c r="B1436" s="41"/>
      <c r="C1436" s="278" t="s">
        <v>1826</v>
      </c>
      <c r="D1436" s="278" t="s">
        <v>424</v>
      </c>
      <c r="E1436" s="279" t="s">
        <v>1827</v>
      </c>
      <c r="F1436" s="280" t="s">
        <v>1828</v>
      </c>
      <c r="G1436" s="281" t="s">
        <v>868</v>
      </c>
      <c r="H1436" s="282">
        <v>1</v>
      </c>
      <c r="I1436" s="283"/>
      <c r="J1436" s="284">
        <f>ROUND(I1436*H1436,2)</f>
        <v>0</v>
      </c>
      <c r="K1436" s="280" t="s">
        <v>296</v>
      </c>
      <c r="L1436" s="285"/>
      <c r="M1436" s="286" t="s">
        <v>19</v>
      </c>
      <c r="N1436" s="287" t="s">
        <v>45</v>
      </c>
      <c r="O1436" s="86"/>
      <c r="P1436" s="225">
        <f>O1436*H1436</f>
        <v>0</v>
      </c>
      <c r="Q1436" s="225">
        <v>0.012</v>
      </c>
      <c r="R1436" s="225">
        <f>Q1436*H1436</f>
        <v>0.012</v>
      </c>
      <c r="S1436" s="225">
        <v>0</v>
      </c>
      <c r="T1436" s="226">
        <f>S1436*H1436</f>
        <v>0</v>
      </c>
      <c r="U1436" s="40"/>
      <c r="V1436" s="40"/>
      <c r="W1436" s="40"/>
      <c r="X1436" s="40"/>
      <c r="Y1436" s="40"/>
      <c r="Z1436" s="40"/>
      <c r="AA1436" s="40"/>
      <c r="AB1436" s="40"/>
      <c r="AC1436" s="40"/>
      <c r="AD1436" s="40"/>
      <c r="AE1436" s="40"/>
      <c r="AR1436" s="227" t="s">
        <v>498</v>
      </c>
      <c r="AT1436" s="227" t="s">
        <v>424</v>
      </c>
      <c r="AU1436" s="227" t="s">
        <v>83</v>
      </c>
      <c r="AY1436" s="19" t="s">
        <v>210</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368</v>
      </c>
      <c r="BM1436" s="227" t="s">
        <v>1829</v>
      </c>
    </row>
    <row r="1437" s="2" customFormat="1">
      <c r="A1437" s="40"/>
      <c r="B1437" s="41"/>
      <c r="C1437" s="42"/>
      <c r="D1437" s="236" t="s">
        <v>1511</v>
      </c>
      <c r="E1437" s="42"/>
      <c r="F1437" s="288" t="s">
        <v>1825</v>
      </c>
      <c r="G1437" s="42"/>
      <c r="H1437" s="42"/>
      <c r="I1437" s="231"/>
      <c r="J1437" s="42"/>
      <c r="K1437" s="42"/>
      <c r="L1437" s="46"/>
      <c r="M1437" s="232"/>
      <c r="N1437" s="233"/>
      <c r="O1437" s="86"/>
      <c r="P1437" s="86"/>
      <c r="Q1437" s="86"/>
      <c r="R1437" s="86"/>
      <c r="S1437" s="86"/>
      <c r="T1437" s="87"/>
      <c r="U1437" s="40"/>
      <c r="V1437" s="40"/>
      <c r="W1437" s="40"/>
      <c r="X1437" s="40"/>
      <c r="Y1437" s="40"/>
      <c r="Z1437" s="40"/>
      <c r="AA1437" s="40"/>
      <c r="AB1437" s="40"/>
      <c r="AC1437" s="40"/>
      <c r="AD1437" s="40"/>
      <c r="AE1437" s="40"/>
      <c r="AT1437" s="19" t="s">
        <v>1511</v>
      </c>
      <c r="AU1437" s="19" t="s">
        <v>83</v>
      </c>
    </row>
    <row r="1438" s="2" customFormat="1" ht="16.5" customHeight="1">
      <c r="A1438" s="40"/>
      <c r="B1438" s="41"/>
      <c r="C1438" s="278" t="s">
        <v>1830</v>
      </c>
      <c r="D1438" s="278" t="s">
        <v>424</v>
      </c>
      <c r="E1438" s="279" t="s">
        <v>1831</v>
      </c>
      <c r="F1438" s="280" t="s">
        <v>1832</v>
      </c>
      <c r="G1438" s="281" t="s">
        <v>868</v>
      </c>
      <c r="H1438" s="282">
        <v>1</v>
      </c>
      <c r="I1438" s="283"/>
      <c r="J1438" s="284">
        <f>ROUND(I1438*H1438,2)</f>
        <v>0</v>
      </c>
      <c r="K1438" s="280" t="s">
        <v>296</v>
      </c>
      <c r="L1438" s="285"/>
      <c r="M1438" s="286" t="s">
        <v>19</v>
      </c>
      <c r="N1438" s="287" t="s">
        <v>45</v>
      </c>
      <c r="O1438" s="86"/>
      <c r="P1438" s="225">
        <f>O1438*H1438</f>
        <v>0</v>
      </c>
      <c r="Q1438" s="225">
        <v>0.012</v>
      </c>
      <c r="R1438" s="225">
        <f>Q1438*H1438</f>
        <v>0.012</v>
      </c>
      <c r="S1438" s="225">
        <v>0</v>
      </c>
      <c r="T1438" s="226">
        <f>S1438*H1438</f>
        <v>0</v>
      </c>
      <c r="U1438" s="40"/>
      <c r="V1438" s="40"/>
      <c r="W1438" s="40"/>
      <c r="X1438" s="40"/>
      <c r="Y1438" s="40"/>
      <c r="Z1438" s="40"/>
      <c r="AA1438" s="40"/>
      <c r="AB1438" s="40"/>
      <c r="AC1438" s="40"/>
      <c r="AD1438" s="40"/>
      <c r="AE1438" s="40"/>
      <c r="AR1438" s="227" t="s">
        <v>498</v>
      </c>
      <c r="AT1438" s="227" t="s">
        <v>424</v>
      </c>
      <c r="AU1438" s="227" t="s">
        <v>83</v>
      </c>
      <c r="AY1438" s="19" t="s">
        <v>210</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368</v>
      </c>
      <c r="BM1438" s="227" t="s">
        <v>1833</v>
      </c>
    </row>
    <row r="1439" s="2" customFormat="1">
      <c r="A1439" s="40"/>
      <c r="B1439" s="41"/>
      <c r="C1439" s="42"/>
      <c r="D1439" s="236" t="s">
        <v>1511</v>
      </c>
      <c r="E1439" s="42"/>
      <c r="F1439" s="288" t="s">
        <v>1825</v>
      </c>
      <c r="G1439" s="42"/>
      <c r="H1439" s="42"/>
      <c r="I1439" s="231"/>
      <c r="J1439" s="42"/>
      <c r="K1439" s="42"/>
      <c r="L1439" s="46"/>
      <c r="M1439" s="232"/>
      <c r="N1439" s="233"/>
      <c r="O1439" s="86"/>
      <c r="P1439" s="86"/>
      <c r="Q1439" s="86"/>
      <c r="R1439" s="86"/>
      <c r="S1439" s="86"/>
      <c r="T1439" s="87"/>
      <c r="U1439" s="40"/>
      <c r="V1439" s="40"/>
      <c r="W1439" s="40"/>
      <c r="X1439" s="40"/>
      <c r="Y1439" s="40"/>
      <c r="Z1439" s="40"/>
      <c r="AA1439" s="40"/>
      <c r="AB1439" s="40"/>
      <c r="AC1439" s="40"/>
      <c r="AD1439" s="40"/>
      <c r="AE1439" s="40"/>
      <c r="AT1439" s="19" t="s">
        <v>1511</v>
      </c>
      <c r="AU1439" s="19" t="s">
        <v>83</v>
      </c>
    </row>
    <row r="1440" s="2" customFormat="1" ht="16.5" customHeight="1">
      <c r="A1440" s="40"/>
      <c r="B1440" s="41"/>
      <c r="C1440" s="278" t="s">
        <v>1834</v>
      </c>
      <c r="D1440" s="278" t="s">
        <v>424</v>
      </c>
      <c r="E1440" s="279" t="s">
        <v>1835</v>
      </c>
      <c r="F1440" s="280" t="s">
        <v>1836</v>
      </c>
      <c r="G1440" s="281" t="s">
        <v>868</v>
      </c>
      <c r="H1440" s="282">
        <v>1</v>
      </c>
      <c r="I1440" s="283"/>
      <c r="J1440" s="284">
        <f>ROUND(I1440*H1440,2)</f>
        <v>0</v>
      </c>
      <c r="K1440" s="280" t="s">
        <v>296</v>
      </c>
      <c r="L1440" s="285"/>
      <c r="M1440" s="286" t="s">
        <v>19</v>
      </c>
      <c r="N1440" s="287" t="s">
        <v>45</v>
      </c>
      <c r="O1440" s="86"/>
      <c r="P1440" s="225">
        <f>O1440*H1440</f>
        <v>0</v>
      </c>
      <c r="Q1440" s="225">
        <v>0.012</v>
      </c>
      <c r="R1440" s="225">
        <f>Q1440*H1440</f>
        <v>0.012</v>
      </c>
      <c r="S1440" s="225">
        <v>0</v>
      </c>
      <c r="T1440" s="226">
        <f>S1440*H1440</f>
        <v>0</v>
      </c>
      <c r="U1440" s="40"/>
      <c r="V1440" s="40"/>
      <c r="W1440" s="40"/>
      <c r="X1440" s="40"/>
      <c r="Y1440" s="40"/>
      <c r="Z1440" s="40"/>
      <c r="AA1440" s="40"/>
      <c r="AB1440" s="40"/>
      <c r="AC1440" s="40"/>
      <c r="AD1440" s="40"/>
      <c r="AE1440" s="40"/>
      <c r="AR1440" s="227" t="s">
        <v>498</v>
      </c>
      <c r="AT1440" s="227" t="s">
        <v>424</v>
      </c>
      <c r="AU1440" s="227" t="s">
        <v>83</v>
      </c>
      <c r="AY1440" s="19" t="s">
        <v>210</v>
      </c>
      <c r="BE1440" s="228">
        <f>IF(N1440="základní",J1440,0)</f>
        <v>0</v>
      </c>
      <c r="BF1440" s="228">
        <f>IF(N1440="snížená",J1440,0)</f>
        <v>0</v>
      </c>
      <c r="BG1440" s="228">
        <f>IF(N1440="zákl. přenesená",J1440,0)</f>
        <v>0</v>
      </c>
      <c r="BH1440" s="228">
        <f>IF(N1440="sníž. přenesená",J1440,0)</f>
        <v>0</v>
      </c>
      <c r="BI1440" s="228">
        <f>IF(N1440="nulová",J1440,0)</f>
        <v>0</v>
      </c>
      <c r="BJ1440" s="19" t="s">
        <v>81</v>
      </c>
      <c r="BK1440" s="228">
        <f>ROUND(I1440*H1440,2)</f>
        <v>0</v>
      </c>
      <c r="BL1440" s="19" t="s">
        <v>368</v>
      </c>
      <c r="BM1440" s="227" t="s">
        <v>1837</v>
      </c>
    </row>
    <row r="1441" s="2" customFormat="1">
      <c r="A1441" s="40"/>
      <c r="B1441" s="41"/>
      <c r="C1441" s="42"/>
      <c r="D1441" s="236" t="s">
        <v>1511</v>
      </c>
      <c r="E1441" s="42"/>
      <c r="F1441" s="288" t="s">
        <v>1825</v>
      </c>
      <c r="G1441" s="42"/>
      <c r="H1441" s="42"/>
      <c r="I1441" s="231"/>
      <c r="J1441" s="42"/>
      <c r="K1441" s="42"/>
      <c r="L1441" s="46"/>
      <c r="M1441" s="232"/>
      <c r="N1441" s="233"/>
      <c r="O1441" s="86"/>
      <c r="P1441" s="86"/>
      <c r="Q1441" s="86"/>
      <c r="R1441" s="86"/>
      <c r="S1441" s="86"/>
      <c r="T1441" s="87"/>
      <c r="U1441" s="40"/>
      <c r="V1441" s="40"/>
      <c r="W1441" s="40"/>
      <c r="X1441" s="40"/>
      <c r="Y1441" s="40"/>
      <c r="Z1441" s="40"/>
      <c r="AA1441" s="40"/>
      <c r="AB1441" s="40"/>
      <c r="AC1441" s="40"/>
      <c r="AD1441" s="40"/>
      <c r="AE1441" s="40"/>
      <c r="AT1441" s="19" t="s">
        <v>1511</v>
      </c>
      <c r="AU1441" s="19" t="s">
        <v>83</v>
      </c>
    </row>
    <row r="1442" s="2" customFormat="1" ht="16.5" customHeight="1">
      <c r="A1442" s="40"/>
      <c r="B1442" s="41"/>
      <c r="C1442" s="278" t="s">
        <v>1838</v>
      </c>
      <c r="D1442" s="278" t="s">
        <v>424</v>
      </c>
      <c r="E1442" s="279" t="s">
        <v>1839</v>
      </c>
      <c r="F1442" s="280" t="s">
        <v>1840</v>
      </c>
      <c r="G1442" s="281" t="s">
        <v>868</v>
      </c>
      <c r="H1442" s="282">
        <v>1</v>
      </c>
      <c r="I1442" s="283"/>
      <c r="J1442" s="284">
        <f>ROUND(I1442*H1442,2)</f>
        <v>0</v>
      </c>
      <c r="K1442" s="280" t="s">
        <v>296</v>
      </c>
      <c r="L1442" s="285"/>
      <c r="M1442" s="286" t="s">
        <v>19</v>
      </c>
      <c r="N1442" s="287" t="s">
        <v>45</v>
      </c>
      <c r="O1442" s="86"/>
      <c r="P1442" s="225">
        <f>O1442*H1442</f>
        <v>0</v>
      </c>
      <c r="Q1442" s="225">
        <v>0.012</v>
      </c>
      <c r="R1442" s="225">
        <f>Q1442*H1442</f>
        <v>0.012</v>
      </c>
      <c r="S1442" s="225">
        <v>0</v>
      </c>
      <c r="T1442" s="226">
        <f>S1442*H1442</f>
        <v>0</v>
      </c>
      <c r="U1442" s="40"/>
      <c r="V1442" s="40"/>
      <c r="W1442" s="40"/>
      <c r="X1442" s="40"/>
      <c r="Y1442" s="40"/>
      <c r="Z1442" s="40"/>
      <c r="AA1442" s="40"/>
      <c r="AB1442" s="40"/>
      <c r="AC1442" s="40"/>
      <c r="AD1442" s="40"/>
      <c r="AE1442" s="40"/>
      <c r="AR1442" s="227" t="s">
        <v>498</v>
      </c>
      <c r="AT1442" s="227" t="s">
        <v>424</v>
      </c>
      <c r="AU1442" s="227" t="s">
        <v>83</v>
      </c>
      <c r="AY1442" s="19" t="s">
        <v>210</v>
      </c>
      <c r="BE1442" s="228">
        <f>IF(N1442="základní",J1442,0)</f>
        <v>0</v>
      </c>
      <c r="BF1442" s="228">
        <f>IF(N1442="snížená",J1442,0)</f>
        <v>0</v>
      </c>
      <c r="BG1442" s="228">
        <f>IF(N1442="zákl. přenesená",J1442,0)</f>
        <v>0</v>
      </c>
      <c r="BH1442" s="228">
        <f>IF(N1442="sníž. přenesená",J1442,0)</f>
        <v>0</v>
      </c>
      <c r="BI1442" s="228">
        <f>IF(N1442="nulová",J1442,0)</f>
        <v>0</v>
      </c>
      <c r="BJ1442" s="19" t="s">
        <v>81</v>
      </c>
      <c r="BK1442" s="228">
        <f>ROUND(I1442*H1442,2)</f>
        <v>0</v>
      </c>
      <c r="BL1442" s="19" t="s">
        <v>368</v>
      </c>
      <c r="BM1442" s="227" t="s">
        <v>1841</v>
      </c>
    </row>
    <row r="1443" s="2" customFormat="1">
      <c r="A1443" s="40"/>
      <c r="B1443" s="41"/>
      <c r="C1443" s="42"/>
      <c r="D1443" s="236" t="s">
        <v>1511</v>
      </c>
      <c r="E1443" s="42"/>
      <c r="F1443" s="288" t="s">
        <v>1825</v>
      </c>
      <c r="G1443" s="42"/>
      <c r="H1443" s="42"/>
      <c r="I1443" s="231"/>
      <c r="J1443" s="42"/>
      <c r="K1443" s="42"/>
      <c r="L1443" s="46"/>
      <c r="M1443" s="232"/>
      <c r="N1443" s="233"/>
      <c r="O1443" s="86"/>
      <c r="P1443" s="86"/>
      <c r="Q1443" s="86"/>
      <c r="R1443" s="86"/>
      <c r="S1443" s="86"/>
      <c r="T1443" s="87"/>
      <c r="U1443" s="40"/>
      <c r="V1443" s="40"/>
      <c r="W1443" s="40"/>
      <c r="X1443" s="40"/>
      <c r="Y1443" s="40"/>
      <c r="Z1443" s="40"/>
      <c r="AA1443" s="40"/>
      <c r="AB1443" s="40"/>
      <c r="AC1443" s="40"/>
      <c r="AD1443" s="40"/>
      <c r="AE1443" s="40"/>
      <c r="AT1443" s="19" t="s">
        <v>1511</v>
      </c>
      <c r="AU1443" s="19" t="s">
        <v>83</v>
      </c>
    </row>
    <row r="1444" s="2" customFormat="1" ht="16.5" customHeight="1">
      <c r="A1444" s="40"/>
      <c r="B1444" s="41"/>
      <c r="C1444" s="278" t="s">
        <v>1842</v>
      </c>
      <c r="D1444" s="278" t="s">
        <v>424</v>
      </c>
      <c r="E1444" s="279" t="s">
        <v>1843</v>
      </c>
      <c r="F1444" s="280" t="s">
        <v>1844</v>
      </c>
      <c r="G1444" s="281" t="s">
        <v>868</v>
      </c>
      <c r="H1444" s="282">
        <v>1</v>
      </c>
      <c r="I1444" s="283"/>
      <c r="J1444" s="284">
        <f>ROUND(I1444*H1444,2)</f>
        <v>0</v>
      </c>
      <c r="K1444" s="280" t="s">
        <v>296</v>
      </c>
      <c r="L1444" s="285"/>
      <c r="M1444" s="286" t="s">
        <v>19</v>
      </c>
      <c r="N1444" s="287" t="s">
        <v>45</v>
      </c>
      <c r="O1444" s="86"/>
      <c r="P1444" s="225">
        <f>O1444*H1444</f>
        <v>0</v>
      </c>
      <c r="Q1444" s="225">
        <v>0.012</v>
      </c>
      <c r="R1444" s="225">
        <f>Q1444*H1444</f>
        <v>0.012</v>
      </c>
      <c r="S1444" s="225">
        <v>0</v>
      </c>
      <c r="T1444" s="226">
        <f>S1444*H1444</f>
        <v>0</v>
      </c>
      <c r="U1444" s="40"/>
      <c r="V1444" s="40"/>
      <c r="W1444" s="40"/>
      <c r="X1444" s="40"/>
      <c r="Y1444" s="40"/>
      <c r="Z1444" s="40"/>
      <c r="AA1444" s="40"/>
      <c r="AB1444" s="40"/>
      <c r="AC1444" s="40"/>
      <c r="AD1444" s="40"/>
      <c r="AE1444" s="40"/>
      <c r="AR1444" s="227" t="s">
        <v>498</v>
      </c>
      <c r="AT1444" s="227" t="s">
        <v>424</v>
      </c>
      <c r="AU1444" s="227" t="s">
        <v>83</v>
      </c>
      <c r="AY1444" s="19" t="s">
        <v>210</v>
      </c>
      <c r="BE1444" s="228">
        <f>IF(N1444="základní",J1444,0)</f>
        <v>0</v>
      </c>
      <c r="BF1444" s="228">
        <f>IF(N1444="snížená",J1444,0)</f>
        <v>0</v>
      </c>
      <c r="BG1444" s="228">
        <f>IF(N1444="zákl. přenesená",J1444,0)</f>
        <v>0</v>
      </c>
      <c r="BH1444" s="228">
        <f>IF(N1444="sníž. přenesená",J1444,0)</f>
        <v>0</v>
      </c>
      <c r="BI1444" s="228">
        <f>IF(N1444="nulová",J1444,0)</f>
        <v>0</v>
      </c>
      <c r="BJ1444" s="19" t="s">
        <v>81</v>
      </c>
      <c r="BK1444" s="228">
        <f>ROUND(I1444*H1444,2)</f>
        <v>0</v>
      </c>
      <c r="BL1444" s="19" t="s">
        <v>368</v>
      </c>
      <c r="BM1444" s="227" t="s">
        <v>1845</v>
      </c>
    </row>
    <row r="1445" s="2" customFormat="1">
      <c r="A1445" s="40"/>
      <c r="B1445" s="41"/>
      <c r="C1445" s="42"/>
      <c r="D1445" s="236" t="s">
        <v>1511</v>
      </c>
      <c r="E1445" s="42"/>
      <c r="F1445" s="288" t="s">
        <v>1846</v>
      </c>
      <c r="G1445" s="42"/>
      <c r="H1445" s="42"/>
      <c r="I1445" s="231"/>
      <c r="J1445" s="42"/>
      <c r="K1445" s="42"/>
      <c r="L1445" s="46"/>
      <c r="M1445" s="232"/>
      <c r="N1445" s="233"/>
      <c r="O1445" s="86"/>
      <c r="P1445" s="86"/>
      <c r="Q1445" s="86"/>
      <c r="R1445" s="86"/>
      <c r="S1445" s="86"/>
      <c r="T1445" s="87"/>
      <c r="U1445" s="40"/>
      <c r="V1445" s="40"/>
      <c r="W1445" s="40"/>
      <c r="X1445" s="40"/>
      <c r="Y1445" s="40"/>
      <c r="Z1445" s="40"/>
      <c r="AA1445" s="40"/>
      <c r="AB1445" s="40"/>
      <c r="AC1445" s="40"/>
      <c r="AD1445" s="40"/>
      <c r="AE1445" s="40"/>
      <c r="AT1445" s="19" t="s">
        <v>1511</v>
      </c>
      <c r="AU1445" s="19" t="s">
        <v>83</v>
      </c>
    </row>
    <row r="1446" s="2" customFormat="1" ht="16.5" customHeight="1">
      <c r="A1446" s="40"/>
      <c r="B1446" s="41"/>
      <c r="C1446" s="278" t="s">
        <v>1847</v>
      </c>
      <c r="D1446" s="278" t="s">
        <v>424</v>
      </c>
      <c r="E1446" s="279" t="s">
        <v>1848</v>
      </c>
      <c r="F1446" s="280" t="s">
        <v>1849</v>
      </c>
      <c r="G1446" s="281" t="s">
        <v>868</v>
      </c>
      <c r="H1446" s="282">
        <v>1</v>
      </c>
      <c r="I1446" s="283"/>
      <c r="J1446" s="284">
        <f>ROUND(I1446*H1446,2)</f>
        <v>0</v>
      </c>
      <c r="K1446" s="280" t="s">
        <v>296</v>
      </c>
      <c r="L1446" s="285"/>
      <c r="M1446" s="286" t="s">
        <v>19</v>
      </c>
      <c r="N1446" s="287" t="s">
        <v>45</v>
      </c>
      <c r="O1446" s="86"/>
      <c r="P1446" s="225">
        <f>O1446*H1446</f>
        <v>0</v>
      </c>
      <c r="Q1446" s="225">
        <v>0.012</v>
      </c>
      <c r="R1446" s="225">
        <f>Q1446*H1446</f>
        <v>0.012</v>
      </c>
      <c r="S1446" s="225">
        <v>0</v>
      </c>
      <c r="T1446" s="226">
        <f>S1446*H1446</f>
        <v>0</v>
      </c>
      <c r="U1446" s="40"/>
      <c r="V1446" s="40"/>
      <c r="W1446" s="40"/>
      <c r="X1446" s="40"/>
      <c r="Y1446" s="40"/>
      <c r="Z1446" s="40"/>
      <c r="AA1446" s="40"/>
      <c r="AB1446" s="40"/>
      <c r="AC1446" s="40"/>
      <c r="AD1446" s="40"/>
      <c r="AE1446" s="40"/>
      <c r="AR1446" s="227" t="s">
        <v>498</v>
      </c>
      <c r="AT1446" s="227" t="s">
        <v>424</v>
      </c>
      <c r="AU1446" s="227" t="s">
        <v>83</v>
      </c>
      <c r="AY1446" s="19" t="s">
        <v>210</v>
      </c>
      <c r="BE1446" s="228">
        <f>IF(N1446="základní",J1446,0)</f>
        <v>0</v>
      </c>
      <c r="BF1446" s="228">
        <f>IF(N1446="snížená",J1446,0)</f>
        <v>0</v>
      </c>
      <c r="BG1446" s="228">
        <f>IF(N1446="zákl. přenesená",J1446,0)</f>
        <v>0</v>
      </c>
      <c r="BH1446" s="228">
        <f>IF(N1446="sníž. přenesená",J1446,0)</f>
        <v>0</v>
      </c>
      <c r="BI1446" s="228">
        <f>IF(N1446="nulová",J1446,0)</f>
        <v>0</v>
      </c>
      <c r="BJ1446" s="19" t="s">
        <v>81</v>
      </c>
      <c r="BK1446" s="228">
        <f>ROUND(I1446*H1446,2)</f>
        <v>0</v>
      </c>
      <c r="BL1446" s="19" t="s">
        <v>368</v>
      </c>
      <c r="BM1446" s="227" t="s">
        <v>1850</v>
      </c>
    </row>
    <row r="1447" s="2" customFormat="1">
      <c r="A1447" s="40"/>
      <c r="B1447" s="41"/>
      <c r="C1447" s="42"/>
      <c r="D1447" s="236" t="s">
        <v>1511</v>
      </c>
      <c r="E1447" s="42"/>
      <c r="F1447" s="288" t="s">
        <v>1851</v>
      </c>
      <c r="G1447" s="42"/>
      <c r="H1447" s="42"/>
      <c r="I1447" s="231"/>
      <c r="J1447" s="42"/>
      <c r="K1447" s="42"/>
      <c r="L1447" s="46"/>
      <c r="M1447" s="232"/>
      <c r="N1447" s="233"/>
      <c r="O1447" s="86"/>
      <c r="P1447" s="86"/>
      <c r="Q1447" s="86"/>
      <c r="R1447" s="86"/>
      <c r="S1447" s="86"/>
      <c r="T1447" s="87"/>
      <c r="U1447" s="40"/>
      <c r="V1447" s="40"/>
      <c r="W1447" s="40"/>
      <c r="X1447" s="40"/>
      <c r="Y1447" s="40"/>
      <c r="Z1447" s="40"/>
      <c r="AA1447" s="40"/>
      <c r="AB1447" s="40"/>
      <c r="AC1447" s="40"/>
      <c r="AD1447" s="40"/>
      <c r="AE1447" s="40"/>
      <c r="AT1447" s="19" t="s">
        <v>1511</v>
      </c>
      <c r="AU1447" s="19" t="s">
        <v>83</v>
      </c>
    </row>
    <row r="1448" s="2" customFormat="1" ht="16.5" customHeight="1">
      <c r="A1448" s="40"/>
      <c r="B1448" s="41"/>
      <c r="C1448" s="278" t="s">
        <v>1852</v>
      </c>
      <c r="D1448" s="278" t="s">
        <v>424</v>
      </c>
      <c r="E1448" s="279" t="s">
        <v>1853</v>
      </c>
      <c r="F1448" s="280" t="s">
        <v>1854</v>
      </c>
      <c r="G1448" s="281" t="s">
        <v>868</v>
      </c>
      <c r="H1448" s="282">
        <v>1</v>
      </c>
      <c r="I1448" s="283"/>
      <c r="J1448" s="284">
        <f>ROUND(I1448*H1448,2)</f>
        <v>0</v>
      </c>
      <c r="K1448" s="280" t="s">
        <v>296</v>
      </c>
      <c r="L1448" s="285"/>
      <c r="M1448" s="286" t="s">
        <v>19</v>
      </c>
      <c r="N1448" s="287" t="s">
        <v>45</v>
      </c>
      <c r="O1448" s="86"/>
      <c r="P1448" s="225">
        <f>O1448*H1448</f>
        <v>0</v>
      </c>
      <c r="Q1448" s="225">
        <v>0.012</v>
      </c>
      <c r="R1448" s="225">
        <f>Q1448*H1448</f>
        <v>0.012</v>
      </c>
      <c r="S1448" s="225">
        <v>0</v>
      </c>
      <c r="T1448" s="226">
        <f>S1448*H1448</f>
        <v>0</v>
      </c>
      <c r="U1448" s="40"/>
      <c r="V1448" s="40"/>
      <c r="W1448" s="40"/>
      <c r="X1448" s="40"/>
      <c r="Y1448" s="40"/>
      <c r="Z1448" s="40"/>
      <c r="AA1448" s="40"/>
      <c r="AB1448" s="40"/>
      <c r="AC1448" s="40"/>
      <c r="AD1448" s="40"/>
      <c r="AE1448" s="40"/>
      <c r="AR1448" s="227" t="s">
        <v>498</v>
      </c>
      <c r="AT1448" s="227" t="s">
        <v>424</v>
      </c>
      <c r="AU1448" s="227" t="s">
        <v>83</v>
      </c>
      <c r="AY1448" s="19" t="s">
        <v>210</v>
      </c>
      <c r="BE1448" s="228">
        <f>IF(N1448="základní",J1448,0)</f>
        <v>0</v>
      </c>
      <c r="BF1448" s="228">
        <f>IF(N1448="snížená",J1448,0)</f>
        <v>0</v>
      </c>
      <c r="BG1448" s="228">
        <f>IF(N1448="zákl. přenesená",J1448,0)</f>
        <v>0</v>
      </c>
      <c r="BH1448" s="228">
        <f>IF(N1448="sníž. přenesená",J1448,0)</f>
        <v>0</v>
      </c>
      <c r="BI1448" s="228">
        <f>IF(N1448="nulová",J1448,0)</f>
        <v>0</v>
      </c>
      <c r="BJ1448" s="19" t="s">
        <v>81</v>
      </c>
      <c r="BK1448" s="228">
        <f>ROUND(I1448*H1448,2)</f>
        <v>0</v>
      </c>
      <c r="BL1448" s="19" t="s">
        <v>368</v>
      </c>
      <c r="BM1448" s="227" t="s">
        <v>1855</v>
      </c>
    </row>
    <row r="1449" s="2" customFormat="1">
      <c r="A1449" s="40"/>
      <c r="B1449" s="41"/>
      <c r="C1449" s="42"/>
      <c r="D1449" s="236" t="s">
        <v>1511</v>
      </c>
      <c r="E1449" s="42"/>
      <c r="F1449" s="288" t="s">
        <v>1856</v>
      </c>
      <c r="G1449" s="42"/>
      <c r="H1449" s="42"/>
      <c r="I1449" s="231"/>
      <c r="J1449" s="42"/>
      <c r="K1449" s="42"/>
      <c r="L1449" s="46"/>
      <c r="M1449" s="232"/>
      <c r="N1449" s="233"/>
      <c r="O1449" s="86"/>
      <c r="P1449" s="86"/>
      <c r="Q1449" s="86"/>
      <c r="R1449" s="86"/>
      <c r="S1449" s="86"/>
      <c r="T1449" s="87"/>
      <c r="U1449" s="40"/>
      <c r="V1449" s="40"/>
      <c r="W1449" s="40"/>
      <c r="X1449" s="40"/>
      <c r="Y1449" s="40"/>
      <c r="Z1449" s="40"/>
      <c r="AA1449" s="40"/>
      <c r="AB1449" s="40"/>
      <c r="AC1449" s="40"/>
      <c r="AD1449" s="40"/>
      <c r="AE1449" s="40"/>
      <c r="AT1449" s="19" t="s">
        <v>1511</v>
      </c>
      <c r="AU1449" s="19" t="s">
        <v>83</v>
      </c>
    </row>
    <row r="1450" s="2" customFormat="1" ht="16.5" customHeight="1">
      <c r="A1450" s="40"/>
      <c r="B1450" s="41"/>
      <c r="C1450" s="278" t="s">
        <v>1857</v>
      </c>
      <c r="D1450" s="278" t="s">
        <v>424</v>
      </c>
      <c r="E1450" s="279" t="s">
        <v>1858</v>
      </c>
      <c r="F1450" s="280" t="s">
        <v>1859</v>
      </c>
      <c r="G1450" s="281" t="s">
        <v>868</v>
      </c>
      <c r="H1450" s="282">
        <v>1</v>
      </c>
      <c r="I1450" s="283"/>
      <c r="J1450" s="284">
        <f>ROUND(I1450*H1450,2)</f>
        <v>0</v>
      </c>
      <c r="K1450" s="280" t="s">
        <v>296</v>
      </c>
      <c r="L1450" s="285"/>
      <c r="M1450" s="286" t="s">
        <v>19</v>
      </c>
      <c r="N1450" s="287" t="s">
        <v>45</v>
      </c>
      <c r="O1450" s="86"/>
      <c r="P1450" s="225">
        <f>O1450*H1450</f>
        <v>0</v>
      </c>
      <c r="Q1450" s="225">
        <v>0.012</v>
      </c>
      <c r="R1450" s="225">
        <f>Q1450*H1450</f>
        <v>0.012</v>
      </c>
      <c r="S1450" s="225">
        <v>0</v>
      </c>
      <c r="T1450" s="226">
        <f>S1450*H1450</f>
        <v>0</v>
      </c>
      <c r="U1450" s="40"/>
      <c r="V1450" s="40"/>
      <c r="W1450" s="40"/>
      <c r="X1450" s="40"/>
      <c r="Y1450" s="40"/>
      <c r="Z1450" s="40"/>
      <c r="AA1450" s="40"/>
      <c r="AB1450" s="40"/>
      <c r="AC1450" s="40"/>
      <c r="AD1450" s="40"/>
      <c r="AE1450" s="40"/>
      <c r="AR1450" s="227" t="s">
        <v>498</v>
      </c>
      <c r="AT1450" s="227" t="s">
        <v>424</v>
      </c>
      <c r="AU1450" s="227" t="s">
        <v>83</v>
      </c>
      <c r="AY1450" s="19" t="s">
        <v>210</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368</v>
      </c>
      <c r="BM1450" s="227" t="s">
        <v>1860</v>
      </c>
    </row>
    <row r="1451" s="2" customFormat="1">
      <c r="A1451" s="40"/>
      <c r="B1451" s="41"/>
      <c r="C1451" s="42"/>
      <c r="D1451" s="236" t="s">
        <v>1511</v>
      </c>
      <c r="E1451" s="42"/>
      <c r="F1451" s="288" t="s">
        <v>1825</v>
      </c>
      <c r="G1451" s="42"/>
      <c r="H1451" s="42"/>
      <c r="I1451" s="231"/>
      <c r="J1451" s="42"/>
      <c r="K1451" s="42"/>
      <c r="L1451" s="46"/>
      <c r="M1451" s="232"/>
      <c r="N1451" s="233"/>
      <c r="O1451" s="86"/>
      <c r="P1451" s="86"/>
      <c r="Q1451" s="86"/>
      <c r="R1451" s="86"/>
      <c r="S1451" s="86"/>
      <c r="T1451" s="87"/>
      <c r="U1451" s="40"/>
      <c r="V1451" s="40"/>
      <c r="W1451" s="40"/>
      <c r="X1451" s="40"/>
      <c r="Y1451" s="40"/>
      <c r="Z1451" s="40"/>
      <c r="AA1451" s="40"/>
      <c r="AB1451" s="40"/>
      <c r="AC1451" s="40"/>
      <c r="AD1451" s="40"/>
      <c r="AE1451" s="40"/>
      <c r="AT1451" s="19" t="s">
        <v>1511</v>
      </c>
      <c r="AU1451" s="19" t="s">
        <v>83</v>
      </c>
    </row>
    <row r="1452" s="2" customFormat="1" ht="16.5" customHeight="1">
      <c r="A1452" s="40"/>
      <c r="B1452" s="41"/>
      <c r="C1452" s="278" t="s">
        <v>1861</v>
      </c>
      <c r="D1452" s="278" t="s">
        <v>424</v>
      </c>
      <c r="E1452" s="279" t="s">
        <v>1862</v>
      </c>
      <c r="F1452" s="280" t="s">
        <v>1863</v>
      </c>
      <c r="G1452" s="281" t="s">
        <v>868</v>
      </c>
      <c r="H1452" s="282">
        <v>1</v>
      </c>
      <c r="I1452" s="283"/>
      <c r="J1452" s="284">
        <f>ROUND(I1452*H1452,2)</f>
        <v>0</v>
      </c>
      <c r="K1452" s="280" t="s">
        <v>296</v>
      </c>
      <c r="L1452" s="285"/>
      <c r="M1452" s="286" t="s">
        <v>19</v>
      </c>
      <c r="N1452" s="287" t="s">
        <v>45</v>
      </c>
      <c r="O1452" s="86"/>
      <c r="P1452" s="225">
        <f>O1452*H1452</f>
        <v>0</v>
      </c>
      <c r="Q1452" s="225">
        <v>0.012</v>
      </c>
      <c r="R1452" s="225">
        <f>Q1452*H1452</f>
        <v>0.012</v>
      </c>
      <c r="S1452" s="225">
        <v>0</v>
      </c>
      <c r="T1452" s="226">
        <f>S1452*H1452</f>
        <v>0</v>
      </c>
      <c r="U1452" s="40"/>
      <c r="V1452" s="40"/>
      <c r="W1452" s="40"/>
      <c r="X1452" s="40"/>
      <c r="Y1452" s="40"/>
      <c r="Z1452" s="40"/>
      <c r="AA1452" s="40"/>
      <c r="AB1452" s="40"/>
      <c r="AC1452" s="40"/>
      <c r="AD1452" s="40"/>
      <c r="AE1452" s="40"/>
      <c r="AR1452" s="227" t="s">
        <v>498</v>
      </c>
      <c r="AT1452" s="227" t="s">
        <v>424</v>
      </c>
      <c r="AU1452" s="227" t="s">
        <v>83</v>
      </c>
      <c r="AY1452" s="19" t="s">
        <v>210</v>
      </c>
      <c r="BE1452" s="228">
        <f>IF(N1452="základní",J1452,0)</f>
        <v>0</v>
      </c>
      <c r="BF1452" s="228">
        <f>IF(N1452="snížená",J1452,0)</f>
        <v>0</v>
      </c>
      <c r="BG1452" s="228">
        <f>IF(N1452="zákl. přenesená",J1452,0)</f>
        <v>0</v>
      </c>
      <c r="BH1452" s="228">
        <f>IF(N1452="sníž. přenesená",J1452,0)</f>
        <v>0</v>
      </c>
      <c r="BI1452" s="228">
        <f>IF(N1452="nulová",J1452,0)</f>
        <v>0</v>
      </c>
      <c r="BJ1452" s="19" t="s">
        <v>81</v>
      </c>
      <c r="BK1452" s="228">
        <f>ROUND(I1452*H1452,2)</f>
        <v>0</v>
      </c>
      <c r="BL1452" s="19" t="s">
        <v>368</v>
      </c>
      <c r="BM1452" s="227" t="s">
        <v>1864</v>
      </c>
    </row>
    <row r="1453" s="2" customFormat="1">
      <c r="A1453" s="40"/>
      <c r="B1453" s="41"/>
      <c r="C1453" s="42"/>
      <c r="D1453" s="236" t="s">
        <v>1511</v>
      </c>
      <c r="E1453" s="42"/>
      <c r="F1453" s="288" t="s">
        <v>1825</v>
      </c>
      <c r="G1453" s="42"/>
      <c r="H1453" s="42"/>
      <c r="I1453" s="231"/>
      <c r="J1453" s="42"/>
      <c r="K1453" s="42"/>
      <c r="L1453" s="46"/>
      <c r="M1453" s="232"/>
      <c r="N1453" s="233"/>
      <c r="O1453" s="86"/>
      <c r="P1453" s="86"/>
      <c r="Q1453" s="86"/>
      <c r="R1453" s="86"/>
      <c r="S1453" s="86"/>
      <c r="T1453" s="87"/>
      <c r="U1453" s="40"/>
      <c r="V1453" s="40"/>
      <c r="W1453" s="40"/>
      <c r="X1453" s="40"/>
      <c r="Y1453" s="40"/>
      <c r="Z1453" s="40"/>
      <c r="AA1453" s="40"/>
      <c r="AB1453" s="40"/>
      <c r="AC1453" s="40"/>
      <c r="AD1453" s="40"/>
      <c r="AE1453" s="40"/>
      <c r="AT1453" s="19" t="s">
        <v>1511</v>
      </c>
      <c r="AU1453" s="19" t="s">
        <v>83</v>
      </c>
    </row>
    <row r="1454" s="2" customFormat="1" ht="16.5" customHeight="1">
      <c r="A1454" s="40"/>
      <c r="B1454" s="41"/>
      <c r="C1454" s="278" t="s">
        <v>1865</v>
      </c>
      <c r="D1454" s="278" t="s">
        <v>424</v>
      </c>
      <c r="E1454" s="279" t="s">
        <v>1866</v>
      </c>
      <c r="F1454" s="280" t="s">
        <v>1867</v>
      </c>
      <c r="G1454" s="281" t="s">
        <v>868</v>
      </c>
      <c r="H1454" s="282">
        <v>1</v>
      </c>
      <c r="I1454" s="283"/>
      <c r="J1454" s="284">
        <f>ROUND(I1454*H1454,2)</f>
        <v>0</v>
      </c>
      <c r="K1454" s="280" t="s">
        <v>296</v>
      </c>
      <c r="L1454" s="285"/>
      <c r="M1454" s="286" t="s">
        <v>19</v>
      </c>
      <c r="N1454" s="287" t="s">
        <v>45</v>
      </c>
      <c r="O1454" s="86"/>
      <c r="P1454" s="225">
        <f>O1454*H1454</f>
        <v>0</v>
      </c>
      <c r="Q1454" s="225">
        <v>0.012</v>
      </c>
      <c r="R1454" s="225">
        <f>Q1454*H1454</f>
        <v>0.012</v>
      </c>
      <c r="S1454" s="225">
        <v>0</v>
      </c>
      <c r="T1454" s="226">
        <f>S1454*H1454</f>
        <v>0</v>
      </c>
      <c r="U1454" s="40"/>
      <c r="V1454" s="40"/>
      <c r="W1454" s="40"/>
      <c r="X1454" s="40"/>
      <c r="Y1454" s="40"/>
      <c r="Z1454" s="40"/>
      <c r="AA1454" s="40"/>
      <c r="AB1454" s="40"/>
      <c r="AC1454" s="40"/>
      <c r="AD1454" s="40"/>
      <c r="AE1454" s="40"/>
      <c r="AR1454" s="227" t="s">
        <v>498</v>
      </c>
      <c r="AT1454" s="227" t="s">
        <v>424</v>
      </c>
      <c r="AU1454" s="227" t="s">
        <v>83</v>
      </c>
      <c r="AY1454" s="19" t="s">
        <v>210</v>
      </c>
      <c r="BE1454" s="228">
        <f>IF(N1454="základní",J1454,0)</f>
        <v>0</v>
      </c>
      <c r="BF1454" s="228">
        <f>IF(N1454="snížená",J1454,0)</f>
        <v>0</v>
      </c>
      <c r="BG1454" s="228">
        <f>IF(N1454="zákl. přenesená",J1454,0)</f>
        <v>0</v>
      </c>
      <c r="BH1454" s="228">
        <f>IF(N1454="sníž. přenesená",J1454,0)</f>
        <v>0</v>
      </c>
      <c r="BI1454" s="228">
        <f>IF(N1454="nulová",J1454,0)</f>
        <v>0</v>
      </c>
      <c r="BJ1454" s="19" t="s">
        <v>81</v>
      </c>
      <c r="BK1454" s="228">
        <f>ROUND(I1454*H1454,2)</f>
        <v>0</v>
      </c>
      <c r="BL1454" s="19" t="s">
        <v>368</v>
      </c>
      <c r="BM1454" s="227" t="s">
        <v>1868</v>
      </c>
    </row>
    <row r="1455" s="2" customFormat="1">
      <c r="A1455" s="40"/>
      <c r="B1455" s="41"/>
      <c r="C1455" s="42"/>
      <c r="D1455" s="236" t="s">
        <v>1511</v>
      </c>
      <c r="E1455" s="42"/>
      <c r="F1455" s="288" t="s">
        <v>1825</v>
      </c>
      <c r="G1455" s="42"/>
      <c r="H1455" s="42"/>
      <c r="I1455" s="231"/>
      <c r="J1455" s="42"/>
      <c r="K1455" s="42"/>
      <c r="L1455" s="46"/>
      <c r="M1455" s="232"/>
      <c r="N1455" s="233"/>
      <c r="O1455" s="86"/>
      <c r="P1455" s="86"/>
      <c r="Q1455" s="86"/>
      <c r="R1455" s="86"/>
      <c r="S1455" s="86"/>
      <c r="T1455" s="87"/>
      <c r="U1455" s="40"/>
      <c r="V1455" s="40"/>
      <c r="W1455" s="40"/>
      <c r="X1455" s="40"/>
      <c r="Y1455" s="40"/>
      <c r="Z1455" s="40"/>
      <c r="AA1455" s="40"/>
      <c r="AB1455" s="40"/>
      <c r="AC1455" s="40"/>
      <c r="AD1455" s="40"/>
      <c r="AE1455" s="40"/>
      <c r="AT1455" s="19" t="s">
        <v>1511</v>
      </c>
      <c r="AU1455" s="19" t="s">
        <v>83</v>
      </c>
    </row>
    <row r="1456" s="2" customFormat="1" ht="16.5" customHeight="1">
      <c r="A1456" s="40"/>
      <c r="B1456" s="41"/>
      <c r="C1456" s="278" t="s">
        <v>1869</v>
      </c>
      <c r="D1456" s="278" t="s">
        <v>424</v>
      </c>
      <c r="E1456" s="279" t="s">
        <v>1870</v>
      </c>
      <c r="F1456" s="280" t="s">
        <v>1871</v>
      </c>
      <c r="G1456" s="281" t="s">
        <v>868</v>
      </c>
      <c r="H1456" s="282">
        <v>1</v>
      </c>
      <c r="I1456" s="283"/>
      <c r="J1456" s="284">
        <f>ROUND(I1456*H1456,2)</f>
        <v>0</v>
      </c>
      <c r="K1456" s="280" t="s">
        <v>296</v>
      </c>
      <c r="L1456" s="285"/>
      <c r="M1456" s="286" t="s">
        <v>19</v>
      </c>
      <c r="N1456" s="287" t="s">
        <v>45</v>
      </c>
      <c r="O1456" s="86"/>
      <c r="P1456" s="225">
        <f>O1456*H1456</f>
        <v>0</v>
      </c>
      <c r="Q1456" s="225">
        <v>0.012</v>
      </c>
      <c r="R1456" s="225">
        <f>Q1456*H1456</f>
        <v>0.012</v>
      </c>
      <c r="S1456" s="225">
        <v>0</v>
      </c>
      <c r="T1456" s="226">
        <f>S1456*H1456</f>
        <v>0</v>
      </c>
      <c r="U1456" s="40"/>
      <c r="V1456" s="40"/>
      <c r="W1456" s="40"/>
      <c r="X1456" s="40"/>
      <c r="Y1456" s="40"/>
      <c r="Z1456" s="40"/>
      <c r="AA1456" s="40"/>
      <c r="AB1456" s="40"/>
      <c r="AC1456" s="40"/>
      <c r="AD1456" s="40"/>
      <c r="AE1456" s="40"/>
      <c r="AR1456" s="227" t="s">
        <v>498</v>
      </c>
      <c r="AT1456" s="227" t="s">
        <v>424</v>
      </c>
      <c r="AU1456" s="227" t="s">
        <v>83</v>
      </c>
      <c r="AY1456" s="19" t="s">
        <v>210</v>
      </c>
      <c r="BE1456" s="228">
        <f>IF(N1456="základní",J1456,0)</f>
        <v>0</v>
      </c>
      <c r="BF1456" s="228">
        <f>IF(N1456="snížená",J1456,0)</f>
        <v>0</v>
      </c>
      <c r="BG1456" s="228">
        <f>IF(N1456="zákl. přenesená",J1456,0)</f>
        <v>0</v>
      </c>
      <c r="BH1456" s="228">
        <f>IF(N1456="sníž. přenesená",J1456,0)</f>
        <v>0</v>
      </c>
      <c r="BI1456" s="228">
        <f>IF(N1456="nulová",J1456,0)</f>
        <v>0</v>
      </c>
      <c r="BJ1456" s="19" t="s">
        <v>81</v>
      </c>
      <c r="BK1456" s="228">
        <f>ROUND(I1456*H1456,2)</f>
        <v>0</v>
      </c>
      <c r="BL1456" s="19" t="s">
        <v>368</v>
      </c>
      <c r="BM1456" s="227" t="s">
        <v>1872</v>
      </c>
    </row>
    <row r="1457" s="2" customFormat="1">
      <c r="A1457" s="40"/>
      <c r="B1457" s="41"/>
      <c r="C1457" s="42"/>
      <c r="D1457" s="236" t="s">
        <v>1511</v>
      </c>
      <c r="E1457" s="42"/>
      <c r="F1457" s="288" t="s">
        <v>1873</v>
      </c>
      <c r="G1457" s="42"/>
      <c r="H1457" s="42"/>
      <c r="I1457" s="231"/>
      <c r="J1457" s="42"/>
      <c r="K1457" s="42"/>
      <c r="L1457" s="46"/>
      <c r="M1457" s="232"/>
      <c r="N1457" s="233"/>
      <c r="O1457" s="86"/>
      <c r="P1457" s="86"/>
      <c r="Q1457" s="86"/>
      <c r="R1457" s="86"/>
      <c r="S1457" s="86"/>
      <c r="T1457" s="87"/>
      <c r="U1457" s="40"/>
      <c r="V1457" s="40"/>
      <c r="W1457" s="40"/>
      <c r="X1457" s="40"/>
      <c r="Y1457" s="40"/>
      <c r="Z1457" s="40"/>
      <c r="AA1457" s="40"/>
      <c r="AB1457" s="40"/>
      <c r="AC1457" s="40"/>
      <c r="AD1457" s="40"/>
      <c r="AE1457" s="40"/>
      <c r="AT1457" s="19" t="s">
        <v>1511</v>
      </c>
      <c r="AU1457" s="19" t="s">
        <v>83</v>
      </c>
    </row>
    <row r="1458" s="2" customFormat="1" ht="16.5" customHeight="1">
      <c r="A1458" s="40"/>
      <c r="B1458" s="41"/>
      <c r="C1458" s="278" t="s">
        <v>1874</v>
      </c>
      <c r="D1458" s="278" t="s">
        <v>424</v>
      </c>
      <c r="E1458" s="279" t="s">
        <v>1875</v>
      </c>
      <c r="F1458" s="280" t="s">
        <v>1876</v>
      </c>
      <c r="G1458" s="281" t="s">
        <v>868</v>
      </c>
      <c r="H1458" s="282">
        <v>1</v>
      </c>
      <c r="I1458" s="283"/>
      <c r="J1458" s="284">
        <f>ROUND(I1458*H1458,2)</f>
        <v>0</v>
      </c>
      <c r="K1458" s="280" t="s">
        <v>296</v>
      </c>
      <c r="L1458" s="285"/>
      <c r="M1458" s="286" t="s">
        <v>19</v>
      </c>
      <c r="N1458" s="287" t="s">
        <v>45</v>
      </c>
      <c r="O1458" s="86"/>
      <c r="P1458" s="225">
        <f>O1458*H1458</f>
        <v>0</v>
      </c>
      <c r="Q1458" s="225">
        <v>0.012</v>
      </c>
      <c r="R1458" s="225">
        <f>Q1458*H1458</f>
        <v>0.012</v>
      </c>
      <c r="S1458" s="225">
        <v>0</v>
      </c>
      <c r="T1458" s="226">
        <f>S1458*H1458</f>
        <v>0</v>
      </c>
      <c r="U1458" s="40"/>
      <c r="V1458" s="40"/>
      <c r="W1458" s="40"/>
      <c r="X1458" s="40"/>
      <c r="Y1458" s="40"/>
      <c r="Z1458" s="40"/>
      <c r="AA1458" s="40"/>
      <c r="AB1458" s="40"/>
      <c r="AC1458" s="40"/>
      <c r="AD1458" s="40"/>
      <c r="AE1458" s="40"/>
      <c r="AR1458" s="227" t="s">
        <v>498</v>
      </c>
      <c r="AT1458" s="227" t="s">
        <v>424</v>
      </c>
      <c r="AU1458" s="227" t="s">
        <v>83</v>
      </c>
      <c r="AY1458" s="19" t="s">
        <v>210</v>
      </c>
      <c r="BE1458" s="228">
        <f>IF(N1458="základní",J1458,0)</f>
        <v>0</v>
      </c>
      <c r="BF1458" s="228">
        <f>IF(N1458="snížená",J1458,0)</f>
        <v>0</v>
      </c>
      <c r="BG1458" s="228">
        <f>IF(N1458="zákl. přenesená",J1458,0)</f>
        <v>0</v>
      </c>
      <c r="BH1458" s="228">
        <f>IF(N1458="sníž. přenesená",J1458,0)</f>
        <v>0</v>
      </c>
      <c r="BI1458" s="228">
        <f>IF(N1458="nulová",J1458,0)</f>
        <v>0</v>
      </c>
      <c r="BJ1458" s="19" t="s">
        <v>81</v>
      </c>
      <c r="BK1458" s="228">
        <f>ROUND(I1458*H1458,2)</f>
        <v>0</v>
      </c>
      <c r="BL1458" s="19" t="s">
        <v>368</v>
      </c>
      <c r="BM1458" s="227" t="s">
        <v>1877</v>
      </c>
    </row>
    <row r="1459" s="2" customFormat="1">
      <c r="A1459" s="40"/>
      <c r="B1459" s="41"/>
      <c r="C1459" s="42"/>
      <c r="D1459" s="236" t="s">
        <v>1511</v>
      </c>
      <c r="E1459" s="42"/>
      <c r="F1459" s="288" t="s">
        <v>1825</v>
      </c>
      <c r="G1459" s="42"/>
      <c r="H1459" s="42"/>
      <c r="I1459" s="231"/>
      <c r="J1459" s="42"/>
      <c r="K1459" s="42"/>
      <c r="L1459" s="46"/>
      <c r="M1459" s="232"/>
      <c r="N1459" s="233"/>
      <c r="O1459" s="86"/>
      <c r="P1459" s="86"/>
      <c r="Q1459" s="86"/>
      <c r="R1459" s="86"/>
      <c r="S1459" s="86"/>
      <c r="T1459" s="87"/>
      <c r="U1459" s="40"/>
      <c r="V1459" s="40"/>
      <c r="W1459" s="40"/>
      <c r="X1459" s="40"/>
      <c r="Y1459" s="40"/>
      <c r="Z1459" s="40"/>
      <c r="AA1459" s="40"/>
      <c r="AB1459" s="40"/>
      <c r="AC1459" s="40"/>
      <c r="AD1459" s="40"/>
      <c r="AE1459" s="40"/>
      <c r="AT1459" s="19" t="s">
        <v>1511</v>
      </c>
      <c r="AU1459" s="19" t="s">
        <v>83</v>
      </c>
    </row>
    <row r="1460" s="2" customFormat="1" ht="16.5" customHeight="1">
      <c r="A1460" s="40"/>
      <c r="B1460" s="41"/>
      <c r="C1460" s="278" t="s">
        <v>1878</v>
      </c>
      <c r="D1460" s="278" t="s">
        <v>424</v>
      </c>
      <c r="E1460" s="279" t="s">
        <v>1879</v>
      </c>
      <c r="F1460" s="280" t="s">
        <v>1880</v>
      </c>
      <c r="G1460" s="281" t="s">
        <v>868</v>
      </c>
      <c r="H1460" s="282">
        <v>1</v>
      </c>
      <c r="I1460" s="283"/>
      <c r="J1460" s="284">
        <f>ROUND(I1460*H1460,2)</f>
        <v>0</v>
      </c>
      <c r="K1460" s="280" t="s">
        <v>296</v>
      </c>
      <c r="L1460" s="285"/>
      <c r="M1460" s="286" t="s">
        <v>19</v>
      </c>
      <c r="N1460" s="287" t="s">
        <v>45</v>
      </c>
      <c r="O1460" s="86"/>
      <c r="P1460" s="225">
        <f>O1460*H1460</f>
        <v>0</v>
      </c>
      <c r="Q1460" s="225">
        <v>0.012</v>
      </c>
      <c r="R1460" s="225">
        <f>Q1460*H1460</f>
        <v>0.012</v>
      </c>
      <c r="S1460" s="225">
        <v>0</v>
      </c>
      <c r="T1460" s="226">
        <f>S1460*H1460</f>
        <v>0</v>
      </c>
      <c r="U1460" s="40"/>
      <c r="V1460" s="40"/>
      <c r="W1460" s="40"/>
      <c r="X1460" s="40"/>
      <c r="Y1460" s="40"/>
      <c r="Z1460" s="40"/>
      <c r="AA1460" s="40"/>
      <c r="AB1460" s="40"/>
      <c r="AC1460" s="40"/>
      <c r="AD1460" s="40"/>
      <c r="AE1460" s="40"/>
      <c r="AR1460" s="227" t="s">
        <v>498</v>
      </c>
      <c r="AT1460" s="227" t="s">
        <v>424</v>
      </c>
      <c r="AU1460" s="227" t="s">
        <v>83</v>
      </c>
      <c r="AY1460" s="19" t="s">
        <v>210</v>
      </c>
      <c r="BE1460" s="228">
        <f>IF(N1460="základní",J1460,0)</f>
        <v>0</v>
      </c>
      <c r="BF1460" s="228">
        <f>IF(N1460="snížená",J1460,0)</f>
        <v>0</v>
      </c>
      <c r="BG1460" s="228">
        <f>IF(N1460="zákl. přenesená",J1460,0)</f>
        <v>0</v>
      </c>
      <c r="BH1460" s="228">
        <f>IF(N1460="sníž. přenesená",J1460,0)</f>
        <v>0</v>
      </c>
      <c r="BI1460" s="228">
        <f>IF(N1460="nulová",J1460,0)</f>
        <v>0</v>
      </c>
      <c r="BJ1460" s="19" t="s">
        <v>81</v>
      </c>
      <c r="BK1460" s="228">
        <f>ROUND(I1460*H1460,2)</f>
        <v>0</v>
      </c>
      <c r="BL1460" s="19" t="s">
        <v>368</v>
      </c>
      <c r="BM1460" s="227" t="s">
        <v>1881</v>
      </c>
    </row>
    <row r="1461" s="2" customFormat="1">
      <c r="A1461" s="40"/>
      <c r="B1461" s="41"/>
      <c r="C1461" s="42"/>
      <c r="D1461" s="236" t="s">
        <v>1511</v>
      </c>
      <c r="E1461" s="42"/>
      <c r="F1461" s="288" t="s">
        <v>1882</v>
      </c>
      <c r="G1461" s="42"/>
      <c r="H1461" s="42"/>
      <c r="I1461" s="231"/>
      <c r="J1461" s="42"/>
      <c r="K1461" s="42"/>
      <c r="L1461" s="46"/>
      <c r="M1461" s="232"/>
      <c r="N1461" s="233"/>
      <c r="O1461" s="86"/>
      <c r="P1461" s="86"/>
      <c r="Q1461" s="86"/>
      <c r="R1461" s="86"/>
      <c r="S1461" s="86"/>
      <c r="T1461" s="87"/>
      <c r="U1461" s="40"/>
      <c r="V1461" s="40"/>
      <c r="W1461" s="40"/>
      <c r="X1461" s="40"/>
      <c r="Y1461" s="40"/>
      <c r="Z1461" s="40"/>
      <c r="AA1461" s="40"/>
      <c r="AB1461" s="40"/>
      <c r="AC1461" s="40"/>
      <c r="AD1461" s="40"/>
      <c r="AE1461" s="40"/>
      <c r="AT1461" s="19" t="s">
        <v>1511</v>
      </c>
      <c r="AU1461" s="19" t="s">
        <v>83</v>
      </c>
    </row>
    <row r="1462" s="2" customFormat="1" ht="16.5" customHeight="1">
      <c r="A1462" s="40"/>
      <c r="B1462" s="41"/>
      <c r="C1462" s="278" t="s">
        <v>1883</v>
      </c>
      <c r="D1462" s="278" t="s">
        <v>424</v>
      </c>
      <c r="E1462" s="279" t="s">
        <v>1884</v>
      </c>
      <c r="F1462" s="280" t="s">
        <v>1885</v>
      </c>
      <c r="G1462" s="281" t="s">
        <v>868</v>
      </c>
      <c r="H1462" s="282">
        <v>1</v>
      </c>
      <c r="I1462" s="283"/>
      <c r="J1462" s="284">
        <f>ROUND(I1462*H1462,2)</f>
        <v>0</v>
      </c>
      <c r="K1462" s="280" t="s">
        <v>296</v>
      </c>
      <c r="L1462" s="285"/>
      <c r="M1462" s="286" t="s">
        <v>19</v>
      </c>
      <c r="N1462" s="287" t="s">
        <v>45</v>
      </c>
      <c r="O1462" s="86"/>
      <c r="P1462" s="225">
        <f>O1462*H1462</f>
        <v>0</v>
      </c>
      <c r="Q1462" s="225">
        <v>0.012</v>
      </c>
      <c r="R1462" s="225">
        <f>Q1462*H1462</f>
        <v>0.012</v>
      </c>
      <c r="S1462" s="225">
        <v>0</v>
      </c>
      <c r="T1462" s="226">
        <f>S1462*H1462</f>
        <v>0</v>
      </c>
      <c r="U1462" s="40"/>
      <c r="V1462" s="40"/>
      <c r="W1462" s="40"/>
      <c r="X1462" s="40"/>
      <c r="Y1462" s="40"/>
      <c r="Z1462" s="40"/>
      <c r="AA1462" s="40"/>
      <c r="AB1462" s="40"/>
      <c r="AC1462" s="40"/>
      <c r="AD1462" s="40"/>
      <c r="AE1462" s="40"/>
      <c r="AR1462" s="227" t="s">
        <v>498</v>
      </c>
      <c r="AT1462" s="227" t="s">
        <v>424</v>
      </c>
      <c r="AU1462" s="227" t="s">
        <v>83</v>
      </c>
      <c r="AY1462" s="19" t="s">
        <v>210</v>
      </c>
      <c r="BE1462" s="228">
        <f>IF(N1462="základní",J1462,0)</f>
        <v>0</v>
      </c>
      <c r="BF1462" s="228">
        <f>IF(N1462="snížená",J1462,0)</f>
        <v>0</v>
      </c>
      <c r="BG1462" s="228">
        <f>IF(N1462="zákl. přenesená",J1462,0)</f>
        <v>0</v>
      </c>
      <c r="BH1462" s="228">
        <f>IF(N1462="sníž. přenesená",J1462,0)</f>
        <v>0</v>
      </c>
      <c r="BI1462" s="228">
        <f>IF(N1462="nulová",J1462,0)</f>
        <v>0</v>
      </c>
      <c r="BJ1462" s="19" t="s">
        <v>81</v>
      </c>
      <c r="BK1462" s="228">
        <f>ROUND(I1462*H1462,2)</f>
        <v>0</v>
      </c>
      <c r="BL1462" s="19" t="s">
        <v>368</v>
      </c>
      <c r="BM1462" s="227" t="s">
        <v>1886</v>
      </c>
    </row>
    <row r="1463" s="2" customFormat="1">
      <c r="A1463" s="40"/>
      <c r="B1463" s="41"/>
      <c r="C1463" s="42"/>
      <c r="D1463" s="236" t="s">
        <v>1511</v>
      </c>
      <c r="E1463" s="42"/>
      <c r="F1463" s="288" t="s">
        <v>1825</v>
      </c>
      <c r="G1463" s="42"/>
      <c r="H1463" s="42"/>
      <c r="I1463" s="231"/>
      <c r="J1463" s="42"/>
      <c r="K1463" s="42"/>
      <c r="L1463" s="46"/>
      <c r="M1463" s="232"/>
      <c r="N1463" s="233"/>
      <c r="O1463" s="86"/>
      <c r="P1463" s="86"/>
      <c r="Q1463" s="86"/>
      <c r="R1463" s="86"/>
      <c r="S1463" s="86"/>
      <c r="T1463" s="87"/>
      <c r="U1463" s="40"/>
      <c r="V1463" s="40"/>
      <c r="W1463" s="40"/>
      <c r="X1463" s="40"/>
      <c r="Y1463" s="40"/>
      <c r="Z1463" s="40"/>
      <c r="AA1463" s="40"/>
      <c r="AB1463" s="40"/>
      <c r="AC1463" s="40"/>
      <c r="AD1463" s="40"/>
      <c r="AE1463" s="40"/>
      <c r="AT1463" s="19" t="s">
        <v>1511</v>
      </c>
      <c r="AU1463" s="19" t="s">
        <v>83</v>
      </c>
    </row>
    <row r="1464" s="2" customFormat="1" ht="16.5" customHeight="1">
      <c r="A1464" s="40"/>
      <c r="B1464" s="41"/>
      <c r="C1464" s="216" t="s">
        <v>1887</v>
      </c>
      <c r="D1464" s="216" t="s">
        <v>212</v>
      </c>
      <c r="E1464" s="217" t="s">
        <v>1888</v>
      </c>
      <c r="F1464" s="218" t="s">
        <v>1889</v>
      </c>
      <c r="G1464" s="219" t="s">
        <v>868</v>
      </c>
      <c r="H1464" s="220">
        <v>11</v>
      </c>
      <c r="I1464" s="221"/>
      <c r="J1464" s="222">
        <f>ROUND(I1464*H1464,2)</f>
        <v>0</v>
      </c>
      <c r="K1464" s="218" t="s">
        <v>296</v>
      </c>
      <c r="L1464" s="46"/>
      <c r="M1464" s="223" t="s">
        <v>19</v>
      </c>
      <c r="N1464" s="224" t="s">
        <v>45</v>
      </c>
      <c r="O1464" s="86"/>
      <c r="P1464" s="225">
        <f>O1464*H1464</f>
        <v>0</v>
      </c>
      <c r="Q1464" s="225">
        <v>0</v>
      </c>
      <c r="R1464" s="225">
        <f>Q1464*H1464</f>
        <v>0</v>
      </c>
      <c r="S1464" s="225">
        <v>0.0275</v>
      </c>
      <c r="T1464" s="226">
        <f>S1464*H1464</f>
        <v>0.30249999999999999</v>
      </c>
      <c r="U1464" s="40"/>
      <c r="V1464" s="40"/>
      <c r="W1464" s="40"/>
      <c r="X1464" s="40"/>
      <c r="Y1464" s="40"/>
      <c r="Z1464" s="40"/>
      <c r="AA1464" s="40"/>
      <c r="AB1464" s="40"/>
      <c r="AC1464" s="40"/>
      <c r="AD1464" s="40"/>
      <c r="AE1464" s="40"/>
      <c r="AR1464" s="227" t="s">
        <v>368</v>
      </c>
      <c r="AT1464" s="227" t="s">
        <v>212</v>
      </c>
      <c r="AU1464" s="227" t="s">
        <v>83</v>
      </c>
      <c r="AY1464" s="19" t="s">
        <v>210</v>
      </c>
      <c r="BE1464" s="228">
        <f>IF(N1464="základní",J1464,0)</f>
        <v>0</v>
      </c>
      <c r="BF1464" s="228">
        <f>IF(N1464="snížená",J1464,0)</f>
        <v>0</v>
      </c>
      <c r="BG1464" s="228">
        <f>IF(N1464="zákl. přenesená",J1464,0)</f>
        <v>0</v>
      </c>
      <c r="BH1464" s="228">
        <f>IF(N1464="sníž. přenesená",J1464,0)</f>
        <v>0</v>
      </c>
      <c r="BI1464" s="228">
        <f>IF(N1464="nulová",J1464,0)</f>
        <v>0</v>
      </c>
      <c r="BJ1464" s="19" t="s">
        <v>81</v>
      </c>
      <c r="BK1464" s="228">
        <f>ROUND(I1464*H1464,2)</f>
        <v>0</v>
      </c>
      <c r="BL1464" s="19" t="s">
        <v>368</v>
      </c>
      <c r="BM1464" s="227" t="s">
        <v>1890</v>
      </c>
    </row>
    <row r="1465" s="13" customFormat="1">
      <c r="A1465" s="13"/>
      <c r="B1465" s="234"/>
      <c r="C1465" s="235"/>
      <c r="D1465" s="236" t="s">
        <v>221</v>
      </c>
      <c r="E1465" s="237" t="s">
        <v>19</v>
      </c>
      <c r="F1465" s="238" t="s">
        <v>1891</v>
      </c>
      <c r="G1465" s="235"/>
      <c r="H1465" s="237" t="s">
        <v>19</v>
      </c>
      <c r="I1465" s="239"/>
      <c r="J1465" s="235"/>
      <c r="K1465" s="235"/>
      <c r="L1465" s="240"/>
      <c r="M1465" s="241"/>
      <c r="N1465" s="242"/>
      <c r="O1465" s="242"/>
      <c r="P1465" s="242"/>
      <c r="Q1465" s="242"/>
      <c r="R1465" s="242"/>
      <c r="S1465" s="242"/>
      <c r="T1465" s="243"/>
      <c r="U1465" s="13"/>
      <c r="V1465" s="13"/>
      <c r="W1465" s="13"/>
      <c r="X1465" s="13"/>
      <c r="Y1465" s="13"/>
      <c r="Z1465" s="13"/>
      <c r="AA1465" s="13"/>
      <c r="AB1465" s="13"/>
      <c r="AC1465" s="13"/>
      <c r="AD1465" s="13"/>
      <c r="AE1465" s="13"/>
      <c r="AT1465" s="244" t="s">
        <v>221</v>
      </c>
      <c r="AU1465" s="244" t="s">
        <v>83</v>
      </c>
      <c r="AV1465" s="13" t="s">
        <v>81</v>
      </c>
      <c r="AW1465" s="13" t="s">
        <v>34</v>
      </c>
      <c r="AX1465" s="13" t="s">
        <v>74</v>
      </c>
      <c r="AY1465" s="244" t="s">
        <v>210</v>
      </c>
    </row>
    <row r="1466" s="14" customFormat="1">
      <c r="A1466" s="14"/>
      <c r="B1466" s="245"/>
      <c r="C1466" s="246"/>
      <c r="D1466" s="236" t="s">
        <v>221</v>
      </c>
      <c r="E1466" s="247" t="s">
        <v>19</v>
      </c>
      <c r="F1466" s="248" t="s">
        <v>307</v>
      </c>
      <c r="G1466" s="246"/>
      <c r="H1466" s="249">
        <v>11</v>
      </c>
      <c r="I1466" s="250"/>
      <c r="J1466" s="246"/>
      <c r="K1466" s="246"/>
      <c r="L1466" s="251"/>
      <c r="M1466" s="252"/>
      <c r="N1466" s="253"/>
      <c r="O1466" s="253"/>
      <c r="P1466" s="253"/>
      <c r="Q1466" s="253"/>
      <c r="R1466" s="253"/>
      <c r="S1466" s="253"/>
      <c r="T1466" s="254"/>
      <c r="U1466" s="14"/>
      <c r="V1466" s="14"/>
      <c r="W1466" s="14"/>
      <c r="X1466" s="14"/>
      <c r="Y1466" s="14"/>
      <c r="Z1466" s="14"/>
      <c r="AA1466" s="14"/>
      <c r="AB1466" s="14"/>
      <c r="AC1466" s="14"/>
      <c r="AD1466" s="14"/>
      <c r="AE1466" s="14"/>
      <c r="AT1466" s="255" t="s">
        <v>221</v>
      </c>
      <c r="AU1466" s="255" t="s">
        <v>83</v>
      </c>
      <c r="AV1466" s="14" t="s">
        <v>83</v>
      </c>
      <c r="AW1466" s="14" t="s">
        <v>34</v>
      </c>
      <c r="AX1466" s="14" t="s">
        <v>81</v>
      </c>
      <c r="AY1466" s="255" t="s">
        <v>210</v>
      </c>
    </row>
    <row r="1467" s="2" customFormat="1" ht="24.15" customHeight="1">
      <c r="A1467" s="40"/>
      <c r="B1467" s="41"/>
      <c r="C1467" s="216" t="s">
        <v>1892</v>
      </c>
      <c r="D1467" s="216" t="s">
        <v>212</v>
      </c>
      <c r="E1467" s="217" t="s">
        <v>1893</v>
      </c>
      <c r="F1467" s="218" t="s">
        <v>1894</v>
      </c>
      <c r="G1467" s="219" t="s">
        <v>409</v>
      </c>
      <c r="H1467" s="220">
        <v>28</v>
      </c>
      <c r="I1467" s="221"/>
      <c r="J1467" s="222">
        <f>ROUND(I1467*H1467,2)</f>
        <v>0</v>
      </c>
      <c r="K1467" s="218" t="s">
        <v>216</v>
      </c>
      <c r="L1467" s="46"/>
      <c r="M1467" s="223" t="s">
        <v>19</v>
      </c>
      <c r="N1467" s="224" t="s">
        <v>45</v>
      </c>
      <c r="O1467" s="86"/>
      <c r="P1467" s="225">
        <f>O1467*H1467</f>
        <v>0</v>
      </c>
      <c r="Q1467" s="225">
        <v>0</v>
      </c>
      <c r="R1467" s="225">
        <f>Q1467*H1467</f>
        <v>0</v>
      </c>
      <c r="S1467" s="225">
        <v>0</v>
      </c>
      <c r="T1467" s="226">
        <f>S1467*H1467</f>
        <v>0</v>
      </c>
      <c r="U1467" s="40"/>
      <c r="V1467" s="40"/>
      <c r="W1467" s="40"/>
      <c r="X1467" s="40"/>
      <c r="Y1467" s="40"/>
      <c r="Z1467" s="40"/>
      <c r="AA1467" s="40"/>
      <c r="AB1467" s="40"/>
      <c r="AC1467" s="40"/>
      <c r="AD1467" s="40"/>
      <c r="AE1467" s="40"/>
      <c r="AR1467" s="227" t="s">
        <v>368</v>
      </c>
      <c r="AT1467" s="227" t="s">
        <v>212</v>
      </c>
      <c r="AU1467" s="227" t="s">
        <v>83</v>
      </c>
      <c r="AY1467" s="19" t="s">
        <v>210</v>
      </c>
      <c r="BE1467" s="228">
        <f>IF(N1467="základní",J1467,0)</f>
        <v>0</v>
      </c>
      <c r="BF1467" s="228">
        <f>IF(N1467="snížená",J1467,0)</f>
        <v>0</v>
      </c>
      <c r="BG1467" s="228">
        <f>IF(N1467="zákl. přenesená",J1467,0)</f>
        <v>0</v>
      </c>
      <c r="BH1467" s="228">
        <f>IF(N1467="sníž. přenesená",J1467,0)</f>
        <v>0</v>
      </c>
      <c r="BI1467" s="228">
        <f>IF(N1467="nulová",J1467,0)</f>
        <v>0</v>
      </c>
      <c r="BJ1467" s="19" t="s">
        <v>81</v>
      </c>
      <c r="BK1467" s="228">
        <f>ROUND(I1467*H1467,2)</f>
        <v>0</v>
      </c>
      <c r="BL1467" s="19" t="s">
        <v>368</v>
      </c>
      <c r="BM1467" s="227" t="s">
        <v>1895</v>
      </c>
    </row>
    <row r="1468" s="2" customFormat="1">
      <c r="A1468" s="40"/>
      <c r="B1468" s="41"/>
      <c r="C1468" s="42"/>
      <c r="D1468" s="229" t="s">
        <v>219</v>
      </c>
      <c r="E1468" s="42"/>
      <c r="F1468" s="230" t="s">
        <v>1896</v>
      </c>
      <c r="G1468" s="42"/>
      <c r="H1468" s="42"/>
      <c r="I1468" s="231"/>
      <c r="J1468" s="42"/>
      <c r="K1468" s="42"/>
      <c r="L1468" s="46"/>
      <c r="M1468" s="232"/>
      <c r="N1468" s="233"/>
      <c r="O1468" s="86"/>
      <c r="P1468" s="86"/>
      <c r="Q1468" s="86"/>
      <c r="R1468" s="86"/>
      <c r="S1468" s="86"/>
      <c r="T1468" s="87"/>
      <c r="U1468" s="40"/>
      <c r="V1468" s="40"/>
      <c r="W1468" s="40"/>
      <c r="X1468" s="40"/>
      <c r="Y1468" s="40"/>
      <c r="Z1468" s="40"/>
      <c r="AA1468" s="40"/>
      <c r="AB1468" s="40"/>
      <c r="AC1468" s="40"/>
      <c r="AD1468" s="40"/>
      <c r="AE1468" s="40"/>
      <c r="AT1468" s="19" t="s">
        <v>219</v>
      </c>
      <c r="AU1468" s="19" t="s">
        <v>83</v>
      </c>
    </row>
    <row r="1469" s="2" customFormat="1" ht="16.5" customHeight="1">
      <c r="A1469" s="40"/>
      <c r="B1469" s="41"/>
      <c r="C1469" s="278" t="s">
        <v>1897</v>
      </c>
      <c r="D1469" s="278" t="s">
        <v>424</v>
      </c>
      <c r="E1469" s="279" t="s">
        <v>1898</v>
      </c>
      <c r="F1469" s="280" t="s">
        <v>1899</v>
      </c>
      <c r="G1469" s="281" t="s">
        <v>868</v>
      </c>
      <c r="H1469" s="282">
        <v>1</v>
      </c>
      <c r="I1469" s="283"/>
      <c r="J1469" s="284">
        <f>ROUND(I1469*H1469,2)</f>
        <v>0</v>
      </c>
      <c r="K1469" s="280" t="s">
        <v>296</v>
      </c>
      <c r="L1469" s="285"/>
      <c r="M1469" s="286" t="s">
        <v>19</v>
      </c>
      <c r="N1469" s="287" t="s">
        <v>45</v>
      </c>
      <c r="O1469" s="86"/>
      <c r="P1469" s="225">
        <f>O1469*H1469</f>
        <v>0</v>
      </c>
      <c r="Q1469" s="225">
        <v>0.012</v>
      </c>
      <c r="R1469" s="225">
        <f>Q1469*H1469</f>
        <v>0.012</v>
      </c>
      <c r="S1469" s="225">
        <v>0</v>
      </c>
      <c r="T1469" s="226">
        <f>S1469*H1469</f>
        <v>0</v>
      </c>
      <c r="U1469" s="40"/>
      <c r="V1469" s="40"/>
      <c r="W1469" s="40"/>
      <c r="X1469" s="40"/>
      <c r="Y1469" s="40"/>
      <c r="Z1469" s="40"/>
      <c r="AA1469" s="40"/>
      <c r="AB1469" s="40"/>
      <c r="AC1469" s="40"/>
      <c r="AD1469" s="40"/>
      <c r="AE1469" s="40"/>
      <c r="AR1469" s="227" t="s">
        <v>498</v>
      </c>
      <c r="AT1469" s="227" t="s">
        <v>424</v>
      </c>
      <c r="AU1469" s="227" t="s">
        <v>83</v>
      </c>
      <c r="AY1469" s="19" t="s">
        <v>210</v>
      </c>
      <c r="BE1469" s="228">
        <f>IF(N1469="základní",J1469,0)</f>
        <v>0</v>
      </c>
      <c r="BF1469" s="228">
        <f>IF(N1469="snížená",J1469,0)</f>
        <v>0</v>
      </c>
      <c r="BG1469" s="228">
        <f>IF(N1469="zákl. přenesená",J1469,0)</f>
        <v>0</v>
      </c>
      <c r="BH1469" s="228">
        <f>IF(N1469="sníž. přenesená",J1469,0)</f>
        <v>0</v>
      </c>
      <c r="BI1469" s="228">
        <f>IF(N1469="nulová",J1469,0)</f>
        <v>0</v>
      </c>
      <c r="BJ1469" s="19" t="s">
        <v>81</v>
      </c>
      <c r="BK1469" s="228">
        <f>ROUND(I1469*H1469,2)</f>
        <v>0</v>
      </c>
      <c r="BL1469" s="19" t="s">
        <v>368</v>
      </c>
      <c r="BM1469" s="227" t="s">
        <v>1900</v>
      </c>
    </row>
    <row r="1470" s="2" customFormat="1">
      <c r="A1470" s="40"/>
      <c r="B1470" s="41"/>
      <c r="C1470" s="42"/>
      <c r="D1470" s="236" t="s">
        <v>1511</v>
      </c>
      <c r="E1470" s="42"/>
      <c r="F1470" s="288" t="s">
        <v>1901</v>
      </c>
      <c r="G1470" s="42"/>
      <c r="H1470" s="42"/>
      <c r="I1470" s="231"/>
      <c r="J1470" s="42"/>
      <c r="K1470" s="42"/>
      <c r="L1470" s="46"/>
      <c r="M1470" s="232"/>
      <c r="N1470" s="233"/>
      <c r="O1470" s="86"/>
      <c r="P1470" s="86"/>
      <c r="Q1470" s="86"/>
      <c r="R1470" s="86"/>
      <c r="S1470" s="86"/>
      <c r="T1470" s="87"/>
      <c r="U1470" s="40"/>
      <c r="V1470" s="40"/>
      <c r="W1470" s="40"/>
      <c r="X1470" s="40"/>
      <c r="Y1470" s="40"/>
      <c r="Z1470" s="40"/>
      <c r="AA1470" s="40"/>
      <c r="AB1470" s="40"/>
      <c r="AC1470" s="40"/>
      <c r="AD1470" s="40"/>
      <c r="AE1470" s="40"/>
      <c r="AT1470" s="19" t="s">
        <v>1511</v>
      </c>
      <c r="AU1470" s="19" t="s">
        <v>83</v>
      </c>
    </row>
    <row r="1471" s="2" customFormat="1" ht="16.5" customHeight="1">
      <c r="A1471" s="40"/>
      <c r="B1471" s="41"/>
      <c r="C1471" s="278" t="s">
        <v>1902</v>
      </c>
      <c r="D1471" s="278" t="s">
        <v>424</v>
      </c>
      <c r="E1471" s="279" t="s">
        <v>1903</v>
      </c>
      <c r="F1471" s="280" t="s">
        <v>1904</v>
      </c>
      <c r="G1471" s="281" t="s">
        <v>868</v>
      </c>
      <c r="H1471" s="282">
        <v>1</v>
      </c>
      <c r="I1471" s="283"/>
      <c r="J1471" s="284">
        <f>ROUND(I1471*H1471,2)</f>
        <v>0</v>
      </c>
      <c r="K1471" s="280" t="s">
        <v>296</v>
      </c>
      <c r="L1471" s="285"/>
      <c r="M1471" s="286" t="s">
        <v>19</v>
      </c>
      <c r="N1471" s="287" t="s">
        <v>45</v>
      </c>
      <c r="O1471" s="86"/>
      <c r="P1471" s="225">
        <f>O1471*H1471</f>
        <v>0</v>
      </c>
      <c r="Q1471" s="225">
        <v>0.012</v>
      </c>
      <c r="R1471" s="225">
        <f>Q1471*H1471</f>
        <v>0.012</v>
      </c>
      <c r="S1471" s="225">
        <v>0</v>
      </c>
      <c r="T1471" s="226">
        <f>S1471*H1471</f>
        <v>0</v>
      </c>
      <c r="U1471" s="40"/>
      <c r="V1471" s="40"/>
      <c r="W1471" s="40"/>
      <c r="X1471" s="40"/>
      <c r="Y1471" s="40"/>
      <c r="Z1471" s="40"/>
      <c r="AA1471" s="40"/>
      <c r="AB1471" s="40"/>
      <c r="AC1471" s="40"/>
      <c r="AD1471" s="40"/>
      <c r="AE1471" s="40"/>
      <c r="AR1471" s="227" t="s">
        <v>498</v>
      </c>
      <c r="AT1471" s="227" t="s">
        <v>424</v>
      </c>
      <c r="AU1471" s="227" t="s">
        <v>83</v>
      </c>
      <c r="AY1471" s="19" t="s">
        <v>210</v>
      </c>
      <c r="BE1471" s="228">
        <f>IF(N1471="základní",J1471,0)</f>
        <v>0</v>
      </c>
      <c r="BF1471" s="228">
        <f>IF(N1471="snížená",J1471,0)</f>
        <v>0</v>
      </c>
      <c r="BG1471" s="228">
        <f>IF(N1471="zákl. přenesená",J1471,0)</f>
        <v>0</v>
      </c>
      <c r="BH1471" s="228">
        <f>IF(N1471="sníž. přenesená",J1471,0)</f>
        <v>0</v>
      </c>
      <c r="BI1471" s="228">
        <f>IF(N1471="nulová",J1471,0)</f>
        <v>0</v>
      </c>
      <c r="BJ1471" s="19" t="s">
        <v>81</v>
      </c>
      <c r="BK1471" s="228">
        <f>ROUND(I1471*H1471,2)</f>
        <v>0</v>
      </c>
      <c r="BL1471" s="19" t="s">
        <v>368</v>
      </c>
      <c r="BM1471" s="227" t="s">
        <v>1905</v>
      </c>
    </row>
    <row r="1472" s="2" customFormat="1">
      <c r="A1472" s="40"/>
      <c r="B1472" s="41"/>
      <c r="C1472" s="42"/>
      <c r="D1472" s="236" t="s">
        <v>1511</v>
      </c>
      <c r="E1472" s="42"/>
      <c r="F1472" s="288" t="s">
        <v>1906</v>
      </c>
      <c r="G1472" s="42"/>
      <c r="H1472" s="42"/>
      <c r="I1472" s="231"/>
      <c r="J1472" s="42"/>
      <c r="K1472" s="42"/>
      <c r="L1472" s="46"/>
      <c r="M1472" s="232"/>
      <c r="N1472" s="233"/>
      <c r="O1472" s="86"/>
      <c r="P1472" s="86"/>
      <c r="Q1472" s="86"/>
      <c r="R1472" s="86"/>
      <c r="S1472" s="86"/>
      <c r="T1472" s="87"/>
      <c r="U1472" s="40"/>
      <c r="V1472" s="40"/>
      <c r="W1472" s="40"/>
      <c r="X1472" s="40"/>
      <c r="Y1472" s="40"/>
      <c r="Z1472" s="40"/>
      <c r="AA1472" s="40"/>
      <c r="AB1472" s="40"/>
      <c r="AC1472" s="40"/>
      <c r="AD1472" s="40"/>
      <c r="AE1472" s="40"/>
      <c r="AT1472" s="19" t="s">
        <v>1511</v>
      </c>
      <c r="AU1472" s="19" t="s">
        <v>83</v>
      </c>
    </row>
    <row r="1473" s="2" customFormat="1" ht="16.5" customHeight="1">
      <c r="A1473" s="40"/>
      <c r="B1473" s="41"/>
      <c r="C1473" s="278" t="s">
        <v>1907</v>
      </c>
      <c r="D1473" s="278" t="s">
        <v>424</v>
      </c>
      <c r="E1473" s="279" t="s">
        <v>1908</v>
      </c>
      <c r="F1473" s="280" t="s">
        <v>1909</v>
      </c>
      <c r="G1473" s="281" t="s">
        <v>868</v>
      </c>
      <c r="H1473" s="282">
        <v>1</v>
      </c>
      <c r="I1473" s="283"/>
      <c r="J1473" s="284">
        <f>ROUND(I1473*H1473,2)</f>
        <v>0</v>
      </c>
      <c r="K1473" s="280" t="s">
        <v>296</v>
      </c>
      <c r="L1473" s="285"/>
      <c r="M1473" s="286" t="s">
        <v>19</v>
      </c>
      <c r="N1473" s="287" t="s">
        <v>45</v>
      </c>
      <c r="O1473" s="86"/>
      <c r="P1473" s="225">
        <f>O1473*H1473</f>
        <v>0</v>
      </c>
      <c r="Q1473" s="225">
        <v>0.012</v>
      </c>
      <c r="R1473" s="225">
        <f>Q1473*H1473</f>
        <v>0.012</v>
      </c>
      <c r="S1473" s="225">
        <v>0</v>
      </c>
      <c r="T1473" s="226">
        <f>S1473*H1473</f>
        <v>0</v>
      </c>
      <c r="U1473" s="40"/>
      <c r="V1473" s="40"/>
      <c r="W1473" s="40"/>
      <c r="X1473" s="40"/>
      <c r="Y1473" s="40"/>
      <c r="Z1473" s="40"/>
      <c r="AA1473" s="40"/>
      <c r="AB1473" s="40"/>
      <c r="AC1473" s="40"/>
      <c r="AD1473" s="40"/>
      <c r="AE1473" s="40"/>
      <c r="AR1473" s="227" t="s">
        <v>498</v>
      </c>
      <c r="AT1473" s="227" t="s">
        <v>424</v>
      </c>
      <c r="AU1473" s="227" t="s">
        <v>83</v>
      </c>
      <c r="AY1473" s="19" t="s">
        <v>210</v>
      </c>
      <c r="BE1473" s="228">
        <f>IF(N1473="základní",J1473,0)</f>
        <v>0</v>
      </c>
      <c r="BF1473" s="228">
        <f>IF(N1473="snížená",J1473,0)</f>
        <v>0</v>
      </c>
      <c r="BG1473" s="228">
        <f>IF(N1473="zákl. přenesená",J1473,0)</f>
        <v>0</v>
      </c>
      <c r="BH1473" s="228">
        <f>IF(N1473="sníž. přenesená",J1473,0)</f>
        <v>0</v>
      </c>
      <c r="BI1473" s="228">
        <f>IF(N1473="nulová",J1473,0)</f>
        <v>0</v>
      </c>
      <c r="BJ1473" s="19" t="s">
        <v>81</v>
      </c>
      <c r="BK1473" s="228">
        <f>ROUND(I1473*H1473,2)</f>
        <v>0</v>
      </c>
      <c r="BL1473" s="19" t="s">
        <v>368</v>
      </c>
      <c r="BM1473" s="227" t="s">
        <v>1910</v>
      </c>
    </row>
    <row r="1474" s="2" customFormat="1">
      <c r="A1474" s="40"/>
      <c r="B1474" s="41"/>
      <c r="C1474" s="42"/>
      <c r="D1474" s="236" t="s">
        <v>1511</v>
      </c>
      <c r="E1474" s="42"/>
      <c r="F1474" s="288" t="s">
        <v>1906</v>
      </c>
      <c r="G1474" s="42"/>
      <c r="H1474" s="42"/>
      <c r="I1474" s="231"/>
      <c r="J1474" s="42"/>
      <c r="K1474" s="42"/>
      <c r="L1474" s="46"/>
      <c r="M1474" s="232"/>
      <c r="N1474" s="233"/>
      <c r="O1474" s="86"/>
      <c r="P1474" s="86"/>
      <c r="Q1474" s="86"/>
      <c r="R1474" s="86"/>
      <c r="S1474" s="86"/>
      <c r="T1474" s="87"/>
      <c r="U1474" s="40"/>
      <c r="V1474" s="40"/>
      <c r="W1474" s="40"/>
      <c r="X1474" s="40"/>
      <c r="Y1474" s="40"/>
      <c r="Z1474" s="40"/>
      <c r="AA1474" s="40"/>
      <c r="AB1474" s="40"/>
      <c r="AC1474" s="40"/>
      <c r="AD1474" s="40"/>
      <c r="AE1474" s="40"/>
      <c r="AT1474" s="19" t="s">
        <v>1511</v>
      </c>
      <c r="AU1474" s="19" t="s">
        <v>83</v>
      </c>
    </row>
    <row r="1475" s="2" customFormat="1" ht="16.5" customHeight="1">
      <c r="A1475" s="40"/>
      <c r="B1475" s="41"/>
      <c r="C1475" s="278" t="s">
        <v>1911</v>
      </c>
      <c r="D1475" s="278" t="s">
        <v>424</v>
      </c>
      <c r="E1475" s="279" t="s">
        <v>1912</v>
      </c>
      <c r="F1475" s="280" t="s">
        <v>1913</v>
      </c>
      <c r="G1475" s="281" t="s">
        <v>868</v>
      </c>
      <c r="H1475" s="282">
        <v>1</v>
      </c>
      <c r="I1475" s="283"/>
      <c r="J1475" s="284">
        <f>ROUND(I1475*H1475,2)</f>
        <v>0</v>
      </c>
      <c r="K1475" s="280" t="s">
        <v>296</v>
      </c>
      <c r="L1475" s="285"/>
      <c r="M1475" s="286" t="s">
        <v>19</v>
      </c>
      <c r="N1475" s="287" t="s">
        <v>45</v>
      </c>
      <c r="O1475" s="86"/>
      <c r="P1475" s="225">
        <f>O1475*H1475</f>
        <v>0</v>
      </c>
      <c r="Q1475" s="225">
        <v>0.012</v>
      </c>
      <c r="R1475" s="225">
        <f>Q1475*H1475</f>
        <v>0.012</v>
      </c>
      <c r="S1475" s="225">
        <v>0</v>
      </c>
      <c r="T1475" s="226">
        <f>S1475*H1475</f>
        <v>0</v>
      </c>
      <c r="U1475" s="40"/>
      <c r="V1475" s="40"/>
      <c r="W1475" s="40"/>
      <c r="X1475" s="40"/>
      <c r="Y1475" s="40"/>
      <c r="Z1475" s="40"/>
      <c r="AA1475" s="40"/>
      <c r="AB1475" s="40"/>
      <c r="AC1475" s="40"/>
      <c r="AD1475" s="40"/>
      <c r="AE1475" s="40"/>
      <c r="AR1475" s="227" t="s">
        <v>498</v>
      </c>
      <c r="AT1475" s="227" t="s">
        <v>424</v>
      </c>
      <c r="AU1475" s="227" t="s">
        <v>83</v>
      </c>
      <c r="AY1475" s="19" t="s">
        <v>210</v>
      </c>
      <c r="BE1475" s="228">
        <f>IF(N1475="základní",J1475,0)</f>
        <v>0</v>
      </c>
      <c r="BF1475" s="228">
        <f>IF(N1475="snížená",J1475,0)</f>
        <v>0</v>
      </c>
      <c r="BG1475" s="228">
        <f>IF(N1475="zákl. přenesená",J1475,0)</f>
        <v>0</v>
      </c>
      <c r="BH1475" s="228">
        <f>IF(N1475="sníž. přenesená",J1475,0)</f>
        <v>0</v>
      </c>
      <c r="BI1475" s="228">
        <f>IF(N1475="nulová",J1475,0)</f>
        <v>0</v>
      </c>
      <c r="BJ1475" s="19" t="s">
        <v>81</v>
      </c>
      <c r="BK1475" s="228">
        <f>ROUND(I1475*H1475,2)</f>
        <v>0</v>
      </c>
      <c r="BL1475" s="19" t="s">
        <v>368</v>
      </c>
      <c r="BM1475" s="227" t="s">
        <v>1914</v>
      </c>
    </row>
    <row r="1476" s="2" customFormat="1">
      <c r="A1476" s="40"/>
      <c r="B1476" s="41"/>
      <c r="C1476" s="42"/>
      <c r="D1476" s="236" t="s">
        <v>1511</v>
      </c>
      <c r="E1476" s="42"/>
      <c r="F1476" s="288" t="s">
        <v>1906</v>
      </c>
      <c r="G1476" s="42"/>
      <c r="H1476" s="42"/>
      <c r="I1476" s="231"/>
      <c r="J1476" s="42"/>
      <c r="K1476" s="42"/>
      <c r="L1476" s="46"/>
      <c r="M1476" s="232"/>
      <c r="N1476" s="233"/>
      <c r="O1476" s="86"/>
      <c r="P1476" s="86"/>
      <c r="Q1476" s="86"/>
      <c r="R1476" s="86"/>
      <c r="S1476" s="86"/>
      <c r="T1476" s="87"/>
      <c r="U1476" s="40"/>
      <c r="V1476" s="40"/>
      <c r="W1476" s="40"/>
      <c r="X1476" s="40"/>
      <c r="Y1476" s="40"/>
      <c r="Z1476" s="40"/>
      <c r="AA1476" s="40"/>
      <c r="AB1476" s="40"/>
      <c r="AC1476" s="40"/>
      <c r="AD1476" s="40"/>
      <c r="AE1476" s="40"/>
      <c r="AT1476" s="19" t="s">
        <v>1511</v>
      </c>
      <c r="AU1476" s="19" t="s">
        <v>83</v>
      </c>
    </row>
    <row r="1477" s="2" customFormat="1" ht="16.5" customHeight="1">
      <c r="A1477" s="40"/>
      <c r="B1477" s="41"/>
      <c r="C1477" s="278" t="s">
        <v>1915</v>
      </c>
      <c r="D1477" s="278" t="s">
        <v>424</v>
      </c>
      <c r="E1477" s="279" t="s">
        <v>1916</v>
      </c>
      <c r="F1477" s="280" t="s">
        <v>1917</v>
      </c>
      <c r="G1477" s="281" t="s">
        <v>868</v>
      </c>
      <c r="H1477" s="282">
        <v>1</v>
      </c>
      <c r="I1477" s="283"/>
      <c r="J1477" s="284">
        <f>ROUND(I1477*H1477,2)</f>
        <v>0</v>
      </c>
      <c r="K1477" s="280" t="s">
        <v>296</v>
      </c>
      <c r="L1477" s="285"/>
      <c r="M1477" s="286" t="s">
        <v>19</v>
      </c>
      <c r="N1477" s="287" t="s">
        <v>45</v>
      </c>
      <c r="O1477" s="86"/>
      <c r="P1477" s="225">
        <f>O1477*H1477</f>
        <v>0</v>
      </c>
      <c r="Q1477" s="225">
        <v>0.012</v>
      </c>
      <c r="R1477" s="225">
        <f>Q1477*H1477</f>
        <v>0.012</v>
      </c>
      <c r="S1477" s="225">
        <v>0</v>
      </c>
      <c r="T1477" s="226">
        <f>S1477*H1477</f>
        <v>0</v>
      </c>
      <c r="U1477" s="40"/>
      <c r="V1477" s="40"/>
      <c r="W1477" s="40"/>
      <c r="X1477" s="40"/>
      <c r="Y1477" s="40"/>
      <c r="Z1477" s="40"/>
      <c r="AA1477" s="40"/>
      <c r="AB1477" s="40"/>
      <c r="AC1477" s="40"/>
      <c r="AD1477" s="40"/>
      <c r="AE1477" s="40"/>
      <c r="AR1477" s="227" t="s">
        <v>498</v>
      </c>
      <c r="AT1477" s="227" t="s">
        <v>424</v>
      </c>
      <c r="AU1477" s="227" t="s">
        <v>83</v>
      </c>
      <c r="AY1477" s="19" t="s">
        <v>210</v>
      </c>
      <c r="BE1477" s="228">
        <f>IF(N1477="základní",J1477,0)</f>
        <v>0</v>
      </c>
      <c r="BF1477" s="228">
        <f>IF(N1477="snížená",J1477,0)</f>
        <v>0</v>
      </c>
      <c r="BG1477" s="228">
        <f>IF(N1477="zákl. přenesená",J1477,0)</f>
        <v>0</v>
      </c>
      <c r="BH1477" s="228">
        <f>IF(N1477="sníž. přenesená",J1477,0)</f>
        <v>0</v>
      </c>
      <c r="BI1477" s="228">
        <f>IF(N1477="nulová",J1477,0)</f>
        <v>0</v>
      </c>
      <c r="BJ1477" s="19" t="s">
        <v>81</v>
      </c>
      <c r="BK1477" s="228">
        <f>ROUND(I1477*H1477,2)</f>
        <v>0</v>
      </c>
      <c r="BL1477" s="19" t="s">
        <v>368</v>
      </c>
      <c r="BM1477" s="227" t="s">
        <v>1918</v>
      </c>
    </row>
    <row r="1478" s="2" customFormat="1">
      <c r="A1478" s="40"/>
      <c r="B1478" s="41"/>
      <c r="C1478" s="42"/>
      <c r="D1478" s="236" t="s">
        <v>1511</v>
      </c>
      <c r="E1478" s="42"/>
      <c r="F1478" s="288" t="s">
        <v>1906</v>
      </c>
      <c r="G1478" s="42"/>
      <c r="H1478" s="42"/>
      <c r="I1478" s="231"/>
      <c r="J1478" s="42"/>
      <c r="K1478" s="42"/>
      <c r="L1478" s="46"/>
      <c r="M1478" s="232"/>
      <c r="N1478" s="233"/>
      <c r="O1478" s="86"/>
      <c r="P1478" s="86"/>
      <c r="Q1478" s="86"/>
      <c r="R1478" s="86"/>
      <c r="S1478" s="86"/>
      <c r="T1478" s="87"/>
      <c r="U1478" s="40"/>
      <c r="V1478" s="40"/>
      <c r="W1478" s="40"/>
      <c r="X1478" s="40"/>
      <c r="Y1478" s="40"/>
      <c r="Z1478" s="40"/>
      <c r="AA1478" s="40"/>
      <c r="AB1478" s="40"/>
      <c r="AC1478" s="40"/>
      <c r="AD1478" s="40"/>
      <c r="AE1478" s="40"/>
      <c r="AT1478" s="19" t="s">
        <v>1511</v>
      </c>
      <c r="AU1478" s="19" t="s">
        <v>83</v>
      </c>
    </row>
    <row r="1479" s="2" customFormat="1" ht="16.5" customHeight="1">
      <c r="A1479" s="40"/>
      <c r="B1479" s="41"/>
      <c r="C1479" s="278" t="s">
        <v>1919</v>
      </c>
      <c r="D1479" s="278" t="s">
        <v>424</v>
      </c>
      <c r="E1479" s="279" t="s">
        <v>1920</v>
      </c>
      <c r="F1479" s="280" t="s">
        <v>1921</v>
      </c>
      <c r="G1479" s="281" t="s">
        <v>868</v>
      </c>
      <c r="H1479" s="282">
        <v>1</v>
      </c>
      <c r="I1479" s="283"/>
      <c r="J1479" s="284">
        <f>ROUND(I1479*H1479,2)</f>
        <v>0</v>
      </c>
      <c r="K1479" s="280" t="s">
        <v>296</v>
      </c>
      <c r="L1479" s="285"/>
      <c r="M1479" s="286" t="s">
        <v>19</v>
      </c>
      <c r="N1479" s="287" t="s">
        <v>45</v>
      </c>
      <c r="O1479" s="86"/>
      <c r="P1479" s="225">
        <f>O1479*H1479</f>
        <v>0</v>
      </c>
      <c r="Q1479" s="225">
        <v>0.012</v>
      </c>
      <c r="R1479" s="225">
        <f>Q1479*H1479</f>
        <v>0.012</v>
      </c>
      <c r="S1479" s="225">
        <v>0</v>
      </c>
      <c r="T1479" s="226">
        <f>S1479*H1479</f>
        <v>0</v>
      </c>
      <c r="U1479" s="40"/>
      <c r="V1479" s="40"/>
      <c r="W1479" s="40"/>
      <c r="X1479" s="40"/>
      <c r="Y1479" s="40"/>
      <c r="Z1479" s="40"/>
      <c r="AA1479" s="40"/>
      <c r="AB1479" s="40"/>
      <c r="AC1479" s="40"/>
      <c r="AD1479" s="40"/>
      <c r="AE1479" s="40"/>
      <c r="AR1479" s="227" t="s">
        <v>498</v>
      </c>
      <c r="AT1479" s="227" t="s">
        <v>424</v>
      </c>
      <c r="AU1479" s="227" t="s">
        <v>83</v>
      </c>
      <c r="AY1479" s="19" t="s">
        <v>210</v>
      </c>
      <c r="BE1479" s="228">
        <f>IF(N1479="základní",J1479,0)</f>
        <v>0</v>
      </c>
      <c r="BF1479" s="228">
        <f>IF(N1479="snížená",J1479,0)</f>
        <v>0</v>
      </c>
      <c r="BG1479" s="228">
        <f>IF(N1479="zákl. přenesená",J1479,0)</f>
        <v>0</v>
      </c>
      <c r="BH1479" s="228">
        <f>IF(N1479="sníž. přenesená",J1479,0)</f>
        <v>0</v>
      </c>
      <c r="BI1479" s="228">
        <f>IF(N1479="nulová",J1479,0)</f>
        <v>0</v>
      </c>
      <c r="BJ1479" s="19" t="s">
        <v>81</v>
      </c>
      <c r="BK1479" s="228">
        <f>ROUND(I1479*H1479,2)</f>
        <v>0</v>
      </c>
      <c r="BL1479" s="19" t="s">
        <v>368</v>
      </c>
      <c r="BM1479" s="227" t="s">
        <v>1922</v>
      </c>
    </row>
    <row r="1480" s="2" customFormat="1">
      <c r="A1480" s="40"/>
      <c r="B1480" s="41"/>
      <c r="C1480" s="42"/>
      <c r="D1480" s="236" t="s">
        <v>1511</v>
      </c>
      <c r="E1480" s="42"/>
      <c r="F1480" s="288" t="s">
        <v>1923</v>
      </c>
      <c r="G1480" s="42"/>
      <c r="H1480" s="42"/>
      <c r="I1480" s="231"/>
      <c r="J1480" s="42"/>
      <c r="K1480" s="42"/>
      <c r="L1480" s="46"/>
      <c r="M1480" s="232"/>
      <c r="N1480" s="233"/>
      <c r="O1480" s="86"/>
      <c r="P1480" s="86"/>
      <c r="Q1480" s="86"/>
      <c r="R1480" s="86"/>
      <c r="S1480" s="86"/>
      <c r="T1480" s="87"/>
      <c r="U1480" s="40"/>
      <c r="V1480" s="40"/>
      <c r="W1480" s="40"/>
      <c r="X1480" s="40"/>
      <c r="Y1480" s="40"/>
      <c r="Z1480" s="40"/>
      <c r="AA1480" s="40"/>
      <c r="AB1480" s="40"/>
      <c r="AC1480" s="40"/>
      <c r="AD1480" s="40"/>
      <c r="AE1480" s="40"/>
      <c r="AT1480" s="19" t="s">
        <v>1511</v>
      </c>
      <c r="AU1480" s="19" t="s">
        <v>83</v>
      </c>
    </row>
    <row r="1481" s="2" customFormat="1" ht="16.5" customHeight="1">
      <c r="A1481" s="40"/>
      <c r="B1481" s="41"/>
      <c r="C1481" s="278" t="s">
        <v>1924</v>
      </c>
      <c r="D1481" s="278" t="s">
        <v>424</v>
      </c>
      <c r="E1481" s="279" t="s">
        <v>1925</v>
      </c>
      <c r="F1481" s="280" t="s">
        <v>1926</v>
      </c>
      <c r="G1481" s="281" t="s">
        <v>868</v>
      </c>
      <c r="H1481" s="282">
        <v>1</v>
      </c>
      <c r="I1481" s="283"/>
      <c r="J1481" s="284">
        <f>ROUND(I1481*H1481,2)</f>
        <v>0</v>
      </c>
      <c r="K1481" s="280" t="s">
        <v>296</v>
      </c>
      <c r="L1481" s="285"/>
      <c r="M1481" s="286" t="s">
        <v>19</v>
      </c>
      <c r="N1481" s="287" t="s">
        <v>45</v>
      </c>
      <c r="O1481" s="86"/>
      <c r="P1481" s="225">
        <f>O1481*H1481</f>
        <v>0</v>
      </c>
      <c r="Q1481" s="225">
        <v>0.012</v>
      </c>
      <c r="R1481" s="225">
        <f>Q1481*H1481</f>
        <v>0.012</v>
      </c>
      <c r="S1481" s="225">
        <v>0</v>
      </c>
      <c r="T1481" s="226">
        <f>S1481*H1481</f>
        <v>0</v>
      </c>
      <c r="U1481" s="40"/>
      <c r="V1481" s="40"/>
      <c r="W1481" s="40"/>
      <c r="X1481" s="40"/>
      <c r="Y1481" s="40"/>
      <c r="Z1481" s="40"/>
      <c r="AA1481" s="40"/>
      <c r="AB1481" s="40"/>
      <c r="AC1481" s="40"/>
      <c r="AD1481" s="40"/>
      <c r="AE1481" s="40"/>
      <c r="AR1481" s="227" t="s">
        <v>498</v>
      </c>
      <c r="AT1481" s="227" t="s">
        <v>424</v>
      </c>
      <c r="AU1481" s="227" t="s">
        <v>83</v>
      </c>
      <c r="AY1481" s="19" t="s">
        <v>210</v>
      </c>
      <c r="BE1481" s="228">
        <f>IF(N1481="základní",J1481,0)</f>
        <v>0</v>
      </c>
      <c r="BF1481" s="228">
        <f>IF(N1481="snížená",J1481,0)</f>
        <v>0</v>
      </c>
      <c r="BG1481" s="228">
        <f>IF(N1481="zákl. přenesená",J1481,0)</f>
        <v>0</v>
      </c>
      <c r="BH1481" s="228">
        <f>IF(N1481="sníž. přenesená",J1481,0)</f>
        <v>0</v>
      </c>
      <c r="BI1481" s="228">
        <f>IF(N1481="nulová",J1481,0)</f>
        <v>0</v>
      </c>
      <c r="BJ1481" s="19" t="s">
        <v>81</v>
      </c>
      <c r="BK1481" s="228">
        <f>ROUND(I1481*H1481,2)</f>
        <v>0</v>
      </c>
      <c r="BL1481" s="19" t="s">
        <v>368</v>
      </c>
      <c r="BM1481" s="227" t="s">
        <v>1927</v>
      </c>
    </row>
    <row r="1482" s="2" customFormat="1">
      <c r="A1482" s="40"/>
      <c r="B1482" s="41"/>
      <c r="C1482" s="42"/>
      <c r="D1482" s="236" t="s">
        <v>1511</v>
      </c>
      <c r="E1482" s="42"/>
      <c r="F1482" s="288" t="s">
        <v>1923</v>
      </c>
      <c r="G1482" s="42"/>
      <c r="H1482" s="42"/>
      <c r="I1482" s="231"/>
      <c r="J1482" s="42"/>
      <c r="K1482" s="42"/>
      <c r="L1482" s="46"/>
      <c r="M1482" s="232"/>
      <c r="N1482" s="233"/>
      <c r="O1482" s="86"/>
      <c r="P1482" s="86"/>
      <c r="Q1482" s="86"/>
      <c r="R1482" s="86"/>
      <c r="S1482" s="86"/>
      <c r="T1482" s="87"/>
      <c r="U1482" s="40"/>
      <c r="V1482" s="40"/>
      <c r="W1482" s="40"/>
      <c r="X1482" s="40"/>
      <c r="Y1482" s="40"/>
      <c r="Z1482" s="40"/>
      <c r="AA1482" s="40"/>
      <c r="AB1482" s="40"/>
      <c r="AC1482" s="40"/>
      <c r="AD1482" s="40"/>
      <c r="AE1482" s="40"/>
      <c r="AT1482" s="19" t="s">
        <v>1511</v>
      </c>
      <c r="AU1482" s="19" t="s">
        <v>83</v>
      </c>
    </row>
    <row r="1483" s="2" customFormat="1" ht="16.5" customHeight="1">
      <c r="A1483" s="40"/>
      <c r="B1483" s="41"/>
      <c r="C1483" s="278" t="s">
        <v>1928</v>
      </c>
      <c r="D1483" s="278" t="s">
        <v>424</v>
      </c>
      <c r="E1483" s="279" t="s">
        <v>1929</v>
      </c>
      <c r="F1483" s="280" t="s">
        <v>1930</v>
      </c>
      <c r="G1483" s="281" t="s">
        <v>868</v>
      </c>
      <c r="H1483" s="282">
        <v>1</v>
      </c>
      <c r="I1483" s="283"/>
      <c r="J1483" s="284">
        <f>ROUND(I1483*H1483,2)</f>
        <v>0</v>
      </c>
      <c r="K1483" s="280" t="s">
        <v>296</v>
      </c>
      <c r="L1483" s="285"/>
      <c r="M1483" s="286" t="s">
        <v>19</v>
      </c>
      <c r="N1483" s="287" t="s">
        <v>45</v>
      </c>
      <c r="O1483" s="86"/>
      <c r="P1483" s="225">
        <f>O1483*H1483</f>
        <v>0</v>
      </c>
      <c r="Q1483" s="225">
        <v>0.012</v>
      </c>
      <c r="R1483" s="225">
        <f>Q1483*H1483</f>
        <v>0.012</v>
      </c>
      <c r="S1483" s="225">
        <v>0</v>
      </c>
      <c r="T1483" s="226">
        <f>S1483*H1483</f>
        <v>0</v>
      </c>
      <c r="U1483" s="40"/>
      <c r="V1483" s="40"/>
      <c r="W1483" s="40"/>
      <c r="X1483" s="40"/>
      <c r="Y1483" s="40"/>
      <c r="Z1483" s="40"/>
      <c r="AA1483" s="40"/>
      <c r="AB1483" s="40"/>
      <c r="AC1483" s="40"/>
      <c r="AD1483" s="40"/>
      <c r="AE1483" s="40"/>
      <c r="AR1483" s="227" t="s">
        <v>498</v>
      </c>
      <c r="AT1483" s="227" t="s">
        <v>424</v>
      </c>
      <c r="AU1483" s="227" t="s">
        <v>83</v>
      </c>
      <c r="AY1483" s="19" t="s">
        <v>210</v>
      </c>
      <c r="BE1483" s="228">
        <f>IF(N1483="základní",J1483,0)</f>
        <v>0</v>
      </c>
      <c r="BF1483" s="228">
        <f>IF(N1483="snížená",J1483,0)</f>
        <v>0</v>
      </c>
      <c r="BG1483" s="228">
        <f>IF(N1483="zákl. přenesená",J1483,0)</f>
        <v>0</v>
      </c>
      <c r="BH1483" s="228">
        <f>IF(N1483="sníž. přenesená",J1483,0)</f>
        <v>0</v>
      </c>
      <c r="BI1483" s="228">
        <f>IF(N1483="nulová",J1483,0)</f>
        <v>0</v>
      </c>
      <c r="BJ1483" s="19" t="s">
        <v>81</v>
      </c>
      <c r="BK1483" s="228">
        <f>ROUND(I1483*H1483,2)</f>
        <v>0</v>
      </c>
      <c r="BL1483" s="19" t="s">
        <v>368</v>
      </c>
      <c r="BM1483" s="227" t="s">
        <v>1931</v>
      </c>
    </row>
    <row r="1484" s="2" customFormat="1">
      <c r="A1484" s="40"/>
      <c r="B1484" s="41"/>
      <c r="C1484" s="42"/>
      <c r="D1484" s="236" t="s">
        <v>1511</v>
      </c>
      <c r="E1484" s="42"/>
      <c r="F1484" s="288" t="s">
        <v>1932</v>
      </c>
      <c r="G1484" s="42"/>
      <c r="H1484" s="42"/>
      <c r="I1484" s="231"/>
      <c r="J1484" s="42"/>
      <c r="K1484" s="42"/>
      <c r="L1484" s="46"/>
      <c r="M1484" s="232"/>
      <c r="N1484" s="233"/>
      <c r="O1484" s="86"/>
      <c r="P1484" s="86"/>
      <c r="Q1484" s="86"/>
      <c r="R1484" s="86"/>
      <c r="S1484" s="86"/>
      <c r="T1484" s="87"/>
      <c r="U1484" s="40"/>
      <c r="V1484" s="40"/>
      <c r="W1484" s="40"/>
      <c r="X1484" s="40"/>
      <c r="Y1484" s="40"/>
      <c r="Z1484" s="40"/>
      <c r="AA1484" s="40"/>
      <c r="AB1484" s="40"/>
      <c r="AC1484" s="40"/>
      <c r="AD1484" s="40"/>
      <c r="AE1484" s="40"/>
      <c r="AT1484" s="19" t="s">
        <v>1511</v>
      </c>
      <c r="AU1484" s="19" t="s">
        <v>83</v>
      </c>
    </row>
    <row r="1485" s="2" customFormat="1" ht="16.5" customHeight="1">
      <c r="A1485" s="40"/>
      <c r="B1485" s="41"/>
      <c r="C1485" s="278" t="s">
        <v>1933</v>
      </c>
      <c r="D1485" s="278" t="s">
        <v>424</v>
      </c>
      <c r="E1485" s="279" t="s">
        <v>1934</v>
      </c>
      <c r="F1485" s="280" t="s">
        <v>1935</v>
      </c>
      <c r="G1485" s="281" t="s">
        <v>868</v>
      </c>
      <c r="H1485" s="282">
        <v>1</v>
      </c>
      <c r="I1485" s="283"/>
      <c r="J1485" s="284">
        <f>ROUND(I1485*H1485,2)</f>
        <v>0</v>
      </c>
      <c r="K1485" s="280" t="s">
        <v>296</v>
      </c>
      <c r="L1485" s="285"/>
      <c r="M1485" s="286" t="s">
        <v>19</v>
      </c>
      <c r="N1485" s="287" t="s">
        <v>45</v>
      </c>
      <c r="O1485" s="86"/>
      <c r="P1485" s="225">
        <f>O1485*H1485</f>
        <v>0</v>
      </c>
      <c r="Q1485" s="225">
        <v>0.012</v>
      </c>
      <c r="R1485" s="225">
        <f>Q1485*H1485</f>
        <v>0.012</v>
      </c>
      <c r="S1485" s="225">
        <v>0</v>
      </c>
      <c r="T1485" s="226">
        <f>S1485*H1485</f>
        <v>0</v>
      </c>
      <c r="U1485" s="40"/>
      <c r="V1485" s="40"/>
      <c r="W1485" s="40"/>
      <c r="X1485" s="40"/>
      <c r="Y1485" s="40"/>
      <c r="Z1485" s="40"/>
      <c r="AA1485" s="40"/>
      <c r="AB1485" s="40"/>
      <c r="AC1485" s="40"/>
      <c r="AD1485" s="40"/>
      <c r="AE1485" s="40"/>
      <c r="AR1485" s="227" t="s">
        <v>498</v>
      </c>
      <c r="AT1485" s="227" t="s">
        <v>424</v>
      </c>
      <c r="AU1485" s="227" t="s">
        <v>83</v>
      </c>
      <c r="AY1485" s="19" t="s">
        <v>210</v>
      </c>
      <c r="BE1485" s="228">
        <f>IF(N1485="základní",J1485,0)</f>
        <v>0</v>
      </c>
      <c r="BF1485" s="228">
        <f>IF(N1485="snížená",J1485,0)</f>
        <v>0</v>
      </c>
      <c r="BG1485" s="228">
        <f>IF(N1485="zákl. přenesená",J1485,0)</f>
        <v>0</v>
      </c>
      <c r="BH1485" s="228">
        <f>IF(N1485="sníž. přenesená",J1485,0)</f>
        <v>0</v>
      </c>
      <c r="BI1485" s="228">
        <f>IF(N1485="nulová",J1485,0)</f>
        <v>0</v>
      </c>
      <c r="BJ1485" s="19" t="s">
        <v>81</v>
      </c>
      <c r="BK1485" s="228">
        <f>ROUND(I1485*H1485,2)</f>
        <v>0</v>
      </c>
      <c r="BL1485" s="19" t="s">
        <v>368</v>
      </c>
      <c r="BM1485" s="227" t="s">
        <v>1936</v>
      </c>
    </row>
    <row r="1486" s="2" customFormat="1">
      <c r="A1486" s="40"/>
      <c r="B1486" s="41"/>
      <c r="C1486" s="42"/>
      <c r="D1486" s="236" t="s">
        <v>1511</v>
      </c>
      <c r="E1486" s="42"/>
      <c r="F1486" s="288" t="s">
        <v>1923</v>
      </c>
      <c r="G1486" s="42"/>
      <c r="H1486" s="42"/>
      <c r="I1486" s="231"/>
      <c r="J1486" s="42"/>
      <c r="K1486" s="42"/>
      <c r="L1486" s="46"/>
      <c r="M1486" s="232"/>
      <c r="N1486" s="233"/>
      <c r="O1486" s="86"/>
      <c r="P1486" s="86"/>
      <c r="Q1486" s="86"/>
      <c r="R1486" s="86"/>
      <c r="S1486" s="86"/>
      <c r="T1486" s="87"/>
      <c r="U1486" s="40"/>
      <c r="V1486" s="40"/>
      <c r="W1486" s="40"/>
      <c r="X1486" s="40"/>
      <c r="Y1486" s="40"/>
      <c r="Z1486" s="40"/>
      <c r="AA1486" s="40"/>
      <c r="AB1486" s="40"/>
      <c r="AC1486" s="40"/>
      <c r="AD1486" s="40"/>
      <c r="AE1486" s="40"/>
      <c r="AT1486" s="19" t="s">
        <v>1511</v>
      </c>
      <c r="AU1486" s="19" t="s">
        <v>83</v>
      </c>
    </row>
    <row r="1487" s="2" customFormat="1" ht="16.5" customHeight="1">
      <c r="A1487" s="40"/>
      <c r="B1487" s="41"/>
      <c r="C1487" s="278" t="s">
        <v>1937</v>
      </c>
      <c r="D1487" s="278" t="s">
        <v>424</v>
      </c>
      <c r="E1487" s="279" t="s">
        <v>1938</v>
      </c>
      <c r="F1487" s="280" t="s">
        <v>1939</v>
      </c>
      <c r="G1487" s="281" t="s">
        <v>868</v>
      </c>
      <c r="H1487" s="282">
        <v>1</v>
      </c>
      <c r="I1487" s="283"/>
      <c r="J1487" s="284">
        <f>ROUND(I1487*H1487,2)</f>
        <v>0</v>
      </c>
      <c r="K1487" s="280" t="s">
        <v>296</v>
      </c>
      <c r="L1487" s="285"/>
      <c r="M1487" s="286" t="s">
        <v>19</v>
      </c>
      <c r="N1487" s="287" t="s">
        <v>45</v>
      </c>
      <c r="O1487" s="86"/>
      <c r="P1487" s="225">
        <f>O1487*H1487</f>
        <v>0</v>
      </c>
      <c r="Q1487" s="225">
        <v>0.012</v>
      </c>
      <c r="R1487" s="225">
        <f>Q1487*H1487</f>
        <v>0.012</v>
      </c>
      <c r="S1487" s="225">
        <v>0</v>
      </c>
      <c r="T1487" s="226">
        <f>S1487*H1487</f>
        <v>0</v>
      </c>
      <c r="U1487" s="40"/>
      <c r="V1487" s="40"/>
      <c r="W1487" s="40"/>
      <c r="X1487" s="40"/>
      <c r="Y1487" s="40"/>
      <c r="Z1487" s="40"/>
      <c r="AA1487" s="40"/>
      <c r="AB1487" s="40"/>
      <c r="AC1487" s="40"/>
      <c r="AD1487" s="40"/>
      <c r="AE1487" s="40"/>
      <c r="AR1487" s="227" t="s">
        <v>498</v>
      </c>
      <c r="AT1487" s="227" t="s">
        <v>424</v>
      </c>
      <c r="AU1487" s="227" t="s">
        <v>83</v>
      </c>
      <c r="AY1487" s="19" t="s">
        <v>210</v>
      </c>
      <c r="BE1487" s="228">
        <f>IF(N1487="základní",J1487,0)</f>
        <v>0</v>
      </c>
      <c r="BF1487" s="228">
        <f>IF(N1487="snížená",J1487,0)</f>
        <v>0</v>
      </c>
      <c r="BG1487" s="228">
        <f>IF(N1487="zákl. přenesená",J1487,0)</f>
        <v>0</v>
      </c>
      <c r="BH1487" s="228">
        <f>IF(N1487="sníž. přenesená",J1487,0)</f>
        <v>0</v>
      </c>
      <c r="BI1487" s="228">
        <f>IF(N1487="nulová",J1487,0)</f>
        <v>0</v>
      </c>
      <c r="BJ1487" s="19" t="s">
        <v>81</v>
      </c>
      <c r="BK1487" s="228">
        <f>ROUND(I1487*H1487,2)</f>
        <v>0</v>
      </c>
      <c r="BL1487" s="19" t="s">
        <v>368</v>
      </c>
      <c r="BM1487" s="227" t="s">
        <v>1940</v>
      </c>
    </row>
    <row r="1488" s="2" customFormat="1">
      <c r="A1488" s="40"/>
      <c r="B1488" s="41"/>
      <c r="C1488" s="42"/>
      <c r="D1488" s="236" t="s">
        <v>1511</v>
      </c>
      <c r="E1488" s="42"/>
      <c r="F1488" s="288" t="s">
        <v>1941</v>
      </c>
      <c r="G1488" s="42"/>
      <c r="H1488" s="42"/>
      <c r="I1488" s="231"/>
      <c r="J1488" s="42"/>
      <c r="K1488" s="42"/>
      <c r="L1488" s="46"/>
      <c r="M1488" s="232"/>
      <c r="N1488" s="233"/>
      <c r="O1488" s="86"/>
      <c r="P1488" s="86"/>
      <c r="Q1488" s="86"/>
      <c r="R1488" s="86"/>
      <c r="S1488" s="86"/>
      <c r="T1488" s="87"/>
      <c r="U1488" s="40"/>
      <c r="V1488" s="40"/>
      <c r="W1488" s="40"/>
      <c r="X1488" s="40"/>
      <c r="Y1488" s="40"/>
      <c r="Z1488" s="40"/>
      <c r="AA1488" s="40"/>
      <c r="AB1488" s="40"/>
      <c r="AC1488" s="40"/>
      <c r="AD1488" s="40"/>
      <c r="AE1488" s="40"/>
      <c r="AT1488" s="19" t="s">
        <v>1511</v>
      </c>
      <c r="AU1488" s="19" t="s">
        <v>83</v>
      </c>
    </row>
    <row r="1489" s="2" customFormat="1" ht="16.5" customHeight="1">
      <c r="A1489" s="40"/>
      <c r="B1489" s="41"/>
      <c r="C1489" s="278" t="s">
        <v>1942</v>
      </c>
      <c r="D1489" s="278" t="s">
        <v>424</v>
      </c>
      <c r="E1489" s="279" t="s">
        <v>1943</v>
      </c>
      <c r="F1489" s="280" t="s">
        <v>1944</v>
      </c>
      <c r="G1489" s="281" t="s">
        <v>868</v>
      </c>
      <c r="H1489" s="282">
        <v>1</v>
      </c>
      <c r="I1489" s="283"/>
      <c r="J1489" s="284">
        <f>ROUND(I1489*H1489,2)</f>
        <v>0</v>
      </c>
      <c r="K1489" s="280" t="s">
        <v>296</v>
      </c>
      <c r="L1489" s="285"/>
      <c r="M1489" s="286" t="s">
        <v>19</v>
      </c>
      <c r="N1489" s="287" t="s">
        <v>45</v>
      </c>
      <c r="O1489" s="86"/>
      <c r="P1489" s="225">
        <f>O1489*H1489</f>
        <v>0</v>
      </c>
      <c r="Q1489" s="225">
        <v>0.012</v>
      </c>
      <c r="R1489" s="225">
        <f>Q1489*H1489</f>
        <v>0.012</v>
      </c>
      <c r="S1489" s="225">
        <v>0</v>
      </c>
      <c r="T1489" s="226">
        <f>S1489*H1489</f>
        <v>0</v>
      </c>
      <c r="U1489" s="40"/>
      <c r="V1489" s="40"/>
      <c r="W1489" s="40"/>
      <c r="X1489" s="40"/>
      <c r="Y1489" s="40"/>
      <c r="Z1489" s="40"/>
      <c r="AA1489" s="40"/>
      <c r="AB1489" s="40"/>
      <c r="AC1489" s="40"/>
      <c r="AD1489" s="40"/>
      <c r="AE1489" s="40"/>
      <c r="AR1489" s="227" t="s">
        <v>498</v>
      </c>
      <c r="AT1489" s="227" t="s">
        <v>424</v>
      </c>
      <c r="AU1489" s="227" t="s">
        <v>83</v>
      </c>
      <c r="AY1489" s="19" t="s">
        <v>210</v>
      </c>
      <c r="BE1489" s="228">
        <f>IF(N1489="základní",J1489,0)</f>
        <v>0</v>
      </c>
      <c r="BF1489" s="228">
        <f>IF(N1489="snížená",J1489,0)</f>
        <v>0</v>
      </c>
      <c r="BG1489" s="228">
        <f>IF(N1489="zákl. přenesená",J1489,0)</f>
        <v>0</v>
      </c>
      <c r="BH1489" s="228">
        <f>IF(N1489="sníž. přenesená",J1489,0)</f>
        <v>0</v>
      </c>
      <c r="BI1489" s="228">
        <f>IF(N1489="nulová",J1489,0)</f>
        <v>0</v>
      </c>
      <c r="BJ1489" s="19" t="s">
        <v>81</v>
      </c>
      <c r="BK1489" s="228">
        <f>ROUND(I1489*H1489,2)</f>
        <v>0</v>
      </c>
      <c r="BL1489" s="19" t="s">
        <v>368</v>
      </c>
      <c r="BM1489" s="227" t="s">
        <v>1945</v>
      </c>
    </row>
    <row r="1490" s="2" customFormat="1">
      <c r="A1490" s="40"/>
      <c r="B1490" s="41"/>
      <c r="C1490" s="42"/>
      <c r="D1490" s="236" t="s">
        <v>1511</v>
      </c>
      <c r="E1490" s="42"/>
      <c r="F1490" s="288" t="s">
        <v>1941</v>
      </c>
      <c r="G1490" s="42"/>
      <c r="H1490" s="42"/>
      <c r="I1490" s="231"/>
      <c r="J1490" s="42"/>
      <c r="K1490" s="42"/>
      <c r="L1490" s="46"/>
      <c r="M1490" s="232"/>
      <c r="N1490" s="233"/>
      <c r="O1490" s="86"/>
      <c r="P1490" s="86"/>
      <c r="Q1490" s="86"/>
      <c r="R1490" s="86"/>
      <c r="S1490" s="86"/>
      <c r="T1490" s="87"/>
      <c r="U1490" s="40"/>
      <c r="V1490" s="40"/>
      <c r="W1490" s="40"/>
      <c r="X1490" s="40"/>
      <c r="Y1490" s="40"/>
      <c r="Z1490" s="40"/>
      <c r="AA1490" s="40"/>
      <c r="AB1490" s="40"/>
      <c r="AC1490" s="40"/>
      <c r="AD1490" s="40"/>
      <c r="AE1490" s="40"/>
      <c r="AT1490" s="19" t="s">
        <v>1511</v>
      </c>
      <c r="AU1490" s="19" t="s">
        <v>83</v>
      </c>
    </row>
    <row r="1491" s="2" customFormat="1" ht="16.5" customHeight="1">
      <c r="A1491" s="40"/>
      <c r="B1491" s="41"/>
      <c r="C1491" s="278" t="s">
        <v>1946</v>
      </c>
      <c r="D1491" s="278" t="s">
        <v>424</v>
      </c>
      <c r="E1491" s="279" t="s">
        <v>1947</v>
      </c>
      <c r="F1491" s="280" t="s">
        <v>1948</v>
      </c>
      <c r="G1491" s="281" t="s">
        <v>868</v>
      </c>
      <c r="H1491" s="282">
        <v>1</v>
      </c>
      <c r="I1491" s="283"/>
      <c r="J1491" s="284">
        <f>ROUND(I1491*H1491,2)</f>
        <v>0</v>
      </c>
      <c r="K1491" s="280" t="s">
        <v>296</v>
      </c>
      <c r="L1491" s="285"/>
      <c r="M1491" s="286" t="s">
        <v>19</v>
      </c>
      <c r="N1491" s="287" t="s">
        <v>45</v>
      </c>
      <c r="O1491" s="86"/>
      <c r="P1491" s="225">
        <f>O1491*H1491</f>
        <v>0</v>
      </c>
      <c r="Q1491" s="225">
        <v>0.012</v>
      </c>
      <c r="R1491" s="225">
        <f>Q1491*H1491</f>
        <v>0.012</v>
      </c>
      <c r="S1491" s="225">
        <v>0</v>
      </c>
      <c r="T1491" s="226">
        <f>S1491*H1491</f>
        <v>0</v>
      </c>
      <c r="U1491" s="40"/>
      <c r="V1491" s="40"/>
      <c r="W1491" s="40"/>
      <c r="X1491" s="40"/>
      <c r="Y1491" s="40"/>
      <c r="Z1491" s="40"/>
      <c r="AA1491" s="40"/>
      <c r="AB1491" s="40"/>
      <c r="AC1491" s="40"/>
      <c r="AD1491" s="40"/>
      <c r="AE1491" s="40"/>
      <c r="AR1491" s="227" t="s">
        <v>498</v>
      </c>
      <c r="AT1491" s="227" t="s">
        <v>424</v>
      </c>
      <c r="AU1491" s="227" t="s">
        <v>83</v>
      </c>
      <c r="AY1491" s="19" t="s">
        <v>210</v>
      </c>
      <c r="BE1491" s="228">
        <f>IF(N1491="základní",J1491,0)</f>
        <v>0</v>
      </c>
      <c r="BF1491" s="228">
        <f>IF(N1491="snížená",J1491,0)</f>
        <v>0</v>
      </c>
      <c r="BG1491" s="228">
        <f>IF(N1491="zákl. přenesená",J1491,0)</f>
        <v>0</v>
      </c>
      <c r="BH1491" s="228">
        <f>IF(N1491="sníž. přenesená",J1491,0)</f>
        <v>0</v>
      </c>
      <c r="BI1491" s="228">
        <f>IF(N1491="nulová",J1491,0)</f>
        <v>0</v>
      </c>
      <c r="BJ1491" s="19" t="s">
        <v>81</v>
      </c>
      <c r="BK1491" s="228">
        <f>ROUND(I1491*H1491,2)</f>
        <v>0</v>
      </c>
      <c r="BL1491" s="19" t="s">
        <v>368</v>
      </c>
      <c r="BM1491" s="227" t="s">
        <v>1949</v>
      </c>
    </row>
    <row r="1492" s="2" customFormat="1">
      <c r="A1492" s="40"/>
      <c r="B1492" s="41"/>
      <c r="C1492" s="42"/>
      <c r="D1492" s="236" t="s">
        <v>1511</v>
      </c>
      <c r="E1492" s="42"/>
      <c r="F1492" s="288" t="s">
        <v>1950</v>
      </c>
      <c r="G1492" s="42"/>
      <c r="H1492" s="42"/>
      <c r="I1492" s="231"/>
      <c r="J1492" s="42"/>
      <c r="K1492" s="42"/>
      <c r="L1492" s="46"/>
      <c r="M1492" s="232"/>
      <c r="N1492" s="233"/>
      <c r="O1492" s="86"/>
      <c r="P1492" s="86"/>
      <c r="Q1492" s="86"/>
      <c r="R1492" s="86"/>
      <c r="S1492" s="86"/>
      <c r="T1492" s="87"/>
      <c r="U1492" s="40"/>
      <c r="V1492" s="40"/>
      <c r="W1492" s="40"/>
      <c r="X1492" s="40"/>
      <c r="Y1492" s="40"/>
      <c r="Z1492" s="40"/>
      <c r="AA1492" s="40"/>
      <c r="AB1492" s="40"/>
      <c r="AC1492" s="40"/>
      <c r="AD1492" s="40"/>
      <c r="AE1492" s="40"/>
      <c r="AT1492" s="19" t="s">
        <v>1511</v>
      </c>
      <c r="AU1492" s="19" t="s">
        <v>83</v>
      </c>
    </row>
    <row r="1493" s="2" customFormat="1" ht="16.5" customHeight="1">
      <c r="A1493" s="40"/>
      <c r="B1493" s="41"/>
      <c r="C1493" s="278" t="s">
        <v>1951</v>
      </c>
      <c r="D1493" s="278" t="s">
        <v>424</v>
      </c>
      <c r="E1493" s="279" t="s">
        <v>1952</v>
      </c>
      <c r="F1493" s="280" t="s">
        <v>1953</v>
      </c>
      <c r="G1493" s="281" t="s">
        <v>868</v>
      </c>
      <c r="H1493" s="282">
        <v>1</v>
      </c>
      <c r="I1493" s="283"/>
      <c r="J1493" s="284">
        <f>ROUND(I1493*H1493,2)</f>
        <v>0</v>
      </c>
      <c r="K1493" s="280" t="s">
        <v>296</v>
      </c>
      <c r="L1493" s="285"/>
      <c r="M1493" s="286" t="s">
        <v>19</v>
      </c>
      <c r="N1493" s="287" t="s">
        <v>45</v>
      </c>
      <c r="O1493" s="86"/>
      <c r="P1493" s="225">
        <f>O1493*H1493</f>
        <v>0</v>
      </c>
      <c r="Q1493" s="225">
        <v>0.012</v>
      </c>
      <c r="R1493" s="225">
        <f>Q1493*H1493</f>
        <v>0.012</v>
      </c>
      <c r="S1493" s="225">
        <v>0</v>
      </c>
      <c r="T1493" s="226">
        <f>S1493*H1493</f>
        <v>0</v>
      </c>
      <c r="U1493" s="40"/>
      <c r="V1493" s="40"/>
      <c r="W1493" s="40"/>
      <c r="X1493" s="40"/>
      <c r="Y1493" s="40"/>
      <c r="Z1493" s="40"/>
      <c r="AA1493" s="40"/>
      <c r="AB1493" s="40"/>
      <c r="AC1493" s="40"/>
      <c r="AD1493" s="40"/>
      <c r="AE1493" s="40"/>
      <c r="AR1493" s="227" t="s">
        <v>498</v>
      </c>
      <c r="AT1493" s="227" t="s">
        <v>424</v>
      </c>
      <c r="AU1493" s="227" t="s">
        <v>83</v>
      </c>
      <c r="AY1493" s="19" t="s">
        <v>210</v>
      </c>
      <c r="BE1493" s="228">
        <f>IF(N1493="základní",J1493,0)</f>
        <v>0</v>
      </c>
      <c r="BF1493" s="228">
        <f>IF(N1493="snížená",J1493,0)</f>
        <v>0</v>
      </c>
      <c r="BG1493" s="228">
        <f>IF(N1493="zákl. přenesená",J1493,0)</f>
        <v>0</v>
      </c>
      <c r="BH1493" s="228">
        <f>IF(N1493="sníž. přenesená",J1493,0)</f>
        <v>0</v>
      </c>
      <c r="BI1493" s="228">
        <f>IF(N1493="nulová",J1493,0)</f>
        <v>0</v>
      </c>
      <c r="BJ1493" s="19" t="s">
        <v>81</v>
      </c>
      <c r="BK1493" s="228">
        <f>ROUND(I1493*H1493,2)</f>
        <v>0</v>
      </c>
      <c r="BL1493" s="19" t="s">
        <v>368</v>
      </c>
      <c r="BM1493" s="227" t="s">
        <v>1954</v>
      </c>
    </row>
    <row r="1494" s="2" customFormat="1">
      <c r="A1494" s="40"/>
      <c r="B1494" s="41"/>
      <c r="C1494" s="42"/>
      <c r="D1494" s="236" t="s">
        <v>1511</v>
      </c>
      <c r="E1494" s="42"/>
      <c r="F1494" s="288" t="s">
        <v>1811</v>
      </c>
      <c r="G1494" s="42"/>
      <c r="H1494" s="42"/>
      <c r="I1494" s="231"/>
      <c r="J1494" s="42"/>
      <c r="K1494" s="42"/>
      <c r="L1494" s="46"/>
      <c r="M1494" s="232"/>
      <c r="N1494" s="233"/>
      <c r="O1494" s="86"/>
      <c r="P1494" s="86"/>
      <c r="Q1494" s="86"/>
      <c r="R1494" s="86"/>
      <c r="S1494" s="86"/>
      <c r="T1494" s="87"/>
      <c r="U1494" s="40"/>
      <c r="V1494" s="40"/>
      <c r="W1494" s="40"/>
      <c r="X1494" s="40"/>
      <c r="Y1494" s="40"/>
      <c r="Z1494" s="40"/>
      <c r="AA1494" s="40"/>
      <c r="AB1494" s="40"/>
      <c r="AC1494" s="40"/>
      <c r="AD1494" s="40"/>
      <c r="AE1494" s="40"/>
      <c r="AT1494" s="19" t="s">
        <v>1511</v>
      </c>
      <c r="AU1494" s="19" t="s">
        <v>83</v>
      </c>
    </row>
    <row r="1495" s="2" customFormat="1" ht="16.5" customHeight="1">
      <c r="A1495" s="40"/>
      <c r="B1495" s="41"/>
      <c r="C1495" s="278" t="s">
        <v>1955</v>
      </c>
      <c r="D1495" s="278" t="s">
        <v>424</v>
      </c>
      <c r="E1495" s="279" t="s">
        <v>1956</v>
      </c>
      <c r="F1495" s="280" t="s">
        <v>1957</v>
      </c>
      <c r="G1495" s="281" t="s">
        <v>868</v>
      </c>
      <c r="H1495" s="282">
        <v>1</v>
      </c>
      <c r="I1495" s="283"/>
      <c r="J1495" s="284">
        <f>ROUND(I1495*H1495,2)</f>
        <v>0</v>
      </c>
      <c r="K1495" s="280" t="s">
        <v>296</v>
      </c>
      <c r="L1495" s="285"/>
      <c r="M1495" s="286" t="s">
        <v>19</v>
      </c>
      <c r="N1495" s="287" t="s">
        <v>45</v>
      </c>
      <c r="O1495" s="86"/>
      <c r="P1495" s="225">
        <f>O1495*H1495</f>
        <v>0</v>
      </c>
      <c r="Q1495" s="225">
        <v>0.012</v>
      </c>
      <c r="R1495" s="225">
        <f>Q1495*H1495</f>
        <v>0.012</v>
      </c>
      <c r="S1495" s="225">
        <v>0</v>
      </c>
      <c r="T1495" s="226">
        <f>S1495*H1495</f>
        <v>0</v>
      </c>
      <c r="U1495" s="40"/>
      <c r="V1495" s="40"/>
      <c r="W1495" s="40"/>
      <c r="X1495" s="40"/>
      <c r="Y1495" s="40"/>
      <c r="Z1495" s="40"/>
      <c r="AA1495" s="40"/>
      <c r="AB1495" s="40"/>
      <c r="AC1495" s="40"/>
      <c r="AD1495" s="40"/>
      <c r="AE1495" s="40"/>
      <c r="AR1495" s="227" t="s">
        <v>498</v>
      </c>
      <c r="AT1495" s="227" t="s">
        <v>424</v>
      </c>
      <c r="AU1495" s="227" t="s">
        <v>83</v>
      </c>
      <c r="AY1495" s="19" t="s">
        <v>210</v>
      </c>
      <c r="BE1495" s="228">
        <f>IF(N1495="základní",J1495,0)</f>
        <v>0</v>
      </c>
      <c r="BF1495" s="228">
        <f>IF(N1495="snížená",J1495,0)</f>
        <v>0</v>
      </c>
      <c r="BG1495" s="228">
        <f>IF(N1495="zákl. přenesená",J1495,0)</f>
        <v>0</v>
      </c>
      <c r="BH1495" s="228">
        <f>IF(N1495="sníž. přenesená",J1495,0)</f>
        <v>0</v>
      </c>
      <c r="BI1495" s="228">
        <f>IF(N1495="nulová",J1495,0)</f>
        <v>0</v>
      </c>
      <c r="BJ1495" s="19" t="s">
        <v>81</v>
      </c>
      <c r="BK1495" s="228">
        <f>ROUND(I1495*H1495,2)</f>
        <v>0</v>
      </c>
      <c r="BL1495" s="19" t="s">
        <v>368</v>
      </c>
      <c r="BM1495" s="227" t="s">
        <v>1958</v>
      </c>
    </row>
    <row r="1496" s="2" customFormat="1">
      <c r="A1496" s="40"/>
      <c r="B1496" s="41"/>
      <c r="C1496" s="42"/>
      <c r="D1496" s="236" t="s">
        <v>1511</v>
      </c>
      <c r="E1496" s="42"/>
      <c r="F1496" s="288" t="s">
        <v>1959</v>
      </c>
      <c r="G1496" s="42"/>
      <c r="H1496" s="42"/>
      <c r="I1496" s="231"/>
      <c r="J1496" s="42"/>
      <c r="K1496" s="42"/>
      <c r="L1496" s="46"/>
      <c r="M1496" s="232"/>
      <c r="N1496" s="233"/>
      <c r="O1496" s="86"/>
      <c r="P1496" s="86"/>
      <c r="Q1496" s="86"/>
      <c r="R1496" s="86"/>
      <c r="S1496" s="86"/>
      <c r="T1496" s="87"/>
      <c r="U1496" s="40"/>
      <c r="V1496" s="40"/>
      <c r="W1496" s="40"/>
      <c r="X1496" s="40"/>
      <c r="Y1496" s="40"/>
      <c r="Z1496" s="40"/>
      <c r="AA1496" s="40"/>
      <c r="AB1496" s="40"/>
      <c r="AC1496" s="40"/>
      <c r="AD1496" s="40"/>
      <c r="AE1496" s="40"/>
      <c r="AT1496" s="19" t="s">
        <v>1511</v>
      </c>
      <c r="AU1496" s="19" t="s">
        <v>83</v>
      </c>
    </row>
    <row r="1497" s="2" customFormat="1" ht="16.5" customHeight="1">
      <c r="A1497" s="40"/>
      <c r="B1497" s="41"/>
      <c r="C1497" s="278" t="s">
        <v>1960</v>
      </c>
      <c r="D1497" s="278" t="s">
        <v>424</v>
      </c>
      <c r="E1497" s="279" t="s">
        <v>1961</v>
      </c>
      <c r="F1497" s="280" t="s">
        <v>1962</v>
      </c>
      <c r="G1497" s="281" t="s">
        <v>868</v>
      </c>
      <c r="H1497" s="282">
        <v>1</v>
      </c>
      <c r="I1497" s="283"/>
      <c r="J1497" s="284">
        <f>ROUND(I1497*H1497,2)</f>
        <v>0</v>
      </c>
      <c r="K1497" s="280" t="s">
        <v>296</v>
      </c>
      <c r="L1497" s="285"/>
      <c r="M1497" s="286" t="s">
        <v>19</v>
      </c>
      <c r="N1497" s="287" t="s">
        <v>45</v>
      </c>
      <c r="O1497" s="86"/>
      <c r="P1497" s="225">
        <f>O1497*H1497</f>
        <v>0</v>
      </c>
      <c r="Q1497" s="225">
        <v>0.012</v>
      </c>
      <c r="R1497" s="225">
        <f>Q1497*H1497</f>
        <v>0.012</v>
      </c>
      <c r="S1497" s="225">
        <v>0</v>
      </c>
      <c r="T1497" s="226">
        <f>S1497*H1497</f>
        <v>0</v>
      </c>
      <c r="U1497" s="40"/>
      <c r="V1497" s="40"/>
      <c r="W1497" s="40"/>
      <c r="X1497" s="40"/>
      <c r="Y1497" s="40"/>
      <c r="Z1497" s="40"/>
      <c r="AA1497" s="40"/>
      <c r="AB1497" s="40"/>
      <c r="AC1497" s="40"/>
      <c r="AD1497" s="40"/>
      <c r="AE1497" s="40"/>
      <c r="AR1497" s="227" t="s">
        <v>498</v>
      </c>
      <c r="AT1497" s="227" t="s">
        <v>424</v>
      </c>
      <c r="AU1497" s="227" t="s">
        <v>83</v>
      </c>
      <c r="AY1497" s="19" t="s">
        <v>210</v>
      </c>
      <c r="BE1497" s="228">
        <f>IF(N1497="základní",J1497,0)</f>
        <v>0</v>
      </c>
      <c r="BF1497" s="228">
        <f>IF(N1497="snížená",J1497,0)</f>
        <v>0</v>
      </c>
      <c r="BG1497" s="228">
        <f>IF(N1497="zákl. přenesená",J1497,0)</f>
        <v>0</v>
      </c>
      <c r="BH1497" s="228">
        <f>IF(N1497="sníž. přenesená",J1497,0)</f>
        <v>0</v>
      </c>
      <c r="BI1497" s="228">
        <f>IF(N1497="nulová",J1497,0)</f>
        <v>0</v>
      </c>
      <c r="BJ1497" s="19" t="s">
        <v>81</v>
      </c>
      <c r="BK1497" s="228">
        <f>ROUND(I1497*H1497,2)</f>
        <v>0</v>
      </c>
      <c r="BL1497" s="19" t="s">
        <v>368</v>
      </c>
      <c r="BM1497" s="227" t="s">
        <v>1963</v>
      </c>
    </row>
    <row r="1498" s="2" customFormat="1">
      <c r="A1498" s="40"/>
      <c r="B1498" s="41"/>
      <c r="C1498" s="42"/>
      <c r="D1498" s="236" t="s">
        <v>1511</v>
      </c>
      <c r="E1498" s="42"/>
      <c r="F1498" s="288" t="s">
        <v>1964</v>
      </c>
      <c r="G1498" s="42"/>
      <c r="H1498" s="42"/>
      <c r="I1498" s="231"/>
      <c r="J1498" s="42"/>
      <c r="K1498" s="42"/>
      <c r="L1498" s="46"/>
      <c r="M1498" s="232"/>
      <c r="N1498" s="233"/>
      <c r="O1498" s="86"/>
      <c r="P1498" s="86"/>
      <c r="Q1498" s="86"/>
      <c r="R1498" s="86"/>
      <c r="S1498" s="86"/>
      <c r="T1498" s="87"/>
      <c r="U1498" s="40"/>
      <c r="V1498" s="40"/>
      <c r="W1498" s="40"/>
      <c r="X1498" s="40"/>
      <c r="Y1498" s="40"/>
      <c r="Z1498" s="40"/>
      <c r="AA1498" s="40"/>
      <c r="AB1498" s="40"/>
      <c r="AC1498" s="40"/>
      <c r="AD1498" s="40"/>
      <c r="AE1498" s="40"/>
      <c r="AT1498" s="19" t="s">
        <v>1511</v>
      </c>
      <c r="AU1498" s="19" t="s">
        <v>83</v>
      </c>
    </row>
    <row r="1499" s="13" customFormat="1">
      <c r="A1499" s="13"/>
      <c r="B1499" s="234"/>
      <c r="C1499" s="235"/>
      <c r="D1499" s="236" t="s">
        <v>221</v>
      </c>
      <c r="E1499" s="237" t="s">
        <v>19</v>
      </c>
      <c r="F1499" s="238" t="s">
        <v>1965</v>
      </c>
      <c r="G1499" s="235"/>
      <c r="H1499" s="237" t="s">
        <v>19</v>
      </c>
      <c r="I1499" s="239"/>
      <c r="J1499" s="235"/>
      <c r="K1499" s="235"/>
      <c r="L1499" s="240"/>
      <c r="M1499" s="241"/>
      <c r="N1499" s="242"/>
      <c r="O1499" s="242"/>
      <c r="P1499" s="242"/>
      <c r="Q1499" s="242"/>
      <c r="R1499" s="242"/>
      <c r="S1499" s="242"/>
      <c r="T1499" s="243"/>
      <c r="U1499" s="13"/>
      <c r="V1499" s="13"/>
      <c r="W1499" s="13"/>
      <c r="X1499" s="13"/>
      <c r="Y1499" s="13"/>
      <c r="Z1499" s="13"/>
      <c r="AA1499" s="13"/>
      <c r="AB1499" s="13"/>
      <c r="AC1499" s="13"/>
      <c r="AD1499" s="13"/>
      <c r="AE1499" s="13"/>
      <c r="AT1499" s="244" t="s">
        <v>221</v>
      </c>
      <c r="AU1499" s="244" t="s">
        <v>83</v>
      </c>
      <c r="AV1499" s="13" t="s">
        <v>81</v>
      </c>
      <c r="AW1499" s="13" t="s">
        <v>34</v>
      </c>
      <c r="AX1499" s="13" t="s">
        <v>74</v>
      </c>
      <c r="AY1499" s="244" t="s">
        <v>210</v>
      </c>
    </row>
    <row r="1500" s="14" customFormat="1">
      <c r="A1500" s="14"/>
      <c r="B1500" s="245"/>
      <c r="C1500" s="246"/>
      <c r="D1500" s="236" t="s">
        <v>221</v>
      </c>
      <c r="E1500" s="247" t="s">
        <v>19</v>
      </c>
      <c r="F1500" s="248" t="s">
        <v>81</v>
      </c>
      <c r="G1500" s="246"/>
      <c r="H1500" s="249">
        <v>1</v>
      </c>
      <c r="I1500" s="250"/>
      <c r="J1500" s="246"/>
      <c r="K1500" s="246"/>
      <c r="L1500" s="251"/>
      <c r="M1500" s="252"/>
      <c r="N1500" s="253"/>
      <c r="O1500" s="253"/>
      <c r="P1500" s="253"/>
      <c r="Q1500" s="253"/>
      <c r="R1500" s="253"/>
      <c r="S1500" s="253"/>
      <c r="T1500" s="254"/>
      <c r="U1500" s="14"/>
      <c r="V1500" s="14"/>
      <c r="W1500" s="14"/>
      <c r="X1500" s="14"/>
      <c r="Y1500" s="14"/>
      <c r="Z1500" s="14"/>
      <c r="AA1500" s="14"/>
      <c r="AB1500" s="14"/>
      <c r="AC1500" s="14"/>
      <c r="AD1500" s="14"/>
      <c r="AE1500" s="14"/>
      <c r="AT1500" s="255" t="s">
        <v>221</v>
      </c>
      <c r="AU1500" s="255" t="s">
        <v>83</v>
      </c>
      <c r="AV1500" s="14" t="s">
        <v>83</v>
      </c>
      <c r="AW1500" s="14" t="s">
        <v>34</v>
      </c>
      <c r="AX1500" s="14" t="s">
        <v>81</v>
      </c>
      <c r="AY1500" s="255" t="s">
        <v>210</v>
      </c>
    </row>
    <row r="1501" s="2" customFormat="1" ht="16.5" customHeight="1">
      <c r="A1501" s="40"/>
      <c r="B1501" s="41"/>
      <c r="C1501" s="278" t="s">
        <v>1966</v>
      </c>
      <c r="D1501" s="278" t="s">
        <v>424</v>
      </c>
      <c r="E1501" s="279" t="s">
        <v>1967</v>
      </c>
      <c r="F1501" s="280" t="s">
        <v>1968</v>
      </c>
      <c r="G1501" s="281" t="s">
        <v>868</v>
      </c>
      <c r="H1501" s="282">
        <v>1</v>
      </c>
      <c r="I1501" s="283"/>
      <c r="J1501" s="284">
        <f>ROUND(I1501*H1501,2)</f>
        <v>0</v>
      </c>
      <c r="K1501" s="280" t="s">
        <v>296</v>
      </c>
      <c r="L1501" s="285"/>
      <c r="M1501" s="286" t="s">
        <v>19</v>
      </c>
      <c r="N1501" s="287" t="s">
        <v>45</v>
      </c>
      <c r="O1501" s="86"/>
      <c r="P1501" s="225">
        <f>O1501*H1501</f>
        <v>0</v>
      </c>
      <c r="Q1501" s="225">
        <v>0.012</v>
      </c>
      <c r="R1501" s="225">
        <f>Q1501*H1501</f>
        <v>0.012</v>
      </c>
      <c r="S1501" s="225">
        <v>0</v>
      </c>
      <c r="T1501" s="226">
        <f>S1501*H1501</f>
        <v>0</v>
      </c>
      <c r="U1501" s="40"/>
      <c r="V1501" s="40"/>
      <c r="W1501" s="40"/>
      <c r="X1501" s="40"/>
      <c r="Y1501" s="40"/>
      <c r="Z1501" s="40"/>
      <c r="AA1501" s="40"/>
      <c r="AB1501" s="40"/>
      <c r="AC1501" s="40"/>
      <c r="AD1501" s="40"/>
      <c r="AE1501" s="40"/>
      <c r="AR1501" s="227" t="s">
        <v>498</v>
      </c>
      <c r="AT1501" s="227" t="s">
        <v>424</v>
      </c>
      <c r="AU1501" s="227" t="s">
        <v>83</v>
      </c>
      <c r="AY1501" s="19" t="s">
        <v>210</v>
      </c>
      <c r="BE1501" s="228">
        <f>IF(N1501="základní",J1501,0)</f>
        <v>0</v>
      </c>
      <c r="BF1501" s="228">
        <f>IF(N1501="snížená",J1501,0)</f>
        <v>0</v>
      </c>
      <c r="BG1501" s="228">
        <f>IF(N1501="zákl. přenesená",J1501,0)</f>
        <v>0</v>
      </c>
      <c r="BH1501" s="228">
        <f>IF(N1501="sníž. přenesená",J1501,0)</f>
        <v>0</v>
      </c>
      <c r="BI1501" s="228">
        <f>IF(N1501="nulová",J1501,0)</f>
        <v>0</v>
      </c>
      <c r="BJ1501" s="19" t="s">
        <v>81</v>
      </c>
      <c r="BK1501" s="228">
        <f>ROUND(I1501*H1501,2)</f>
        <v>0</v>
      </c>
      <c r="BL1501" s="19" t="s">
        <v>368</v>
      </c>
      <c r="BM1501" s="227" t="s">
        <v>1969</v>
      </c>
    </row>
    <row r="1502" s="2" customFormat="1">
      <c r="A1502" s="40"/>
      <c r="B1502" s="41"/>
      <c r="C1502" s="42"/>
      <c r="D1502" s="236" t="s">
        <v>1511</v>
      </c>
      <c r="E1502" s="42"/>
      <c r="F1502" s="288" t="s">
        <v>1959</v>
      </c>
      <c r="G1502" s="42"/>
      <c r="H1502" s="42"/>
      <c r="I1502" s="231"/>
      <c r="J1502" s="42"/>
      <c r="K1502" s="42"/>
      <c r="L1502" s="46"/>
      <c r="M1502" s="232"/>
      <c r="N1502" s="233"/>
      <c r="O1502" s="86"/>
      <c r="P1502" s="86"/>
      <c r="Q1502" s="86"/>
      <c r="R1502" s="86"/>
      <c r="S1502" s="86"/>
      <c r="T1502" s="87"/>
      <c r="U1502" s="40"/>
      <c r="V1502" s="40"/>
      <c r="W1502" s="40"/>
      <c r="X1502" s="40"/>
      <c r="Y1502" s="40"/>
      <c r="Z1502" s="40"/>
      <c r="AA1502" s="40"/>
      <c r="AB1502" s="40"/>
      <c r="AC1502" s="40"/>
      <c r="AD1502" s="40"/>
      <c r="AE1502" s="40"/>
      <c r="AT1502" s="19" t="s">
        <v>1511</v>
      </c>
      <c r="AU1502" s="19" t="s">
        <v>83</v>
      </c>
    </row>
    <row r="1503" s="2" customFormat="1" ht="16.5" customHeight="1">
      <c r="A1503" s="40"/>
      <c r="B1503" s="41"/>
      <c r="C1503" s="278" t="s">
        <v>1970</v>
      </c>
      <c r="D1503" s="278" t="s">
        <v>424</v>
      </c>
      <c r="E1503" s="279" t="s">
        <v>1971</v>
      </c>
      <c r="F1503" s="280" t="s">
        <v>1972</v>
      </c>
      <c r="G1503" s="281" t="s">
        <v>868</v>
      </c>
      <c r="H1503" s="282">
        <v>1</v>
      </c>
      <c r="I1503" s="283"/>
      <c r="J1503" s="284">
        <f>ROUND(I1503*H1503,2)</f>
        <v>0</v>
      </c>
      <c r="K1503" s="280" t="s">
        <v>296</v>
      </c>
      <c r="L1503" s="285"/>
      <c r="M1503" s="286" t="s">
        <v>19</v>
      </c>
      <c r="N1503" s="287" t="s">
        <v>45</v>
      </c>
      <c r="O1503" s="86"/>
      <c r="P1503" s="225">
        <f>O1503*H1503</f>
        <v>0</v>
      </c>
      <c r="Q1503" s="225">
        <v>0.012</v>
      </c>
      <c r="R1503" s="225">
        <f>Q1503*H1503</f>
        <v>0.012</v>
      </c>
      <c r="S1503" s="225">
        <v>0</v>
      </c>
      <c r="T1503" s="226">
        <f>S1503*H1503</f>
        <v>0</v>
      </c>
      <c r="U1503" s="40"/>
      <c r="V1503" s="40"/>
      <c r="W1503" s="40"/>
      <c r="X1503" s="40"/>
      <c r="Y1503" s="40"/>
      <c r="Z1503" s="40"/>
      <c r="AA1503" s="40"/>
      <c r="AB1503" s="40"/>
      <c r="AC1503" s="40"/>
      <c r="AD1503" s="40"/>
      <c r="AE1503" s="40"/>
      <c r="AR1503" s="227" t="s">
        <v>498</v>
      </c>
      <c r="AT1503" s="227" t="s">
        <v>424</v>
      </c>
      <c r="AU1503" s="227" t="s">
        <v>83</v>
      </c>
      <c r="AY1503" s="19" t="s">
        <v>210</v>
      </c>
      <c r="BE1503" s="228">
        <f>IF(N1503="základní",J1503,0)</f>
        <v>0</v>
      </c>
      <c r="BF1503" s="228">
        <f>IF(N1503="snížená",J1503,0)</f>
        <v>0</v>
      </c>
      <c r="BG1503" s="228">
        <f>IF(N1503="zákl. přenesená",J1503,0)</f>
        <v>0</v>
      </c>
      <c r="BH1503" s="228">
        <f>IF(N1503="sníž. přenesená",J1503,0)</f>
        <v>0</v>
      </c>
      <c r="BI1503" s="228">
        <f>IF(N1503="nulová",J1503,0)</f>
        <v>0</v>
      </c>
      <c r="BJ1503" s="19" t="s">
        <v>81</v>
      </c>
      <c r="BK1503" s="228">
        <f>ROUND(I1503*H1503,2)</f>
        <v>0</v>
      </c>
      <c r="BL1503" s="19" t="s">
        <v>368</v>
      </c>
      <c r="BM1503" s="227" t="s">
        <v>1973</v>
      </c>
    </row>
    <row r="1504" s="2" customFormat="1">
      <c r="A1504" s="40"/>
      <c r="B1504" s="41"/>
      <c r="C1504" s="42"/>
      <c r="D1504" s="236" t="s">
        <v>1511</v>
      </c>
      <c r="E1504" s="42"/>
      <c r="F1504" s="288" t="s">
        <v>1964</v>
      </c>
      <c r="G1504" s="42"/>
      <c r="H1504" s="42"/>
      <c r="I1504" s="231"/>
      <c r="J1504" s="42"/>
      <c r="K1504" s="42"/>
      <c r="L1504" s="46"/>
      <c r="M1504" s="232"/>
      <c r="N1504" s="233"/>
      <c r="O1504" s="86"/>
      <c r="P1504" s="86"/>
      <c r="Q1504" s="86"/>
      <c r="R1504" s="86"/>
      <c r="S1504" s="86"/>
      <c r="T1504" s="87"/>
      <c r="U1504" s="40"/>
      <c r="V1504" s="40"/>
      <c r="W1504" s="40"/>
      <c r="X1504" s="40"/>
      <c r="Y1504" s="40"/>
      <c r="Z1504" s="40"/>
      <c r="AA1504" s="40"/>
      <c r="AB1504" s="40"/>
      <c r="AC1504" s="40"/>
      <c r="AD1504" s="40"/>
      <c r="AE1504" s="40"/>
      <c r="AT1504" s="19" t="s">
        <v>1511</v>
      </c>
      <c r="AU1504" s="19" t="s">
        <v>83</v>
      </c>
    </row>
    <row r="1505" s="13" customFormat="1">
      <c r="A1505" s="13"/>
      <c r="B1505" s="234"/>
      <c r="C1505" s="235"/>
      <c r="D1505" s="236" t="s">
        <v>221</v>
      </c>
      <c r="E1505" s="237" t="s">
        <v>19</v>
      </c>
      <c r="F1505" s="238" t="s">
        <v>1965</v>
      </c>
      <c r="G1505" s="235"/>
      <c r="H1505" s="237" t="s">
        <v>19</v>
      </c>
      <c r="I1505" s="239"/>
      <c r="J1505" s="235"/>
      <c r="K1505" s="235"/>
      <c r="L1505" s="240"/>
      <c r="M1505" s="241"/>
      <c r="N1505" s="242"/>
      <c r="O1505" s="242"/>
      <c r="P1505" s="242"/>
      <c r="Q1505" s="242"/>
      <c r="R1505" s="242"/>
      <c r="S1505" s="242"/>
      <c r="T1505" s="243"/>
      <c r="U1505" s="13"/>
      <c r="V1505" s="13"/>
      <c r="W1505" s="13"/>
      <c r="X1505" s="13"/>
      <c r="Y1505" s="13"/>
      <c r="Z1505" s="13"/>
      <c r="AA1505" s="13"/>
      <c r="AB1505" s="13"/>
      <c r="AC1505" s="13"/>
      <c r="AD1505" s="13"/>
      <c r="AE1505" s="13"/>
      <c r="AT1505" s="244" t="s">
        <v>221</v>
      </c>
      <c r="AU1505" s="244" t="s">
        <v>83</v>
      </c>
      <c r="AV1505" s="13" t="s">
        <v>81</v>
      </c>
      <c r="AW1505" s="13" t="s">
        <v>34</v>
      </c>
      <c r="AX1505" s="13" t="s">
        <v>74</v>
      </c>
      <c r="AY1505" s="244" t="s">
        <v>210</v>
      </c>
    </row>
    <row r="1506" s="14" customFormat="1">
      <c r="A1506" s="14"/>
      <c r="B1506" s="245"/>
      <c r="C1506" s="246"/>
      <c r="D1506" s="236" t="s">
        <v>221</v>
      </c>
      <c r="E1506" s="247" t="s">
        <v>19</v>
      </c>
      <c r="F1506" s="248" t="s">
        <v>81</v>
      </c>
      <c r="G1506" s="246"/>
      <c r="H1506" s="249">
        <v>1</v>
      </c>
      <c r="I1506" s="250"/>
      <c r="J1506" s="246"/>
      <c r="K1506" s="246"/>
      <c r="L1506" s="251"/>
      <c r="M1506" s="252"/>
      <c r="N1506" s="253"/>
      <c r="O1506" s="253"/>
      <c r="P1506" s="253"/>
      <c r="Q1506" s="253"/>
      <c r="R1506" s="253"/>
      <c r="S1506" s="253"/>
      <c r="T1506" s="254"/>
      <c r="U1506" s="14"/>
      <c r="V1506" s="14"/>
      <c r="W1506" s="14"/>
      <c r="X1506" s="14"/>
      <c r="Y1506" s="14"/>
      <c r="Z1506" s="14"/>
      <c r="AA1506" s="14"/>
      <c r="AB1506" s="14"/>
      <c r="AC1506" s="14"/>
      <c r="AD1506" s="14"/>
      <c r="AE1506" s="14"/>
      <c r="AT1506" s="255" t="s">
        <v>221</v>
      </c>
      <c r="AU1506" s="255" t="s">
        <v>83</v>
      </c>
      <c r="AV1506" s="14" t="s">
        <v>83</v>
      </c>
      <c r="AW1506" s="14" t="s">
        <v>34</v>
      </c>
      <c r="AX1506" s="14" t="s">
        <v>81</v>
      </c>
      <c r="AY1506" s="255" t="s">
        <v>210</v>
      </c>
    </row>
    <row r="1507" s="2" customFormat="1" ht="16.5" customHeight="1">
      <c r="A1507" s="40"/>
      <c r="B1507" s="41"/>
      <c r="C1507" s="278" t="s">
        <v>1974</v>
      </c>
      <c r="D1507" s="278" t="s">
        <v>424</v>
      </c>
      <c r="E1507" s="279" t="s">
        <v>1975</v>
      </c>
      <c r="F1507" s="280" t="s">
        <v>1976</v>
      </c>
      <c r="G1507" s="281" t="s">
        <v>868</v>
      </c>
      <c r="H1507" s="282">
        <v>1</v>
      </c>
      <c r="I1507" s="283"/>
      <c r="J1507" s="284">
        <f>ROUND(I1507*H1507,2)</f>
        <v>0</v>
      </c>
      <c r="K1507" s="280" t="s">
        <v>296</v>
      </c>
      <c r="L1507" s="285"/>
      <c r="M1507" s="286" t="s">
        <v>19</v>
      </c>
      <c r="N1507" s="287" t="s">
        <v>45</v>
      </c>
      <c r="O1507" s="86"/>
      <c r="P1507" s="225">
        <f>O1507*H1507</f>
        <v>0</v>
      </c>
      <c r="Q1507" s="225">
        <v>0.012</v>
      </c>
      <c r="R1507" s="225">
        <f>Q1507*H1507</f>
        <v>0.012</v>
      </c>
      <c r="S1507" s="225">
        <v>0</v>
      </c>
      <c r="T1507" s="226">
        <f>S1507*H1507</f>
        <v>0</v>
      </c>
      <c r="U1507" s="40"/>
      <c r="V1507" s="40"/>
      <c r="W1507" s="40"/>
      <c r="X1507" s="40"/>
      <c r="Y1507" s="40"/>
      <c r="Z1507" s="40"/>
      <c r="AA1507" s="40"/>
      <c r="AB1507" s="40"/>
      <c r="AC1507" s="40"/>
      <c r="AD1507" s="40"/>
      <c r="AE1507" s="40"/>
      <c r="AR1507" s="227" t="s">
        <v>498</v>
      </c>
      <c r="AT1507" s="227" t="s">
        <v>424</v>
      </c>
      <c r="AU1507" s="227" t="s">
        <v>83</v>
      </c>
      <c r="AY1507" s="19" t="s">
        <v>210</v>
      </c>
      <c r="BE1507" s="228">
        <f>IF(N1507="základní",J1507,0)</f>
        <v>0</v>
      </c>
      <c r="BF1507" s="228">
        <f>IF(N1507="snížená",J1507,0)</f>
        <v>0</v>
      </c>
      <c r="BG1507" s="228">
        <f>IF(N1507="zákl. přenesená",J1507,0)</f>
        <v>0</v>
      </c>
      <c r="BH1507" s="228">
        <f>IF(N1507="sníž. přenesená",J1507,0)</f>
        <v>0</v>
      </c>
      <c r="BI1507" s="228">
        <f>IF(N1507="nulová",J1507,0)</f>
        <v>0</v>
      </c>
      <c r="BJ1507" s="19" t="s">
        <v>81</v>
      </c>
      <c r="BK1507" s="228">
        <f>ROUND(I1507*H1507,2)</f>
        <v>0</v>
      </c>
      <c r="BL1507" s="19" t="s">
        <v>368</v>
      </c>
      <c r="BM1507" s="227" t="s">
        <v>1977</v>
      </c>
    </row>
    <row r="1508" s="2" customFormat="1">
      <c r="A1508" s="40"/>
      <c r="B1508" s="41"/>
      <c r="C1508" s="42"/>
      <c r="D1508" s="236" t="s">
        <v>1511</v>
      </c>
      <c r="E1508" s="42"/>
      <c r="F1508" s="288" t="s">
        <v>1978</v>
      </c>
      <c r="G1508" s="42"/>
      <c r="H1508" s="42"/>
      <c r="I1508" s="231"/>
      <c r="J1508" s="42"/>
      <c r="K1508" s="42"/>
      <c r="L1508" s="46"/>
      <c r="M1508" s="232"/>
      <c r="N1508" s="233"/>
      <c r="O1508" s="86"/>
      <c r="P1508" s="86"/>
      <c r="Q1508" s="86"/>
      <c r="R1508" s="86"/>
      <c r="S1508" s="86"/>
      <c r="T1508" s="87"/>
      <c r="U1508" s="40"/>
      <c r="V1508" s="40"/>
      <c r="W1508" s="40"/>
      <c r="X1508" s="40"/>
      <c r="Y1508" s="40"/>
      <c r="Z1508" s="40"/>
      <c r="AA1508" s="40"/>
      <c r="AB1508" s="40"/>
      <c r="AC1508" s="40"/>
      <c r="AD1508" s="40"/>
      <c r="AE1508" s="40"/>
      <c r="AT1508" s="19" t="s">
        <v>1511</v>
      </c>
      <c r="AU1508" s="19" t="s">
        <v>83</v>
      </c>
    </row>
    <row r="1509" s="2" customFormat="1" ht="16.5" customHeight="1">
      <c r="A1509" s="40"/>
      <c r="B1509" s="41"/>
      <c r="C1509" s="278" t="s">
        <v>1979</v>
      </c>
      <c r="D1509" s="278" t="s">
        <v>424</v>
      </c>
      <c r="E1509" s="279" t="s">
        <v>1980</v>
      </c>
      <c r="F1509" s="280" t="s">
        <v>1981</v>
      </c>
      <c r="G1509" s="281" t="s">
        <v>868</v>
      </c>
      <c r="H1509" s="282">
        <v>1</v>
      </c>
      <c r="I1509" s="283"/>
      <c r="J1509" s="284">
        <f>ROUND(I1509*H1509,2)</f>
        <v>0</v>
      </c>
      <c r="K1509" s="280" t="s">
        <v>296</v>
      </c>
      <c r="L1509" s="285"/>
      <c r="M1509" s="286" t="s">
        <v>19</v>
      </c>
      <c r="N1509" s="287" t="s">
        <v>45</v>
      </c>
      <c r="O1509" s="86"/>
      <c r="P1509" s="225">
        <f>O1509*H1509</f>
        <v>0</v>
      </c>
      <c r="Q1509" s="225">
        <v>0.012</v>
      </c>
      <c r="R1509" s="225">
        <f>Q1509*H1509</f>
        <v>0.012</v>
      </c>
      <c r="S1509" s="225">
        <v>0</v>
      </c>
      <c r="T1509" s="226">
        <f>S1509*H1509</f>
        <v>0</v>
      </c>
      <c r="U1509" s="40"/>
      <c r="V1509" s="40"/>
      <c r="W1509" s="40"/>
      <c r="X1509" s="40"/>
      <c r="Y1509" s="40"/>
      <c r="Z1509" s="40"/>
      <c r="AA1509" s="40"/>
      <c r="AB1509" s="40"/>
      <c r="AC1509" s="40"/>
      <c r="AD1509" s="40"/>
      <c r="AE1509" s="40"/>
      <c r="AR1509" s="227" t="s">
        <v>498</v>
      </c>
      <c r="AT1509" s="227" t="s">
        <v>424</v>
      </c>
      <c r="AU1509" s="227" t="s">
        <v>83</v>
      </c>
      <c r="AY1509" s="19" t="s">
        <v>210</v>
      </c>
      <c r="BE1509" s="228">
        <f>IF(N1509="základní",J1509,0)</f>
        <v>0</v>
      </c>
      <c r="BF1509" s="228">
        <f>IF(N1509="snížená",J1509,0)</f>
        <v>0</v>
      </c>
      <c r="BG1509" s="228">
        <f>IF(N1509="zákl. přenesená",J1509,0)</f>
        <v>0</v>
      </c>
      <c r="BH1509" s="228">
        <f>IF(N1509="sníž. přenesená",J1509,0)</f>
        <v>0</v>
      </c>
      <c r="BI1509" s="228">
        <f>IF(N1509="nulová",J1509,0)</f>
        <v>0</v>
      </c>
      <c r="BJ1509" s="19" t="s">
        <v>81</v>
      </c>
      <c r="BK1509" s="228">
        <f>ROUND(I1509*H1509,2)</f>
        <v>0</v>
      </c>
      <c r="BL1509" s="19" t="s">
        <v>368</v>
      </c>
      <c r="BM1509" s="227" t="s">
        <v>1982</v>
      </c>
    </row>
    <row r="1510" s="2" customFormat="1">
      <c r="A1510" s="40"/>
      <c r="B1510" s="41"/>
      <c r="C1510" s="42"/>
      <c r="D1510" s="236" t="s">
        <v>1511</v>
      </c>
      <c r="E1510" s="42"/>
      <c r="F1510" s="288" t="s">
        <v>1983</v>
      </c>
      <c r="G1510" s="42"/>
      <c r="H1510" s="42"/>
      <c r="I1510" s="231"/>
      <c r="J1510" s="42"/>
      <c r="K1510" s="42"/>
      <c r="L1510" s="46"/>
      <c r="M1510" s="232"/>
      <c r="N1510" s="233"/>
      <c r="O1510" s="86"/>
      <c r="P1510" s="86"/>
      <c r="Q1510" s="86"/>
      <c r="R1510" s="86"/>
      <c r="S1510" s="86"/>
      <c r="T1510" s="87"/>
      <c r="U1510" s="40"/>
      <c r="V1510" s="40"/>
      <c r="W1510" s="40"/>
      <c r="X1510" s="40"/>
      <c r="Y1510" s="40"/>
      <c r="Z1510" s="40"/>
      <c r="AA1510" s="40"/>
      <c r="AB1510" s="40"/>
      <c r="AC1510" s="40"/>
      <c r="AD1510" s="40"/>
      <c r="AE1510" s="40"/>
      <c r="AT1510" s="19" t="s">
        <v>1511</v>
      </c>
      <c r="AU1510" s="19" t="s">
        <v>83</v>
      </c>
    </row>
    <row r="1511" s="2" customFormat="1" ht="16.5" customHeight="1">
      <c r="A1511" s="40"/>
      <c r="B1511" s="41"/>
      <c r="C1511" s="278" t="s">
        <v>1984</v>
      </c>
      <c r="D1511" s="278" t="s">
        <v>424</v>
      </c>
      <c r="E1511" s="279" t="s">
        <v>1985</v>
      </c>
      <c r="F1511" s="280" t="s">
        <v>1986</v>
      </c>
      <c r="G1511" s="281" t="s">
        <v>868</v>
      </c>
      <c r="H1511" s="282">
        <v>1</v>
      </c>
      <c r="I1511" s="283"/>
      <c r="J1511" s="284">
        <f>ROUND(I1511*H1511,2)</f>
        <v>0</v>
      </c>
      <c r="K1511" s="280" t="s">
        <v>296</v>
      </c>
      <c r="L1511" s="285"/>
      <c r="M1511" s="286" t="s">
        <v>19</v>
      </c>
      <c r="N1511" s="287" t="s">
        <v>45</v>
      </c>
      <c r="O1511" s="86"/>
      <c r="P1511" s="225">
        <f>O1511*H1511</f>
        <v>0</v>
      </c>
      <c r="Q1511" s="225">
        <v>0.012</v>
      </c>
      <c r="R1511" s="225">
        <f>Q1511*H1511</f>
        <v>0.012</v>
      </c>
      <c r="S1511" s="225">
        <v>0</v>
      </c>
      <c r="T1511" s="226">
        <f>S1511*H1511</f>
        <v>0</v>
      </c>
      <c r="U1511" s="40"/>
      <c r="V1511" s="40"/>
      <c r="W1511" s="40"/>
      <c r="X1511" s="40"/>
      <c r="Y1511" s="40"/>
      <c r="Z1511" s="40"/>
      <c r="AA1511" s="40"/>
      <c r="AB1511" s="40"/>
      <c r="AC1511" s="40"/>
      <c r="AD1511" s="40"/>
      <c r="AE1511" s="40"/>
      <c r="AR1511" s="227" t="s">
        <v>498</v>
      </c>
      <c r="AT1511" s="227" t="s">
        <v>424</v>
      </c>
      <c r="AU1511" s="227" t="s">
        <v>83</v>
      </c>
      <c r="AY1511" s="19" t="s">
        <v>210</v>
      </c>
      <c r="BE1511" s="228">
        <f>IF(N1511="základní",J1511,0)</f>
        <v>0</v>
      </c>
      <c r="BF1511" s="228">
        <f>IF(N1511="snížená",J1511,0)</f>
        <v>0</v>
      </c>
      <c r="BG1511" s="228">
        <f>IF(N1511="zákl. přenesená",J1511,0)</f>
        <v>0</v>
      </c>
      <c r="BH1511" s="228">
        <f>IF(N1511="sníž. přenesená",J1511,0)</f>
        <v>0</v>
      </c>
      <c r="BI1511" s="228">
        <f>IF(N1511="nulová",J1511,0)</f>
        <v>0</v>
      </c>
      <c r="BJ1511" s="19" t="s">
        <v>81</v>
      </c>
      <c r="BK1511" s="228">
        <f>ROUND(I1511*H1511,2)</f>
        <v>0</v>
      </c>
      <c r="BL1511" s="19" t="s">
        <v>368</v>
      </c>
      <c r="BM1511" s="227" t="s">
        <v>1987</v>
      </c>
    </row>
    <row r="1512" s="2" customFormat="1">
      <c r="A1512" s="40"/>
      <c r="B1512" s="41"/>
      <c r="C1512" s="42"/>
      <c r="D1512" s="236" t="s">
        <v>1511</v>
      </c>
      <c r="E1512" s="42"/>
      <c r="F1512" s="288" t="s">
        <v>1988</v>
      </c>
      <c r="G1512" s="42"/>
      <c r="H1512" s="42"/>
      <c r="I1512" s="231"/>
      <c r="J1512" s="42"/>
      <c r="K1512" s="42"/>
      <c r="L1512" s="46"/>
      <c r="M1512" s="232"/>
      <c r="N1512" s="233"/>
      <c r="O1512" s="86"/>
      <c r="P1512" s="86"/>
      <c r="Q1512" s="86"/>
      <c r="R1512" s="86"/>
      <c r="S1512" s="86"/>
      <c r="T1512" s="87"/>
      <c r="U1512" s="40"/>
      <c r="V1512" s="40"/>
      <c r="W1512" s="40"/>
      <c r="X1512" s="40"/>
      <c r="Y1512" s="40"/>
      <c r="Z1512" s="40"/>
      <c r="AA1512" s="40"/>
      <c r="AB1512" s="40"/>
      <c r="AC1512" s="40"/>
      <c r="AD1512" s="40"/>
      <c r="AE1512" s="40"/>
      <c r="AT1512" s="19" t="s">
        <v>1511</v>
      </c>
      <c r="AU1512" s="19" t="s">
        <v>83</v>
      </c>
    </row>
    <row r="1513" s="2" customFormat="1" ht="16.5" customHeight="1">
      <c r="A1513" s="40"/>
      <c r="B1513" s="41"/>
      <c r="C1513" s="278" t="s">
        <v>1989</v>
      </c>
      <c r="D1513" s="278" t="s">
        <v>424</v>
      </c>
      <c r="E1513" s="279" t="s">
        <v>1990</v>
      </c>
      <c r="F1513" s="280" t="s">
        <v>1991</v>
      </c>
      <c r="G1513" s="281" t="s">
        <v>868</v>
      </c>
      <c r="H1513" s="282">
        <v>1</v>
      </c>
      <c r="I1513" s="283"/>
      <c r="J1513" s="284">
        <f>ROUND(I1513*H1513,2)</f>
        <v>0</v>
      </c>
      <c r="K1513" s="280" t="s">
        <v>296</v>
      </c>
      <c r="L1513" s="285"/>
      <c r="M1513" s="286" t="s">
        <v>19</v>
      </c>
      <c r="N1513" s="287" t="s">
        <v>45</v>
      </c>
      <c r="O1513" s="86"/>
      <c r="P1513" s="225">
        <f>O1513*H1513</f>
        <v>0</v>
      </c>
      <c r="Q1513" s="225">
        <v>0.012</v>
      </c>
      <c r="R1513" s="225">
        <f>Q1513*H1513</f>
        <v>0.012</v>
      </c>
      <c r="S1513" s="225">
        <v>0</v>
      </c>
      <c r="T1513" s="226">
        <f>S1513*H1513</f>
        <v>0</v>
      </c>
      <c r="U1513" s="40"/>
      <c r="V1513" s="40"/>
      <c r="W1513" s="40"/>
      <c r="X1513" s="40"/>
      <c r="Y1513" s="40"/>
      <c r="Z1513" s="40"/>
      <c r="AA1513" s="40"/>
      <c r="AB1513" s="40"/>
      <c r="AC1513" s="40"/>
      <c r="AD1513" s="40"/>
      <c r="AE1513" s="40"/>
      <c r="AR1513" s="227" t="s">
        <v>498</v>
      </c>
      <c r="AT1513" s="227" t="s">
        <v>424</v>
      </c>
      <c r="AU1513" s="227" t="s">
        <v>83</v>
      </c>
      <c r="AY1513" s="19" t="s">
        <v>210</v>
      </c>
      <c r="BE1513" s="228">
        <f>IF(N1513="základní",J1513,0)</f>
        <v>0</v>
      </c>
      <c r="BF1513" s="228">
        <f>IF(N1513="snížená",J1513,0)</f>
        <v>0</v>
      </c>
      <c r="BG1513" s="228">
        <f>IF(N1513="zákl. přenesená",J1513,0)</f>
        <v>0</v>
      </c>
      <c r="BH1513" s="228">
        <f>IF(N1513="sníž. přenesená",J1513,0)</f>
        <v>0</v>
      </c>
      <c r="BI1513" s="228">
        <f>IF(N1513="nulová",J1513,0)</f>
        <v>0</v>
      </c>
      <c r="BJ1513" s="19" t="s">
        <v>81</v>
      </c>
      <c r="BK1513" s="228">
        <f>ROUND(I1513*H1513,2)</f>
        <v>0</v>
      </c>
      <c r="BL1513" s="19" t="s">
        <v>368</v>
      </c>
      <c r="BM1513" s="227" t="s">
        <v>1992</v>
      </c>
    </row>
    <row r="1514" s="2" customFormat="1">
      <c r="A1514" s="40"/>
      <c r="B1514" s="41"/>
      <c r="C1514" s="42"/>
      <c r="D1514" s="236" t="s">
        <v>1511</v>
      </c>
      <c r="E1514" s="42"/>
      <c r="F1514" s="288" t="s">
        <v>1993</v>
      </c>
      <c r="G1514" s="42"/>
      <c r="H1514" s="42"/>
      <c r="I1514" s="231"/>
      <c r="J1514" s="42"/>
      <c r="K1514" s="42"/>
      <c r="L1514" s="46"/>
      <c r="M1514" s="232"/>
      <c r="N1514" s="233"/>
      <c r="O1514" s="86"/>
      <c r="P1514" s="86"/>
      <c r="Q1514" s="86"/>
      <c r="R1514" s="86"/>
      <c r="S1514" s="86"/>
      <c r="T1514" s="87"/>
      <c r="U1514" s="40"/>
      <c r="V1514" s="40"/>
      <c r="W1514" s="40"/>
      <c r="X1514" s="40"/>
      <c r="Y1514" s="40"/>
      <c r="Z1514" s="40"/>
      <c r="AA1514" s="40"/>
      <c r="AB1514" s="40"/>
      <c r="AC1514" s="40"/>
      <c r="AD1514" s="40"/>
      <c r="AE1514" s="40"/>
      <c r="AT1514" s="19" t="s">
        <v>1511</v>
      </c>
      <c r="AU1514" s="19" t="s">
        <v>83</v>
      </c>
    </row>
    <row r="1515" s="2" customFormat="1" ht="16.5" customHeight="1">
      <c r="A1515" s="40"/>
      <c r="B1515" s="41"/>
      <c r="C1515" s="278" t="s">
        <v>1994</v>
      </c>
      <c r="D1515" s="278" t="s">
        <v>424</v>
      </c>
      <c r="E1515" s="279" t="s">
        <v>1995</v>
      </c>
      <c r="F1515" s="280" t="s">
        <v>1996</v>
      </c>
      <c r="G1515" s="281" t="s">
        <v>868</v>
      </c>
      <c r="H1515" s="282">
        <v>1</v>
      </c>
      <c r="I1515" s="283"/>
      <c r="J1515" s="284">
        <f>ROUND(I1515*H1515,2)</f>
        <v>0</v>
      </c>
      <c r="K1515" s="280" t="s">
        <v>296</v>
      </c>
      <c r="L1515" s="285"/>
      <c r="M1515" s="286" t="s">
        <v>19</v>
      </c>
      <c r="N1515" s="287" t="s">
        <v>45</v>
      </c>
      <c r="O1515" s="86"/>
      <c r="P1515" s="225">
        <f>O1515*H1515</f>
        <v>0</v>
      </c>
      <c r="Q1515" s="225">
        <v>0.012</v>
      </c>
      <c r="R1515" s="225">
        <f>Q1515*H1515</f>
        <v>0.012</v>
      </c>
      <c r="S1515" s="225">
        <v>0</v>
      </c>
      <c r="T1515" s="226">
        <f>S1515*H1515</f>
        <v>0</v>
      </c>
      <c r="U1515" s="40"/>
      <c r="V1515" s="40"/>
      <c r="W1515" s="40"/>
      <c r="X1515" s="40"/>
      <c r="Y1515" s="40"/>
      <c r="Z1515" s="40"/>
      <c r="AA1515" s="40"/>
      <c r="AB1515" s="40"/>
      <c r="AC1515" s="40"/>
      <c r="AD1515" s="40"/>
      <c r="AE1515" s="40"/>
      <c r="AR1515" s="227" t="s">
        <v>498</v>
      </c>
      <c r="AT1515" s="227" t="s">
        <v>424</v>
      </c>
      <c r="AU1515" s="227" t="s">
        <v>83</v>
      </c>
      <c r="AY1515" s="19" t="s">
        <v>210</v>
      </c>
      <c r="BE1515" s="228">
        <f>IF(N1515="základní",J1515,0)</f>
        <v>0</v>
      </c>
      <c r="BF1515" s="228">
        <f>IF(N1515="snížená",J1515,0)</f>
        <v>0</v>
      </c>
      <c r="BG1515" s="228">
        <f>IF(N1515="zákl. přenesená",J1515,0)</f>
        <v>0</v>
      </c>
      <c r="BH1515" s="228">
        <f>IF(N1515="sníž. přenesená",J1515,0)</f>
        <v>0</v>
      </c>
      <c r="BI1515" s="228">
        <f>IF(N1515="nulová",J1515,0)</f>
        <v>0</v>
      </c>
      <c r="BJ1515" s="19" t="s">
        <v>81</v>
      </c>
      <c r="BK1515" s="228">
        <f>ROUND(I1515*H1515,2)</f>
        <v>0</v>
      </c>
      <c r="BL1515" s="19" t="s">
        <v>368</v>
      </c>
      <c r="BM1515" s="227" t="s">
        <v>1997</v>
      </c>
    </row>
    <row r="1516" s="2" customFormat="1">
      <c r="A1516" s="40"/>
      <c r="B1516" s="41"/>
      <c r="C1516" s="42"/>
      <c r="D1516" s="236" t="s">
        <v>1511</v>
      </c>
      <c r="E1516" s="42"/>
      <c r="F1516" s="288" t="s">
        <v>1959</v>
      </c>
      <c r="G1516" s="42"/>
      <c r="H1516" s="42"/>
      <c r="I1516" s="231"/>
      <c r="J1516" s="42"/>
      <c r="K1516" s="42"/>
      <c r="L1516" s="46"/>
      <c r="M1516" s="232"/>
      <c r="N1516" s="233"/>
      <c r="O1516" s="86"/>
      <c r="P1516" s="86"/>
      <c r="Q1516" s="86"/>
      <c r="R1516" s="86"/>
      <c r="S1516" s="86"/>
      <c r="T1516" s="87"/>
      <c r="U1516" s="40"/>
      <c r="V1516" s="40"/>
      <c r="W1516" s="40"/>
      <c r="X1516" s="40"/>
      <c r="Y1516" s="40"/>
      <c r="Z1516" s="40"/>
      <c r="AA1516" s="40"/>
      <c r="AB1516" s="40"/>
      <c r="AC1516" s="40"/>
      <c r="AD1516" s="40"/>
      <c r="AE1516" s="40"/>
      <c r="AT1516" s="19" t="s">
        <v>1511</v>
      </c>
      <c r="AU1516" s="19" t="s">
        <v>83</v>
      </c>
    </row>
    <row r="1517" s="2" customFormat="1" ht="16.5" customHeight="1">
      <c r="A1517" s="40"/>
      <c r="B1517" s="41"/>
      <c r="C1517" s="278" t="s">
        <v>1998</v>
      </c>
      <c r="D1517" s="278" t="s">
        <v>424</v>
      </c>
      <c r="E1517" s="279" t="s">
        <v>1999</v>
      </c>
      <c r="F1517" s="280" t="s">
        <v>2000</v>
      </c>
      <c r="G1517" s="281" t="s">
        <v>868</v>
      </c>
      <c r="H1517" s="282">
        <v>1</v>
      </c>
      <c r="I1517" s="283"/>
      <c r="J1517" s="284">
        <f>ROUND(I1517*H1517,2)</f>
        <v>0</v>
      </c>
      <c r="K1517" s="280" t="s">
        <v>296</v>
      </c>
      <c r="L1517" s="285"/>
      <c r="M1517" s="286" t="s">
        <v>19</v>
      </c>
      <c r="N1517" s="287" t="s">
        <v>45</v>
      </c>
      <c r="O1517" s="86"/>
      <c r="P1517" s="225">
        <f>O1517*H1517</f>
        <v>0</v>
      </c>
      <c r="Q1517" s="225">
        <v>0.012</v>
      </c>
      <c r="R1517" s="225">
        <f>Q1517*H1517</f>
        <v>0.012</v>
      </c>
      <c r="S1517" s="225">
        <v>0</v>
      </c>
      <c r="T1517" s="226">
        <f>S1517*H1517</f>
        <v>0</v>
      </c>
      <c r="U1517" s="40"/>
      <c r="V1517" s="40"/>
      <c r="W1517" s="40"/>
      <c r="X1517" s="40"/>
      <c r="Y1517" s="40"/>
      <c r="Z1517" s="40"/>
      <c r="AA1517" s="40"/>
      <c r="AB1517" s="40"/>
      <c r="AC1517" s="40"/>
      <c r="AD1517" s="40"/>
      <c r="AE1517" s="40"/>
      <c r="AR1517" s="227" t="s">
        <v>498</v>
      </c>
      <c r="AT1517" s="227" t="s">
        <v>424</v>
      </c>
      <c r="AU1517" s="227" t="s">
        <v>83</v>
      </c>
      <c r="AY1517" s="19" t="s">
        <v>210</v>
      </c>
      <c r="BE1517" s="228">
        <f>IF(N1517="základní",J1517,0)</f>
        <v>0</v>
      </c>
      <c r="BF1517" s="228">
        <f>IF(N1517="snížená",J1517,0)</f>
        <v>0</v>
      </c>
      <c r="BG1517" s="228">
        <f>IF(N1517="zákl. přenesená",J1517,0)</f>
        <v>0</v>
      </c>
      <c r="BH1517" s="228">
        <f>IF(N1517="sníž. přenesená",J1517,0)</f>
        <v>0</v>
      </c>
      <c r="BI1517" s="228">
        <f>IF(N1517="nulová",J1517,0)</f>
        <v>0</v>
      </c>
      <c r="BJ1517" s="19" t="s">
        <v>81</v>
      </c>
      <c r="BK1517" s="228">
        <f>ROUND(I1517*H1517,2)</f>
        <v>0</v>
      </c>
      <c r="BL1517" s="19" t="s">
        <v>368</v>
      </c>
      <c r="BM1517" s="227" t="s">
        <v>2001</v>
      </c>
    </row>
    <row r="1518" s="2" customFormat="1">
      <c r="A1518" s="40"/>
      <c r="B1518" s="41"/>
      <c r="C1518" s="42"/>
      <c r="D1518" s="236" t="s">
        <v>1511</v>
      </c>
      <c r="E1518" s="42"/>
      <c r="F1518" s="288" t="s">
        <v>1964</v>
      </c>
      <c r="G1518" s="42"/>
      <c r="H1518" s="42"/>
      <c r="I1518" s="231"/>
      <c r="J1518" s="42"/>
      <c r="K1518" s="42"/>
      <c r="L1518" s="46"/>
      <c r="M1518" s="232"/>
      <c r="N1518" s="233"/>
      <c r="O1518" s="86"/>
      <c r="P1518" s="86"/>
      <c r="Q1518" s="86"/>
      <c r="R1518" s="86"/>
      <c r="S1518" s="86"/>
      <c r="T1518" s="87"/>
      <c r="U1518" s="40"/>
      <c r="V1518" s="40"/>
      <c r="W1518" s="40"/>
      <c r="X1518" s="40"/>
      <c r="Y1518" s="40"/>
      <c r="Z1518" s="40"/>
      <c r="AA1518" s="40"/>
      <c r="AB1518" s="40"/>
      <c r="AC1518" s="40"/>
      <c r="AD1518" s="40"/>
      <c r="AE1518" s="40"/>
      <c r="AT1518" s="19" t="s">
        <v>1511</v>
      </c>
      <c r="AU1518" s="19" t="s">
        <v>83</v>
      </c>
    </row>
    <row r="1519" s="13" customFormat="1">
      <c r="A1519" s="13"/>
      <c r="B1519" s="234"/>
      <c r="C1519" s="235"/>
      <c r="D1519" s="236" t="s">
        <v>221</v>
      </c>
      <c r="E1519" s="237" t="s">
        <v>19</v>
      </c>
      <c r="F1519" s="238" t="s">
        <v>1965</v>
      </c>
      <c r="G1519" s="235"/>
      <c r="H1519" s="237" t="s">
        <v>19</v>
      </c>
      <c r="I1519" s="239"/>
      <c r="J1519" s="235"/>
      <c r="K1519" s="235"/>
      <c r="L1519" s="240"/>
      <c r="M1519" s="241"/>
      <c r="N1519" s="242"/>
      <c r="O1519" s="242"/>
      <c r="P1519" s="242"/>
      <c r="Q1519" s="242"/>
      <c r="R1519" s="242"/>
      <c r="S1519" s="242"/>
      <c r="T1519" s="243"/>
      <c r="U1519" s="13"/>
      <c r="V1519" s="13"/>
      <c r="W1519" s="13"/>
      <c r="X1519" s="13"/>
      <c r="Y1519" s="13"/>
      <c r="Z1519" s="13"/>
      <c r="AA1519" s="13"/>
      <c r="AB1519" s="13"/>
      <c r="AC1519" s="13"/>
      <c r="AD1519" s="13"/>
      <c r="AE1519" s="13"/>
      <c r="AT1519" s="244" t="s">
        <v>221</v>
      </c>
      <c r="AU1519" s="244" t="s">
        <v>83</v>
      </c>
      <c r="AV1519" s="13" t="s">
        <v>81</v>
      </c>
      <c r="AW1519" s="13" t="s">
        <v>34</v>
      </c>
      <c r="AX1519" s="13" t="s">
        <v>74</v>
      </c>
      <c r="AY1519" s="244" t="s">
        <v>210</v>
      </c>
    </row>
    <row r="1520" s="14" customFormat="1">
      <c r="A1520" s="14"/>
      <c r="B1520" s="245"/>
      <c r="C1520" s="246"/>
      <c r="D1520" s="236" t="s">
        <v>221</v>
      </c>
      <c r="E1520" s="247" t="s">
        <v>19</v>
      </c>
      <c r="F1520" s="248" t="s">
        <v>81</v>
      </c>
      <c r="G1520" s="246"/>
      <c r="H1520" s="249">
        <v>1</v>
      </c>
      <c r="I1520" s="250"/>
      <c r="J1520" s="246"/>
      <c r="K1520" s="246"/>
      <c r="L1520" s="251"/>
      <c r="M1520" s="252"/>
      <c r="N1520" s="253"/>
      <c r="O1520" s="253"/>
      <c r="P1520" s="253"/>
      <c r="Q1520" s="253"/>
      <c r="R1520" s="253"/>
      <c r="S1520" s="253"/>
      <c r="T1520" s="254"/>
      <c r="U1520" s="14"/>
      <c r="V1520" s="14"/>
      <c r="W1520" s="14"/>
      <c r="X1520" s="14"/>
      <c r="Y1520" s="14"/>
      <c r="Z1520" s="14"/>
      <c r="AA1520" s="14"/>
      <c r="AB1520" s="14"/>
      <c r="AC1520" s="14"/>
      <c r="AD1520" s="14"/>
      <c r="AE1520" s="14"/>
      <c r="AT1520" s="255" t="s">
        <v>221</v>
      </c>
      <c r="AU1520" s="255" t="s">
        <v>83</v>
      </c>
      <c r="AV1520" s="14" t="s">
        <v>83</v>
      </c>
      <c r="AW1520" s="14" t="s">
        <v>34</v>
      </c>
      <c r="AX1520" s="14" t="s">
        <v>81</v>
      </c>
      <c r="AY1520" s="255" t="s">
        <v>210</v>
      </c>
    </row>
    <row r="1521" s="2" customFormat="1" ht="16.5" customHeight="1">
      <c r="A1521" s="40"/>
      <c r="B1521" s="41"/>
      <c r="C1521" s="278" t="s">
        <v>2002</v>
      </c>
      <c r="D1521" s="278" t="s">
        <v>424</v>
      </c>
      <c r="E1521" s="279" t="s">
        <v>2003</v>
      </c>
      <c r="F1521" s="280" t="s">
        <v>2004</v>
      </c>
      <c r="G1521" s="281" t="s">
        <v>868</v>
      </c>
      <c r="H1521" s="282">
        <v>1</v>
      </c>
      <c r="I1521" s="283"/>
      <c r="J1521" s="284">
        <f>ROUND(I1521*H1521,2)</f>
        <v>0</v>
      </c>
      <c r="K1521" s="280" t="s">
        <v>296</v>
      </c>
      <c r="L1521" s="285"/>
      <c r="M1521" s="286" t="s">
        <v>19</v>
      </c>
      <c r="N1521" s="287" t="s">
        <v>45</v>
      </c>
      <c r="O1521" s="86"/>
      <c r="P1521" s="225">
        <f>O1521*H1521</f>
        <v>0</v>
      </c>
      <c r="Q1521" s="225">
        <v>0.012</v>
      </c>
      <c r="R1521" s="225">
        <f>Q1521*H1521</f>
        <v>0.012</v>
      </c>
      <c r="S1521" s="225">
        <v>0</v>
      </c>
      <c r="T1521" s="226">
        <f>S1521*H1521</f>
        <v>0</v>
      </c>
      <c r="U1521" s="40"/>
      <c r="V1521" s="40"/>
      <c r="W1521" s="40"/>
      <c r="X1521" s="40"/>
      <c r="Y1521" s="40"/>
      <c r="Z1521" s="40"/>
      <c r="AA1521" s="40"/>
      <c r="AB1521" s="40"/>
      <c r="AC1521" s="40"/>
      <c r="AD1521" s="40"/>
      <c r="AE1521" s="40"/>
      <c r="AR1521" s="227" t="s">
        <v>498</v>
      </c>
      <c r="AT1521" s="227" t="s">
        <v>424</v>
      </c>
      <c r="AU1521" s="227" t="s">
        <v>83</v>
      </c>
      <c r="AY1521" s="19" t="s">
        <v>210</v>
      </c>
      <c r="BE1521" s="228">
        <f>IF(N1521="základní",J1521,0)</f>
        <v>0</v>
      </c>
      <c r="BF1521" s="228">
        <f>IF(N1521="snížená",J1521,0)</f>
        <v>0</v>
      </c>
      <c r="BG1521" s="228">
        <f>IF(N1521="zákl. přenesená",J1521,0)</f>
        <v>0</v>
      </c>
      <c r="BH1521" s="228">
        <f>IF(N1521="sníž. přenesená",J1521,0)</f>
        <v>0</v>
      </c>
      <c r="BI1521" s="228">
        <f>IF(N1521="nulová",J1521,0)</f>
        <v>0</v>
      </c>
      <c r="BJ1521" s="19" t="s">
        <v>81</v>
      </c>
      <c r="BK1521" s="228">
        <f>ROUND(I1521*H1521,2)</f>
        <v>0</v>
      </c>
      <c r="BL1521" s="19" t="s">
        <v>368</v>
      </c>
      <c r="BM1521" s="227" t="s">
        <v>2005</v>
      </c>
    </row>
    <row r="1522" s="2" customFormat="1">
      <c r="A1522" s="40"/>
      <c r="B1522" s="41"/>
      <c r="C1522" s="42"/>
      <c r="D1522" s="236" t="s">
        <v>1511</v>
      </c>
      <c r="E1522" s="42"/>
      <c r="F1522" s="288" t="s">
        <v>2006</v>
      </c>
      <c r="G1522" s="42"/>
      <c r="H1522" s="42"/>
      <c r="I1522" s="231"/>
      <c r="J1522" s="42"/>
      <c r="K1522" s="42"/>
      <c r="L1522" s="46"/>
      <c r="M1522" s="232"/>
      <c r="N1522" s="233"/>
      <c r="O1522" s="86"/>
      <c r="P1522" s="86"/>
      <c r="Q1522" s="86"/>
      <c r="R1522" s="86"/>
      <c r="S1522" s="86"/>
      <c r="T1522" s="87"/>
      <c r="U1522" s="40"/>
      <c r="V1522" s="40"/>
      <c r="W1522" s="40"/>
      <c r="X1522" s="40"/>
      <c r="Y1522" s="40"/>
      <c r="Z1522" s="40"/>
      <c r="AA1522" s="40"/>
      <c r="AB1522" s="40"/>
      <c r="AC1522" s="40"/>
      <c r="AD1522" s="40"/>
      <c r="AE1522" s="40"/>
      <c r="AT1522" s="19" t="s">
        <v>1511</v>
      </c>
      <c r="AU1522" s="19" t="s">
        <v>83</v>
      </c>
    </row>
    <row r="1523" s="2" customFormat="1" ht="16.5" customHeight="1">
      <c r="A1523" s="40"/>
      <c r="B1523" s="41"/>
      <c r="C1523" s="278" t="s">
        <v>2007</v>
      </c>
      <c r="D1523" s="278" t="s">
        <v>424</v>
      </c>
      <c r="E1523" s="279" t="s">
        <v>2008</v>
      </c>
      <c r="F1523" s="280" t="s">
        <v>2009</v>
      </c>
      <c r="G1523" s="281" t="s">
        <v>868</v>
      </c>
      <c r="H1523" s="282">
        <v>1</v>
      </c>
      <c r="I1523" s="283"/>
      <c r="J1523" s="284">
        <f>ROUND(I1523*H1523,2)</f>
        <v>0</v>
      </c>
      <c r="K1523" s="280" t="s">
        <v>296</v>
      </c>
      <c r="L1523" s="285"/>
      <c r="M1523" s="286" t="s">
        <v>19</v>
      </c>
      <c r="N1523" s="287" t="s">
        <v>45</v>
      </c>
      <c r="O1523" s="86"/>
      <c r="P1523" s="225">
        <f>O1523*H1523</f>
        <v>0</v>
      </c>
      <c r="Q1523" s="225">
        <v>0.012</v>
      </c>
      <c r="R1523" s="225">
        <f>Q1523*H1523</f>
        <v>0.012</v>
      </c>
      <c r="S1523" s="225">
        <v>0</v>
      </c>
      <c r="T1523" s="226">
        <f>S1523*H1523</f>
        <v>0</v>
      </c>
      <c r="U1523" s="40"/>
      <c r="V1523" s="40"/>
      <c r="W1523" s="40"/>
      <c r="X1523" s="40"/>
      <c r="Y1523" s="40"/>
      <c r="Z1523" s="40"/>
      <c r="AA1523" s="40"/>
      <c r="AB1523" s="40"/>
      <c r="AC1523" s="40"/>
      <c r="AD1523" s="40"/>
      <c r="AE1523" s="40"/>
      <c r="AR1523" s="227" t="s">
        <v>498</v>
      </c>
      <c r="AT1523" s="227" t="s">
        <v>424</v>
      </c>
      <c r="AU1523" s="227" t="s">
        <v>83</v>
      </c>
      <c r="AY1523" s="19" t="s">
        <v>210</v>
      </c>
      <c r="BE1523" s="228">
        <f>IF(N1523="základní",J1523,0)</f>
        <v>0</v>
      </c>
      <c r="BF1523" s="228">
        <f>IF(N1523="snížená",J1523,0)</f>
        <v>0</v>
      </c>
      <c r="BG1523" s="228">
        <f>IF(N1523="zákl. přenesená",J1523,0)</f>
        <v>0</v>
      </c>
      <c r="BH1523" s="228">
        <f>IF(N1523="sníž. přenesená",J1523,0)</f>
        <v>0</v>
      </c>
      <c r="BI1523" s="228">
        <f>IF(N1523="nulová",J1523,0)</f>
        <v>0</v>
      </c>
      <c r="BJ1523" s="19" t="s">
        <v>81</v>
      </c>
      <c r="BK1523" s="228">
        <f>ROUND(I1523*H1523,2)</f>
        <v>0</v>
      </c>
      <c r="BL1523" s="19" t="s">
        <v>368</v>
      </c>
      <c r="BM1523" s="227" t="s">
        <v>2010</v>
      </c>
    </row>
    <row r="1524" s="2" customFormat="1">
      <c r="A1524" s="40"/>
      <c r="B1524" s="41"/>
      <c r="C1524" s="42"/>
      <c r="D1524" s="236" t="s">
        <v>1511</v>
      </c>
      <c r="E1524" s="42"/>
      <c r="F1524" s="288" t="s">
        <v>1988</v>
      </c>
      <c r="G1524" s="42"/>
      <c r="H1524" s="42"/>
      <c r="I1524" s="231"/>
      <c r="J1524" s="42"/>
      <c r="K1524" s="42"/>
      <c r="L1524" s="46"/>
      <c r="M1524" s="232"/>
      <c r="N1524" s="233"/>
      <c r="O1524" s="86"/>
      <c r="P1524" s="86"/>
      <c r="Q1524" s="86"/>
      <c r="R1524" s="86"/>
      <c r="S1524" s="86"/>
      <c r="T1524" s="87"/>
      <c r="U1524" s="40"/>
      <c r="V1524" s="40"/>
      <c r="W1524" s="40"/>
      <c r="X1524" s="40"/>
      <c r="Y1524" s="40"/>
      <c r="Z1524" s="40"/>
      <c r="AA1524" s="40"/>
      <c r="AB1524" s="40"/>
      <c r="AC1524" s="40"/>
      <c r="AD1524" s="40"/>
      <c r="AE1524" s="40"/>
      <c r="AT1524" s="19" t="s">
        <v>1511</v>
      </c>
      <c r="AU1524" s="19" t="s">
        <v>83</v>
      </c>
    </row>
    <row r="1525" s="2" customFormat="1" ht="16.5" customHeight="1">
      <c r="A1525" s="40"/>
      <c r="B1525" s="41"/>
      <c r="C1525" s="278" t="s">
        <v>2011</v>
      </c>
      <c r="D1525" s="278" t="s">
        <v>424</v>
      </c>
      <c r="E1525" s="279" t="s">
        <v>2012</v>
      </c>
      <c r="F1525" s="280" t="s">
        <v>2013</v>
      </c>
      <c r="G1525" s="281" t="s">
        <v>868</v>
      </c>
      <c r="H1525" s="282">
        <v>1</v>
      </c>
      <c r="I1525" s="283"/>
      <c r="J1525" s="284">
        <f>ROUND(I1525*H1525,2)</f>
        <v>0</v>
      </c>
      <c r="K1525" s="280" t="s">
        <v>296</v>
      </c>
      <c r="L1525" s="285"/>
      <c r="M1525" s="286" t="s">
        <v>19</v>
      </c>
      <c r="N1525" s="287" t="s">
        <v>45</v>
      </c>
      <c r="O1525" s="86"/>
      <c r="P1525" s="225">
        <f>O1525*H1525</f>
        <v>0</v>
      </c>
      <c r="Q1525" s="225">
        <v>0.012</v>
      </c>
      <c r="R1525" s="225">
        <f>Q1525*H1525</f>
        <v>0.012</v>
      </c>
      <c r="S1525" s="225">
        <v>0</v>
      </c>
      <c r="T1525" s="226">
        <f>S1525*H1525</f>
        <v>0</v>
      </c>
      <c r="U1525" s="40"/>
      <c r="V1525" s="40"/>
      <c r="W1525" s="40"/>
      <c r="X1525" s="40"/>
      <c r="Y1525" s="40"/>
      <c r="Z1525" s="40"/>
      <c r="AA1525" s="40"/>
      <c r="AB1525" s="40"/>
      <c r="AC1525" s="40"/>
      <c r="AD1525" s="40"/>
      <c r="AE1525" s="40"/>
      <c r="AR1525" s="227" t="s">
        <v>498</v>
      </c>
      <c r="AT1525" s="227" t="s">
        <v>424</v>
      </c>
      <c r="AU1525" s="227" t="s">
        <v>83</v>
      </c>
      <c r="AY1525" s="19" t="s">
        <v>210</v>
      </c>
      <c r="BE1525" s="228">
        <f>IF(N1525="základní",J1525,0)</f>
        <v>0</v>
      </c>
      <c r="BF1525" s="228">
        <f>IF(N1525="snížená",J1525,0)</f>
        <v>0</v>
      </c>
      <c r="BG1525" s="228">
        <f>IF(N1525="zákl. přenesená",J1525,0)</f>
        <v>0</v>
      </c>
      <c r="BH1525" s="228">
        <f>IF(N1525="sníž. přenesená",J1525,0)</f>
        <v>0</v>
      </c>
      <c r="BI1525" s="228">
        <f>IF(N1525="nulová",J1525,0)</f>
        <v>0</v>
      </c>
      <c r="BJ1525" s="19" t="s">
        <v>81</v>
      </c>
      <c r="BK1525" s="228">
        <f>ROUND(I1525*H1525,2)</f>
        <v>0</v>
      </c>
      <c r="BL1525" s="19" t="s">
        <v>368</v>
      </c>
      <c r="BM1525" s="227" t="s">
        <v>2014</v>
      </c>
    </row>
    <row r="1526" s="2" customFormat="1">
      <c r="A1526" s="40"/>
      <c r="B1526" s="41"/>
      <c r="C1526" s="42"/>
      <c r="D1526" s="236" t="s">
        <v>1511</v>
      </c>
      <c r="E1526" s="42"/>
      <c r="F1526" s="288" t="s">
        <v>2015</v>
      </c>
      <c r="G1526" s="42"/>
      <c r="H1526" s="42"/>
      <c r="I1526" s="231"/>
      <c r="J1526" s="42"/>
      <c r="K1526" s="42"/>
      <c r="L1526" s="46"/>
      <c r="M1526" s="232"/>
      <c r="N1526" s="233"/>
      <c r="O1526" s="86"/>
      <c r="P1526" s="86"/>
      <c r="Q1526" s="86"/>
      <c r="R1526" s="86"/>
      <c r="S1526" s="86"/>
      <c r="T1526" s="87"/>
      <c r="U1526" s="40"/>
      <c r="V1526" s="40"/>
      <c r="W1526" s="40"/>
      <c r="X1526" s="40"/>
      <c r="Y1526" s="40"/>
      <c r="Z1526" s="40"/>
      <c r="AA1526" s="40"/>
      <c r="AB1526" s="40"/>
      <c r="AC1526" s="40"/>
      <c r="AD1526" s="40"/>
      <c r="AE1526" s="40"/>
      <c r="AT1526" s="19" t="s">
        <v>1511</v>
      </c>
      <c r="AU1526" s="19" t="s">
        <v>83</v>
      </c>
    </row>
    <row r="1527" s="2" customFormat="1" ht="16.5" customHeight="1">
      <c r="A1527" s="40"/>
      <c r="B1527" s="41"/>
      <c r="C1527" s="278" t="s">
        <v>2016</v>
      </c>
      <c r="D1527" s="278" t="s">
        <v>424</v>
      </c>
      <c r="E1527" s="279" t="s">
        <v>2017</v>
      </c>
      <c r="F1527" s="280" t="s">
        <v>2018</v>
      </c>
      <c r="G1527" s="281" t="s">
        <v>868</v>
      </c>
      <c r="H1527" s="282">
        <v>1</v>
      </c>
      <c r="I1527" s="283"/>
      <c r="J1527" s="284">
        <f>ROUND(I1527*H1527,2)</f>
        <v>0</v>
      </c>
      <c r="K1527" s="280" t="s">
        <v>296</v>
      </c>
      <c r="L1527" s="285"/>
      <c r="M1527" s="286" t="s">
        <v>19</v>
      </c>
      <c r="N1527" s="287" t="s">
        <v>45</v>
      </c>
      <c r="O1527" s="86"/>
      <c r="P1527" s="225">
        <f>O1527*H1527</f>
        <v>0</v>
      </c>
      <c r="Q1527" s="225">
        <v>0.012</v>
      </c>
      <c r="R1527" s="225">
        <f>Q1527*H1527</f>
        <v>0.012</v>
      </c>
      <c r="S1527" s="225">
        <v>0</v>
      </c>
      <c r="T1527" s="226">
        <f>S1527*H1527</f>
        <v>0</v>
      </c>
      <c r="U1527" s="40"/>
      <c r="V1527" s="40"/>
      <c r="W1527" s="40"/>
      <c r="X1527" s="40"/>
      <c r="Y1527" s="40"/>
      <c r="Z1527" s="40"/>
      <c r="AA1527" s="40"/>
      <c r="AB1527" s="40"/>
      <c r="AC1527" s="40"/>
      <c r="AD1527" s="40"/>
      <c r="AE1527" s="40"/>
      <c r="AR1527" s="227" t="s">
        <v>498</v>
      </c>
      <c r="AT1527" s="227" t="s">
        <v>424</v>
      </c>
      <c r="AU1527" s="227" t="s">
        <v>83</v>
      </c>
      <c r="AY1527" s="19" t="s">
        <v>210</v>
      </c>
      <c r="BE1527" s="228">
        <f>IF(N1527="základní",J1527,0)</f>
        <v>0</v>
      </c>
      <c r="BF1527" s="228">
        <f>IF(N1527="snížená",J1527,0)</f>
        <v>0</v>
      </c>
      <c r="BG1527" s="228">
        <f>IF(N1527="zákl. přenesená",J1527,0)</f>
        <v>0</v>
      </c>
      <c r="BH1527" s="228">
        <f>IF(N1527="sníž. přenesená",J1527,0)</f>
        <v>0</v>
      </c>
      <c r="BI1527" s="228">
        <f>IF(N1527="nulová",J1527,0)</f>
        <v>0</v>
      </c>
      <c r="BJ1527" s="19" t="s">
        <v>81</v>
      </c>
      <c r="BK1527" s="228">
        <f>ROUND(I1527*H1527,2)</f>
        <v>0</v>
      </c>
      <c r="BL1527" s="19" t="s">
        <v>368</v>
      </c>
      <c r="BM1527" s="227" t="s">
        <v>2019</v>
      </c>
    </row>
    <row r="1528" s="2" customFormat="1">
      <c r="A1528" s="40"/>
      <c r="B1528" s="41"/>
      <c r="C1528" s="42"/>
      <c r="D1528" s="236" t="s">
        <v>1511</v>
      </c>
      <c r="E1528" s="42"/>
      <c r="F1528" s="288" t="s">
        <v>2020</v>
      </c>
      <c r="G1528" s="42"/>
      <c r="H1528" s="42"/>
      <c r="I1528" s="231"/>
      <c r="J1528" s="42"/>
      <c r="K1528" s="42"/>
      <c r="L1528" s="46"/>
      <c r="M1528" s="232"/>
      <c r="N1528" s="233"/>
      <c r="O1528" s="86"/>
      <c r="P1528" s="86"/>
      <c r="Q1528" s="86"/>
      <c r="R1528" s="86"/>
      <c r="S1528" s="86"/>
      <c r="T1528" s="87"/>
      <c r="U1528" s="40"/>
      <c r="V1528" s="40"/>
      <c r="W1528" s="40"/>
      <c r="X1528" s="40"/>
      <c r="Y1528" s="40"/>
      <c r="Z1528" s="40"/>
      <c r="AA1528" s="40"/>
      <c r="AB1528" s="40"/>
      <c r="AC1528" s="40"/>
      <c r="AD1528" s="40"/>
      <c r="AE1528" s="40"/>
      <c r="AT1528" s="19" t="s">
        <v>1511</v>
      </c>
      <c r="AU1528" s="19" t="s">
        <v>83</v>
      </c>
    </row>
    <row r="1529" s="2" customFormat="1" ht="16.5" customHeight="1">
      <c r="A1529" s="40"/>
      <c r="B1529" s="41"/>
      <c r="C1529" s="278" t="s">
        <v>2021</v>
      </c>
      <c r="D1529" s="278" t="s">
        <v>424</v>
      </c>
      <c r="E1529" s="279" t="s">
        <v>2022</v>
      </c>
      <c r="F1529" s="280" t="s">
        <v>2023</v>
      </c>
      <c r="G1529" s="281" t="s">
        <v>868</v>
      </c>
      <c r="H1529" s="282">
        <v>1</v>
      </c>
      <c r="I1529" s="283"/>
      <c r="J1529" s="284">
        <f>ROUND(I1529*H1529,2)</f>
        <v>0</v>
      </c>
      <c r="K1529" s="280" t="s">
        <v>296</v>
      </c>
      <c r="L1529" s="285"/>
      <c r="M1529" s="286" t="s">
        <v>19</v>
      </c>
      <c r="N1529" s="287" t="s">
        <v>45</v>
      </c>
      <c r="O1529" s="86"/>
      <c r="P1529" s="225">
        <f>O1529*H1529</f>
        <v>0</v>
      </c>
      <c r="Q1529" s="225">
        <v>0.012</v>
      </c>
      <c r="R1529" s="225">
        <f>Q1529*H1529</f>
        <v>0.012</v>
      </c>
      <c r="S1529" s="225">
        <v>0</v>
      </c>
      <c r="T1529" s="226">
        <f>S1529*H1529</f>
        <v>0</v>
      </c>
      <c r="U1529" s="40"/>
      <c r="V1529" s="40"/>
      <c r="W1529" s="40"/>
      <c r="X1529" s="40"/>
      <c r="Y1529" s="40"/>
      <c r="Z1529" s="40"/>
      <c r="AA1529" s="40"/>
      <c r="AB1529" s="40"/>
      <c r="AC1529" s="40"/>
      <c r="AD1529" s="40"/>
      <c r="AE1529" s="40"/>
      <c r="AR1529" s="227" t="s">
        <v>498</v>
      </c>
      <c r="AT1529" s="227" t="s">
        <v>424</v>
      </c>
      <c r="AU1529" s="227" t="s">
        <v>83</v>
      </c>
      <c r="AY1529" s="19" t="s">
        <v>210</v>
      </c>
      <c r="BE1529" s="228">
        <f>IF(N1529="základní",J1529,0)</f>
        <v>0</v>
      </c>
      <c r="BF1529" s="228">
        <f>IF(N1529="snížená",J1529,0)</f>
        <v>0</v>
      </c>
      <c r="BG1529" s="228">
        <f>IF(N1529="zákl. přenesená",J1529,0)</f>
        <v>0</v>
      </c>
      <c r="BH1529" s="228">
        <f>IF(N1529="sníž. přenesená",J1529,0)</f>
        <v>0</v>
      </c>
      <c r="BI1529" s="228">
        <f>IF(N1529="nulová",J1529,0)</f>
        <v>0</v>
      </c>
      <c r="BJ1529" s="19" t="s">
        <v>81</v>
      </c>
      <c r="BK1529" s="228">
        <f>ROUND(I1529*H1529,2)</f>
        <v>0</v>
      </c>
      <c r="BL1529" s="19" t="s">
        <v>368</v>
      </c>
      <c r="BM1529" s="227" t="s">
        <v>2024</v>
      </c>
    </row>
    <row r="1530" s="2" customFormat="1">
      <c r="A1530" s="40"/>
      <c r="B1530" s="41"/>
      <c r="C1530" s="42"/>
      <c r="D1530" s="236" t="s">
        <v>1511</v>
      </c>
      <c r="E1530" s="42"/>
      <c r="F1530" s="288" t="s">
        <v>2025</v>
      </c>
      <c r="G1530" s="42"/>
      <c r="H1530" s="42"/>
      <c r="I1530" s="231"/>
      <c r="J1530" s="42"/>
      <c r="K1530" s="42"/>
      <c r="L1530" s="46"/>
      <c r="M1530" s="232"/>
      <c r="N1530" s="233"/>
      <c r="O1530" s="86"/>
      <c r="P1530" s="86"/>
      <c r="Q1530" s="86"/>
      <c r="R1530" s="86"/>
      <c r="S1530" s="86"/>
      <c r="T1530" s="87"/>
      <c r="U1530" s="40"/>
      <c r="V1530" s="40"/>
      <c r="W1530" s="40"/>
      <c r="X1530" s="40"/>
      <c r="Y1530" s="40"/>
      <c r="Z1530" s="40"/>
      <c r="AA1530" s="40"/>
      <c r="AB1530" s="40"/>
      <c r="AC1530" s="40"/>
      <c r="AD1530" s="40"/>
      <c r="AE1530" s="40"/>
      <c r="AT1530" s="19" t="s">
        <v>1511</v>
      </c>
      <c r="AU1530" s="19" t="s">
        <v>83</v>
      </c>
    </row>
    <row r="1531" s="2" customFormat="1" ht="16.5" customHeight="1">
      <c r="A1531" s="40"/>
      <c r="B1531" s="41"/>
      <c r="C1531" s="278" t="s">
        <v>2026</v>
      </c>
      <c r="D1531" s="278" t="s">
        <v>424</v>
      </c>
      <c r="E1531" s="279" t="s">
        <v>2027</v>
      </c>
      <c r="F1531" s="280" t="s">
        <v>2028</v>
      </c>
      <c r="G1531" s="281" t="s">
        <v>868</v>
      </c>
      <c r="H1531" s="282">
        <v>1</v>
      </c>
      <c r="I1531" s="283"/>
      <c r="J1531" s="284">
        <f>ROUND(I1531*H1531,2)</f>
        <v>0</v>
      </c>
      <c r="K1531" s="280" t="s">
        <v>296</v>
      </c>
      <c r="L1531" s="285"/>
      <c r="M1531" s="286" t="s">
        <v>19</v>
      </c>
      <c r="N1531" s="287" t="s">
        <v>45</v>
      </c>
      <c r="O1531" s="86"/>
      <c r="P1531" s="225">
        <f>O1531*H1531</f>
        <v>0</v>
      </c>
      <c r="Q1531" s="225">
        <v>0.012</v>
      </c>
      <c r="R1531" s="225">
        <f>Q1531*H1531</f>
        <v>0.012</v>
      </c>
      <c r="S1531" s="225">
        <v>0</v>
      </c>
      <c r="T1531" s="226">
        <f>S1531*H1531</f>
        <v>0</v>
      </c>
      <c r="U1531" s="40"/>
      <c r="V1531" s="40"/>
      <c r="W1531" s="40"/>
      <c r="X1531" s="40"/>
      <c r="Y1531" s="40"/>
      <c r="Z1531" s="40"/>
      <c r="AA1531" s="40"/>
      <c r="AB1531" s="40"/>
      <c r="AC1531" s="40"/>
      <c r="AD1531" s="40"/>
      <c r="AE1531" s="40"/>
      <c r="AR1531" s="227" t="s">
        <v>498</v>
      </c>
      <c r="AT1531" s="227" t="s">
        <v>424</v>
      </c>
      <c r="AU1531" s="227" t="s">
        <v>83</v>
      </c>
      <c r="AY1531" s="19" t="s">
        <v>210</v>
      </c>
      <c r="BE1531" s="228">
        <f>IF(N1531="základní",J1531,0)</f>
        <v>0</v>
      </c>
      <c r="BF1531" s="228">
        <f>IF(N1531="snížená",J1531,0)</f>
        <v>0</v>
      </c>
      <c r="BG1531" s="228">
        <f>IF(N1531="zákl. přenesená",J1531,0)</f>
        <v>0</v>
      </c>
      <c r="BH1531" s="228">
        <f>IF(N1531="sníž. přenesená",J1531,0)</f>
        <v>0</v>
      </c>
      <c r="BI1531" s="228">
        <f>IF(N1531="nulová",J1531,0)</f>
        <v>0</v>
      </c>
      <c r="BJ1531" s="19" t="s">
        <v>81</v>
      </c>
      <c r="BK1531" s="228">
        <f>ROUND(I1531*H1531,2)</f>
        <v>0</v>
      </c>
      <c r="BL1531" s="19" t="s">
        <v>368</v>
      </c>
      <c r="BM1531" s="227" t="s">
        <v>2029</v>
      </c>
    </row>
    <row r="1532" s="2" customFormat="1">
      <c r="A1532" s="40"/>
      <c r="B1532" s="41"/>
      <c r="C1532" s="42"/>
      <c r="D1532" s="236" t="s">
        <v>1511</v>
      </c>
      <c r="E1532" s="42"/>
      <c r="F1532" s="288" t="s">
        <v>2030</v>
      </c>
      <c r="G1532" s="42"/>
      <c r="H1532" s="42"/>
      <c r="I1532" s="231"/>
      <c r="J1532" s="42"/>
      <c r="K1532" s="42"/>
      <c r="L1532" s="46"/>
      <c r="M1532" s="232"/>
      <c r="N1532" s="233"/>
      <c r="O1532" s="86"/>
      <c r="P1532" s="86"/>
      <c r="Q1532" s="86"/>
      <c r="R1532" s="86"/>
      <c r="S1532" s="86"/>
      <c r="T1532" s="87"/>
      <c r="U1532" s="40"/>
      <c r="V1532" s="40"/>
      <c r="W1532" s="40"/>
      <c r="X1532" s="40"/>
      <c r="Y1532" s="40"/>
      <c r="Z1532" s="40"/>
      <c r="AA1532" s="40"/>
      <c r="AB1532" s="40"/>
      <c r="AC1532" s="40"/>
      <c r="AD1532" s="40"/>
      <c r="AE1532" s="40"/>
      <c r="AT1532" s="19" t="s">
        <v>1511</v>
      </c>
      <c r="AU1532" s="19" t="s">
        <v>83</v>
      </c>
    </row>
    <row r="1533" s="13" customFormat="1">
      <c r="A1533" s="13"/>
      <c r="B1533" s="234"/>
      <c r="C1533" s="235"/>
      <c r="D1533" s="236" t="s">
        <v>221</v>
      </c>
      <c r="E1533" s="237" t="s">
        <v>19</v>
      </c>
      <c r="F1533" s="238" t="s">
        <v>2031</v>
      </c>
      <c r="G1533" s="235"/>
      <c r="H1533" s="237" t="s">
        <v>19</v>
      </c>
      <c r="I1533" s="239"/>
      <c r="J1533" s="235"/>
      <c r="K1533" s="235"/>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221</v>
      </c>
      <c r="AU1533" s="244" t="s">
        <v>83</v>
      </c>
      <c r="AV1533" s="13" t="s">
        <v>81</v>
      </c>
      <c r="AW1533" s="13" t="s">
        <v>34</v>
      </c>
      <c r="AX1533" s="13" t="s">
        <v>74</v>
      </c>
      <c r="AY1533" s="244" t="s">
        <v>210</v>
      </c>
    </row>
    <row r="1534" s="14" customFormat="1">
      <c r="A1534" s="14"/>
      <c r="B1534" s="245"/>
      <c r="C1534" s="246"/>
      <c r="D1534" s="236" t="s">
        <v>221</v>
      </c>
      <c r="E1534" s="247" t="s">
        <v>19</v>
      </c>
      <c r="F1534" s="248" t="s">
        <v>81</v>
      </c>
      <c r="G1534" s="246"/>
      <c r="H1534" s="249">
        <v>1</v>
      </c>
      <c r="I1534" s="250"/>
      <c r="J1534" s="246"/>
      <c r="K1534" s="246"/>
      <c r="L1534" s="251"/>
      <c r="M1534" s="252"/>
      <c r="N1534" s="253"/>
      <c r="O1534" s="253"/>
      <c r="P1534" s="253"/>
      <c r="Q1534" s="253"/>
      <c r="R1534" s="253"/>
      <c r="S1534" s="253"/>
      <c r="T1534" s="254"/>
      <c r="U1534" s="14"/>
      <c r="V1534" s="14"/>
      <c r="W1534" s="14"/>
      <c r="X1534" s="14"/>
      <c r="Y1534" s="14"/>
      <c r="Z1534" s="14"/>
      <c r="AA1534" s="14"/>
      <c r="AB1534" s="14"/>
      <c r="AC1534" s="14"/>
      <c r="AD1534" s="14"/>
      <c r="AE1534" s="14"/>
      <c r="AT1534" s="255" t="s">
        <v>221</v>
      </c>
      <c r="AU1534" s="255" t="s">
        <v>83</v>
      </c>
      <c r="AV1534" s="14" t="s">
        <v>83</v>
      </c>
      <c r="AW1534" s="14" t="s">
        <v>34</v>
      </c>
      <c r="AX1534" s="14" t="s">
        <v>81</v>
      </c>
      <c r="AY1534" s="255" t="s">
        <v>210</v>
      </c>
    </row>
    <row r="1535" s="2" customFormat="1" ht="16.5" customHeight="1">
      <c r="A1535" s="40"/>
      <c r="B1535" s="41"/>
      <c r="C1535" s="278" t="s">
        <v>2032</v>
      </c>
      <c r="D1535" s="278" t="s">
        <v>424</v>
      </c>
      <c r="E1535" s="279" t="s">
        <v>2033</v>
      </c>
      <c r="F1535" s="280" t="s">
        <v>2034</v>
      </c>
      <c r="G1535" s="281" t="s">
        <v>868</v>
      </c>
      <c r="H1535" s="282">
        <v>1</v>
      </c>
      <c r="I1535" s="283"/>
      <c r="J1535" s="284">
        <f>ROUND(I1535*H1535,2)</f>
        <v>0</v>
      </c>
      <c r="K1535" s="280" t="s">
        <v>296</v>
      </c>
      <c r="L1535" s="285"/>
      <c r="M1535" s="286" t="s">
        <v>19</v>
      </c>
      <c r="N1535" s="287" t="s">
        <v>45</v>
      </c>
      <c r="O1535" s="86"/>
      <c r="P1535" s="225">
        <f>O1535*H1535</f>
        <v>0</v>
      </c>
      <c r="Q1535" s="225">
        <v>0.012</v>
      </c>
      <c r="R1535" s="225">
        <f>Q1535*H1535</f>
        <v>0.012</v>
      </c>
      <c r="S1535" s="225">
        <v>0</v>
      </c>
      <c r="T1535" s="226">
        <f>S1535*H1535</f>
        <v>0</v>
      </c>
      <c r="U1535" s="40"/>
      <c r="V1535" s="40"/>
      <c r="W1535" s="40"/>
      <c r="X1535" s="40"/>
      <c r="Y1535" s="40"/>
      <c r="Z1535" s="40"/>
      <c r="AA1535" s="40"/>
      <c r="AB1535" s="40"/>
      <c r="AC1535" s="40"/>
      <c r="AD1535" s="40"/>
      <c r="AE1535" s="40"/>
      <c r="AR1535" s="227" t="s">
        <v>498</v>
      </c>
      <c r="AT1535" s="227" t="s">
        <v>424</v>
      </c>
      <c r="AU1535" s="227" t="s">
        <v>83</v>
      </c>
      <c r="AY1535" s="19" t="s">
        <v>210</v>
      </c>
      <c r="BE1535" s="228">
        <f>IF(N1535="základní",J1535,0)</f>
        <v>0</v>
      </c>
      <c r="BF1535" s="228">
        <f>IF(N1535="snížená",J1535,0)</f>
        <v>0</v>
      </c>
      <c r="BG1535" s="228">
        <f>IF(N1535="zákl. přenesená",J1535,0)</f>
        <v>0</v>
      </c>
      <c r="BH1535" s="228">
        <f>IF(N1535="sníž. přenesená",J1535,0)</f>
        <v>0</v>
      </c>
      <c r="BI1535" s="228">
        <f>IF(N1535="nulová",J1535,0)</f>
        <v>0</v>
      </c>
      <c r="BJ1535" s="19" t="s">
        <v>81</v>
      </c>
      <c r="BK1535" s="228">
        <f>ROUND(I1535*H1535,2)</f>
        <v>0</v>
      </c>
      <c r="BL1535" s="19" t="s">
        <v>368</v>
      </c>
      <c r="BM1535" s="227" t="s">
        <v>2035</v>
      </c>
    </row>
    <row r="1536" s="2" customFormat="1">
      <c r="A1536" s="40"/>
      <c r="B1536" s="41"/>
      <c r="C1536" s="42"/>
      <c r="D1536" s="236" t="s">
        <v>1511</v>
      </c>
      <c r="E1536" s="42"/>
      <c r="F1536" s="288" t="s">
        <v>2036</v>
      </c>
      <c r="G1536" s="42"/>
      <c r="H1536" s="42"/>
      <c r="I1536" s="231"/>
      <c r="J1536" s="42"/>
      <c r="K1536" s="42"/>
      <c r="L1536" s="46"/>
      <c r="M1536" s="232"/>
      <c r="N1536" s="233"/>
      <c r="O1536" s="86"/>
      <c r="P1536" s="86"/>
      <c r="Q1536" s="86"/>
      <c r="R1536" s="86"/>
      <c r="S1536" s="86"/>
      <c r="T1536" s="87"/>
      <c r="U1536" s="40"/>
      <c r="V1536" s="40"/>
      <c r="W1536" s="40"/>
      <c r="X1536" s="40"/>
      <c r="Y1536" s="40"/>
      <c r="Z1536" s="40"/>
      <c r="AA1536" s="40"/>
      <c r="AB1536" s="40"/>
      <c r="AC1536" s="40"/>
      <c r="AD1536" s="40"/>
      <c r="AE1536" s="40"/>
      <c r="AT1536" s="19" t="s">
        <v>1511</v>
      </c>
      <c r="AU1536" s="19" t="s">
        <v>83</v>
      </c>
    </row>
    <row r="1537" s="13" customFormat="1">
      <c r="A1537" s="13"/>
      <c r="B1537" s="234"/>
      <c r="C1537" s="235"/>
      <c r="D1537" s="236" t="s">
        <v>221</v>
      </c>
      <c r="E1537" s="237" t="s">
        <v>19</v>
      </c>
      <c r="F1537" s="238" t="s">
        <v>2037</v>
      </c>
      <c r="G1537" s="235"/>
      <c r="H1537" s="237" t="s">
        <v>19</v>
      </c>
      <c r="I1537" s="239"/>
      <c r="J1537" s="235"/>
      <c r="K1537" s="235"/>
      <c r="L1537" s="240"/>
      <c r="M1537" s="241"/>
      <c r="N1537" s="242"/>
      <c r="O1537" s="242"/>
      <c r="P1537" s="242"/>
      <c r="Q1537" s="242"/>
      <c r="R1537" s="242"/>
      <c r="S1537" s="242"/>
      <c r="T1537" s="243"/>
      <c r="U1537" s="13"/>
      <c r="V1537" s="13"/>
      <c r="W1537" s="13"/>
      <c r="X1537" s="13"/>
      <c r="Y1537" s="13"/>
      <c r="Z1537" s="13"/>
      <c r="AA1537" s="13"/>
      <c r="AB1537" s="13"/>
      <c r="AC1537" s="13"/>
      <c r="AD1537" s="13"/>
      <c r="AE1537" s="13"/>
      <c r="AT1537" s="244" t="s">
        <v>221</v>
      </c>
      <c r="AU1537" s="244" t="s">
        <v>83</v>
      </c>
      <c r="AV1537" s="13" t="s">
        <v>81</v>
      </c>
      <c r="AW1537" s="13" t="s">
        <v>34</v>
      </c>
      <c r="AX1537" s="13" t="s">
        <v>74</v>
      </c>
      <c r="AY1537" s="244" t="s">
        <v>210</v>
      </c>
    </row>
    <row r="1538" s="14" customFormat="1">
      <c r="A1538" s="14"/>
      <c r="B1538" s="245"/>
      <c r="C1538" s="246"/>
      <c r="D1538" s="236" t="s">
        <v>221</v>
      </c>
      <c r="E1538" s="247" t="s">
        <v>19</v>
      </c>
      <c r="F1538" s="248" t="s">
        <v>81</v>
      </c>
      <c r="G1538" s="246"/>
      <c r="H1538" s="249">
        <v>1</v>
      </c>
      <c r="I1538" s="250"/>
      <c r="J1538" s="246"/>
      <c r="K1538" s="246"/>
      <c r="L1538" s="251"/>
      <c r="M1538" s="252"/>
      <c r="N1538" s="253"/>
      <c r="O1538" s="253"/>
      <c r="P1538" s="253"/>
      <c r="Q1538" s="253"/>
      <c r="R1538" s="253"/>
      <c r="S1538" s="253"/>
      <c r="T1538" s="254"/>
      <c r="U1538" s="14"/>
      <c r="V1538" s="14"/>
      <c r="W1538" s="14"/>
      <c r="X1538" s="14"/>
      <c r="Y1538" s="14"/>
      <c r="Z1538" s="14"/>
      <c r="AA1538" s="14"/>
      <c r="AB1538" s="14"/>
      <c r="AC1538" s="14"/>
      <c r="AD1538" s="14"/>
      <c r="AE1538" s="14"/>
      <c r="AT1538" s="255" t="s">
        <v>221</v>
      </c>
      <c r="AU1538" s="255" t="s">
        <v>83</v>
      </c>
      <c r="AV1538" s="14" t="s">
        <v>83</v>
      </c>
      <c r="AW1538" s="14" t="s">
        <v>34</v>
      </c>
      <c r="AX1538" s="14" t="s">
        <v>81</v>
      </c>
      <c r="AY1538" s="255" t="s">
        <v>210</v>
      </c>
    </row>
    <row r="1539" s="2" customFormat="1" ht="16.5" customHeight="1">
      <c r="A1539" s="40"/>
      <c r="B1539" s="41"/>
      <c r="C1539" s="278" t="s">
        <v>2038</v>
      </c>
      <c r="D1539" s="278" t="s">
        <v>424</v>
      </c>
      <c r="E1539" s="279" t="s">
        <v>2039</v>
      </c>
      <c r="F1539" s="280" t="s">
        <v>2040</v>
      </c>
      <c r="G1539" s="281" t="s">
        <v>868</v>
      </c>
      <c r="H1539" s="282">
        <v>1</v>
      </c>
      <c r="I1539" s="283"/>
      <c r="J1539" s="284">
        <f>ROUND(I1539*H1539,2)</f>
        <v>0</v>
      </c>
      <c r="K1539" s="280" t="s">
        <v>296</v>
      </c>
      <c r="L1539" s="285"/>
      <c r="M1539" s="286" t="s">
        <v>19</v>
      </c>
      <c r="N1539" s="287" t="s">
        <v>45</v>
      </c>
      <c r="O1539" s="86"/>
      <c r="P1539" s="225">
        <f>O1539*H1539</f>
        <v>0</v>
      </c>
      <c r="Q1539" s="225">
        <v>0.012</v>
      </c>
      <c r="R1539" s="225">
        <f>Q1539*H1539</f>
        <v>0.012</v>
      </c>
      <c r="S1539" s="225">
        <v>0</v>
      </c>
      <c r="T1539" s="226">
        <f>S1539*H1539</f>
        <v>0</v>
      </c>
      <c r="U1539" s="40"/>
      <c r="V1539" s="40"/>
      <c r="W1539" s="40"/>
      <c r="X1539" s="40"/>
      <c r="Y1539" s="40"/>
      <c r="Z1539" s="40"/>
      <c r="AA1539" s="40"/>
      <c r="AB1539" s="40"/>
      <c r="AC1539" s="40"/>
      <c r="AD1539" s="40"/>
      <c r="AE1539" s="40"/>
      <c r="AR1539" s="227" t="s">
        <v>498</v>
      </c>
      <c r="AT1539" s="227" t="s">
        <v>424</v>
      </c>
      <c r="AU1539" s="227" t="s">
        <v>83</v>
      </c>
      <c r="AY1539" s="19" t="s">
        <v>210</v>
      </c>
      <c r="BE1539" s="228">
        <f>IF(N1539="základní",J1539,0)</f>
        <v>0</v>
      </c>
      <c r="BF1539" s="228">
        <f>IF(N1539="snížená",J1539,0)</f>
        <v>0</v>
      </c>
      <c r="BG1539" s="228">
        <f>IF(N1539="zákl. přenesená",J1539,0)</f>
        <v>0</v>
      </c>
      <c r="BH1539" s="228">
        <f>IF(N1539="sníž. přenesená",J1539,0)</f>
        <v>0</v>
      </c>
      <c r="BI1539" s="228">
        <f>IF(N1539="nulová",J1539,0)</f>
        <v>0</v>
      </c>
      <c r="BJ1539" s="19" t="s">
        <v>81</v>
      </c>
      <c r="BK1539" s="228">
        <f>ROUND(I1539*H1539,2)</f>
        <v>0</v>
      </c>
      <c r="BL1539" s="19" t="s">
        <v>368</v>
      </c>
      <c r="BM1539" s="227" t="s">
        <v>2041</v>
      </c>
    </row>
    <row r="1540" s="2" customFormat="1">
      <c r="A1540" s="40"/>
      <c r="B1540" s="41"/>
      <c r="C1540" s="42"/>
      <c r="D1540" s="236" t="s">
        <v>1511</v>
      </c>
      <c r="E1540" s="42"/>
      <c r="F1540" s="288" t="s">
        <v>2036</v>
      </c>
      <c r="G1540" s="42"/>
      <c r="H1540" s="42"/>
      <c r="I1540" s="231"/>
      <c r="J1540" s="42"/>
      <c r="K1540" s="42"/>
      <c r="L1540" s="46"/>
      <c r="M1540" s="232"/>
      <c r="N1540" s="233"/>
      <c r="O1540" s="86"/>
      <c r="P1540" s="86"/>
      <c r="Q1540" s="86"/>
      <c r="R1540" s="86"/>
      <c r="S1540" s="86"/>
      <c r="T1540" s="87"/>
      <c r="U1540" s="40"/>
      <c r="V1540" s="40"/>
      <c r="W1540" s="40"/>
      <c r="X1540" s="40"/>
      <c r="Y1540" s="40"/>
      <c r="Z1540" s="40"/>
      <c r="AA1540" s="40"/>
      <c r="AB1540" s="40"/>
      <c r="AC1540" s="40"/>
      <c r="AD1540" s="40"/>
      <c r="AE1540" s="40"/>
      <c r="AT1540" s="19" t="s">
        <v>1511</v>
      </c>
      <c r="AU1540" s="19" t="s">
        <v>83</v>
      </c>
    </row>
    <row r="1541" s="14" customFormat="1">
      <c r="A1541" s="14"/>
      <c r="B1541" s="245"/>
      <c r="C1541" s="246"/>
      <c r="D1541" s="236" t="s">
        <v>221</v>
      </c>
      <c r="E1541" s="247" t="s">
        <v>19</v>
      </c>
      <c r="F1541" s="248" t="s">
        <v>81</v>
      </c>
      <c r="G1541" s="246"/>
      <c r="H1541" s="249">
        <v>1</v>
      </c>
      <c r="I1541" s="250"/>
      <c r="J1541" s="246"/>
      <c r="K1541" s="246"/>
      <c r="L1541" s="251"/>
      <c r="M1541" s="252"/>
      <c r="N1541" s="253"/>
      <c r="O1541" s="253"/>
      <c r="P1541" s="253"/>
      <c r="Q1541" s="253"/>
      <c r="R1541" s="253"/>
      <c r="S1541" s="253"/>
      <c r="T1541" s="254"/>
      <c r="U1541" s="14"/>
      <c r="V1541" s="14"/>
      <c r="W1541" s="14"/>
      <c r="X1541" s="14"/>
      <c r="Y1541" s="14"/>
      <c r="Z1541" s="14"/>
      <c r="AA1541" s="14"/>
      <c r="AB1541" s="14"/>
      <c r="AC1541" s="14"/>
      <c r="AD1541" s="14"/>
      <c r="AE1541" s="14"/>
      <c r="AT1541" s="255" t="s">
        <v>221</v>
      </c>
      <c r="AU1541" s="255" t="s">
        <v>83</v>
      </c>
      <c r="AV1541" s="14" t="s">
        <v>83</v>
      </c>
      <c r="AW1541" s="14" t="s">
        <v>34</v>
      </c>
      <c r="AX1541" s="14" t="s">
        <v>81</v>
      </c>
      <c r="AY1541" s="255" t="s">
        <v>210</v>
      </c>
    </row>
    <row r="1542" s="2" customFormat="1" ht="16.5" customHeight="1">
      <c r="A1542" s="40"/>
      <c r="B1542" s="41"/>
      <c r="C1542" s="278" t="s">
        <v>2042</v>
      </c>
      <c r="D1542" s="278" t="s">
        <v>424</v>
      </c>
      <c r="E1542" s="279" t="s">
        <v>2043</v>
      </c>
      <c r="F1542" s="280" t="s">
        <v>2044</v>
      </c>
      <c r="G1542" s="281" t="s">
        <v>868</v>
      </c>
      <c r="H1542" s="282">
        <v>1</v>
      </c>
      <c r="I1542" s="283"/>
      <c r="J1542" s="284">
        <f>ROUND(I1542*H1542,2)</f>
        <v>0</v>
      </c>
      <c r="K1542" s="280" t="s">
        <v>296</v>
      </c>
      <c r="L1542" s="285"/>
      <c r="M1542" s="286" t="s">
        <v>19</v>
      </c>
      <c r="N1542" s="287" t="s">
        <v>45</v>
      </c>
      <c r="O1542" s="86"/>
      <c r="P1542" s="225">
        <f>O1542*H1542</f>
        <v>0</v>
      </c>
      <c r="Q1542" s="225">
        <v>0.012</v>
      </c>
      <c r="R1542" s="225">
        <f>Q1542*H1542</f>
        <v>0.012</v>
      </c>
      <c r="S1542" s="225">
        <v>0</v>
      </c>
      <c r="T1542" s="226">
        <f>S1542*H1542</f>
        <v>0</v>
      </c>
      <c r="U1542" s="40"/>
      <c r="V1542" s="40"/>
      <c r="W1542" s="40"/>
      <c r="X1542" s="40"/>
      <c r="Y1542" s="40"/>
      <c r="Z1542" s="40"/>
      <c r="AA1542" s="40"/>
      <c r="AB1542" s="40"/>
      <c r="AC1542" s="40"/>
      <c r="AD1542" s="40"/>
      <c r="AE1542" s="40"/>
      <c r="AR1542" s="227" t="s">
        <v>498</v>
      </c>
      <c r="AT1542" s="227" t="s">
        <v>424</v>
      </c>
      <c r="AU1542" s="227" t="s">
        <v>83</v>
      </c>
      <c r="AY1542" s="19" t="s">
        <v>210</v>
      </c>
      <c r="BE1542" s="228">
        <f>IF(N1542="základní",J1542,0)</f>
        <v>0</v>
      </c>
      <c r="BF1542" s="228">
        <f>IF(N1542="snížená",J1542,0)</f>
        <v>0</v>
      </c>
      <c r="BG1542" s="228">
        <f>IF(N1542="zákl. přenesená",J1542,0)</f>
        <v>0</v>
      </c>
      <c r="BH1542" s="228">
        <f>IF(N1542="sníž. přenesená",J1542,0)</f>
        <v>0</v>
      </c>
      <c r="BI1542" s="228">
        <f>IF(N1542="nulová",J1542,0)</f>
        <v>0</v>
      </c>
      <c r="BJ1542" s="19" t="s">
        <v>81</v>
      </c>
      <c r="BK1542" s="228">
        <f>ROUND(I1542*H1542,2)</f>
        <v>0</v>
      </c>
      <c r="BL1542" s="19" t="s">
        <v>368</v>
      </c>
      <c r="BM1542" s="227" t="s">
        <v>2045</v>
      </c>
    </row>
    <row r="1543" s="2" customFormat="1">
      <c r="A1543" s="40"/>
      <c r="B1543" s="41"/>
      <c r="C1543" s="42"/>
      <c r="D1543" s="236" t="s">
        <v>1511</v>
      </c>
      <c r="E1543" s="42"/>
      <c r="F1543" s="288" t="s">
        <v>2046</v>
      </c>
      <c r="G1543" s="42"/>
      <c r="H1543" s="42"/>
      <c r="I1543" s="231"/>
      <c r="J1543" s="42"/>
      <c r="K1543" s="42"/>
      <c r="L1543" s="46"/>
      <c r="M1543" s="232"/>
      <c r="N1543" s="233"/>
      <c r="O1543" s="86"/>
      <c r="P1543" s="86"/>
      <c r="Q1543" s="86"/>
      <c r="R1543" s="86"/>
      <c r="S1543" s="86"/>
      <c r="T1543" s="87"/>
      <c r="U1543" s="40"/>
      <c r="V1543" s="40"/>
      <c r="W1543" s="40"/>
      <c r="X1543" s="40"/>
      <c r="Y1543" s="40"/>
      <c r="Z1543" s="40"/>
      <c r="AA1543" s="40"/>
      <c r="AB1543" s="40"/>
      <c r="AC1543" s="40"/>
      <c r="AD1543" s="40"/>
      <c r="AE1543" s="40"/>
      <c r="AT1543" s="19" t="s">
        <v>1511</v>
      </c>
      <c r="AU1543" s="19" t="s">
        <v>83</v>
      </c>
    </row>
    <row r="1544" s="13" customFormat="1">
      <c r="A1544" s="13"/>
      <c r="B1544" s="234"/>
      <c r="C1544" s="235"/>
      <c r="D1544" s="236" t="s">
        <v>221</v>
      </c>
      <c r="E1544" s="237" t="s">
        <v>19</v>
      </c>
      <c r="F1544" s="238" t="s">
        <v>2047</v>
      </c>
      <c r="G1544" s="235"/>
      <c r="H1544" s="237" t="s">
        <v>19</v>
      </c>
      <c r="I1544" s="239"/>
      <c r="J1544" s="235"/>
      <c r="K1544" s="235"/>
      <c r="L1544" s="240"/>
      <c r="M1544" s="241"/>
      <c r="N1544" s="242"/>
      <c r="O1544" s="242"/>
      <c r="P1544" s="242"/>
      <c r="Q1544" s="242"/>
      <c r="R1544" s="242"/>
      <c r="S1544" s="242"/>
      <c r="T1544" s="243"/>
      <c r="U1544" s="13"/>
      <c r="V1544" s="13"/>
      <c r="W1544" s="13"/>
      <c r="X1544" s="13"/>
      <c r="Y1544" s="13"/>
      <c r="Z1544" s="13"/>
      <c r="AA1544" s="13"/>
      <c r="AB1544" s="13"/>
      <c r="AC1544" s="13"/>
      <c r="AD1544" s="13"/>
      <c r="AE1544" s="13"/>
      <c r="AT1544" s="244" t="s">
        <v>221</v>
      </c>
      <c r="AU1544" s="244" t="s">
        <v>83</v>
      </c>
      <c r="AV1544" s="13" t="s">
        <v>81</v>
      </c>
      <c r="AW1544" s="13" t="s">
        <v>34</v>
      </c>
      <c r="AX1544" s="13" t="s">
        <v>74</v>
      </c>
      <c r="AY1544" s="244" t="s">
        <v>210</v>
      </c>
    </row>
    <row r="1545" s="14" customFormat="1">
      <c r="A1545" s="14"/>
      <c r="B1545" s="245"/>
      <c r="C1545" s="246"/>
      <c r="D1545" s="236" t="s">
        <v>221</v>
      </c>
      <c r="E1545" s="247" t="s">
        <v>19</v>
      </c>
      <c r="F1545" s="248" t="s">
        <v>81</v>
      </c>
      <c r="G1545" s="246"/>
      <c r="H1545" s="249">
        <v>1</v>
      </c>
      <c r="I1545" s="250"/>
      <c r="J1545" s="246"/>
      <c r="K1545" s="246"/>
      <c r="L1545" s="251"/>
      <c r="M1545" s="252"/>
      <c r="N1545" s="253"/>
      <c r="O1545" s="253"/>
      <c r="P1545" s="253"/>
      <c r="Q1545" s="253"/>
      <c r="R1545" s="253"/>
      <c r="S1545" s="253"/>
      <c r="T1545" s="254"/>
      <c r="U1545" s="14"/>
      <c r="V1545" s="14"/>
      <c r="W1545" s="14"/>
      <c r="X1545" s="14"/>
      <c r="Y1545" s="14"/>
      <c r="Z1545" s="14"/>
      <c r="AA1545" s="14"/>
      <c r="AB1545" s="14"/>
      <c r="AC1545" s="14"/>
      <c r="AD1545" s="14"/>
      <c r="AE1545" s="14"/>
      <c r="AT1545" s="255" t="s">
        <v>221</v>
      </c>
      <c r="AU1545" s="255" t="s">
        <v>83</v>
      </c>
      <c r="AV1545" s="14" t="s">
        <v>83</v>
      </c>
      <c r="AW1545" s="14" t="s">
        <v>34</v>
      </c>
      <c r="AX1545" s="14" t="s">
        <v>81</v>
      </c>
      <c r="AY1545" s="255" t="s">
        <v>210</v>
      </c>
    </row>
    <row r="1546" s="2" customFormat="1" ht="16.5" customHeight="1">
      <c r="A1546" s="40"/>
      <c r="B1546" s="41"/>
      <c r="C1546" s="278" t="s">
        <v>2048</v>
      </c>
      <c r="D1546" s="278" t="s">
        <v>424</v>
      </c>
      <c r="E1546" s="279" t="s">
        <v>2049</v>
      </c>
      <c r="F1546" s="280" t="s">
        <v>2050</v>
      </c>
      <c r="G1546" s="281" t="s">
        <v>868</v>
      </c>
      <c r="H1546" s="282">
        <v>1</v>
      </c>
      <c r="I1546" s="283"/>
      <c r="J1546" s="284">
        <f>ROUND(I1546*H1546,2)</f>
        <v>0</v>
      </c>
      <c r="K1546" s="280" t="s">
        <v>296</v>
      </c>
      <c r="L1546" s="285"/>
      <c r="M1546" s="286" t="s">
        <v>19</v>
      </c>
      <c r="N1546" s="287" t="s">
        <v>45</v>
      </c>
      <c r="O1546" s="86"/>
      <c r="P1546" s="225">
        <f>O1546*H1546</f>
        <v>0</v>
      </c>
      <c r="Q1546" s="225">
        <v>0.012</v>
      </c>
      <c r="R1546" s="225">
        <f>Q1546*H1546</f>
        <v>0.012</v>
      </c>
      <c r="S1546" s="225">
        <v>0</v>
      </c>
      <c r="T1546" s="226">
        <f>S1546*H1546</f>
        <v>0</v>
      </c>
      <c r="U1546" s="40"/>
      <c r="V1546" s="40"/>
      <c r="W1546" s="40"/>
      <c r="X1546" s="40"/>
      <c r="Y1546" s="40"/>
      <c r="Z1546" s="40"/>
      <c r="AA1546" s="40"/>
      <c r="AB1546" s="40"/>
      <c r="AC1546" s="40"/>
      <c r="AD1546" s="40"/>
      <c r="AE1546" s="40"/>
      <c r="AR1546" s="227" t="s">
        <v>498</v>
      </c>
      <c r="AT1546" s="227" t="s">
        <v>424</v>
      </c>
      <c r="AU1546" s="227" t="s">
        <v>83</v>
      </c>
      <c r="AY1546" s="19" t="s">
        <v>210</v>
      </c>
      <c r="BE1546" s="228">
        <f>IF(N1546="základní",J1546,0)</f>
        <v>0</v>
      </c>
      <c r="BF1546" s="228">
        <f>IF(N1546="snížená",J1546,0)</f>
        <v>0</v>
      </c>
      <c r="BG1546" s="228">
        <f>IF(N1546="zákl. přenesená",J1546,0)</f>
        <v>0</v>
      </c>
      <c r="BH1546" s="228">
        <f>IF(N1546="sníž. přenesená",J1546,0)</f>
        <v>0</v>
      </c>
      <c r="BI1546" s="228">
        <f>IF(N1546="nulová",J1546,0)</f>
        <v>0</v>
      </c>
      <c r="BJ1546" s="19" t="s">
        <v>81</v>
      </c>
      <c r="BK1546" s="228">
        <f>ROUND(I1546*H1546,2)</f>
        <v>0</v>
      </c>
      <c r="BL1546" s="19" t="s">
        <v>368</v>
      </c>
      <c r="BM1546" s="227" t="s">
        <v>2051</v>
      </c>
    </row>
    <row r="1547" s="2" customFormat="1">
      <c r="A1547" s="40"/>
      <c r="B1547" s="41"/>
      <c r="C1547" s="42"/>
      <c r="D1547" s="236" t="s">
        <v>1511</v>
      </c>
      <c r="E1547" s="42"/>
      <c r="F1547" s="288" t="s">
        <v>2046</v>
      </c>
      <c r="G1547" s="42"/>
      <c r="H1547" s="42"/>
      <c r="I1547" s="231"/>
      <c r="J1547" s="42"/>
      <c r="K1547" s="42"/>
      <c r="L1547" s="46"/>
      <c r="M1547" s="232"/>
      <c r="N1547" s="233"/>
      <c r="O1547" s="86"/>
      <c r="P1547" s="86"/>
      <c r="Q1547" s="86"/>
      <c r="R1547" s="86"/>
      <c r="S1547" s="86"/>
      <c r="T1547" s="87"/>
      <c r="U1547" s="40"/>
      <c r="V1547" s="40"/>
      <c r="W1547" s="40"/>
      <c r="X1547" s="40"/>
      <c r="Y1547" s="40"/>
      <c r="Z1547" s="40"/>
      <c r="AA1547" s="40"/>
      <c r="AB1547" s="40"/>
      <c r="AC1547" s="40"/>
      <c r="AD1547" s="40"/>
      <c r="AE1547" s="40"/>
      <c r="AT1547" s="19" t="s">
        <v>1511</v>
      </c>
      <c r="AU1547" s="19" t="s">
        <v>83</v>
      </c>
    </row>
    <row r="1548" s="14" customFormat="1">
      <c r="A1548" s="14"/>
      <c r="B1548" s="245"/>
      <c r="C1548" s="246"/>
      <c r="D1548" s="236" t="s">
        <v>221</v>
      </c>
      <c r="E1548" s="247" t="s">
        <v>19</v>
      </c>
      <c r="F1548" s="248" t="s">
        <v>81</v>
      </c>
      <c r="G1548" s="246"/>
      <c r="H1548" s="249">
        <v>1</v>
      </c>
      <c r="I1548" s="250"/>
      <c r="J1548" s="246"/>
      <c r="K1548" s="246"/>
      <c r="L1548" s="251"/>
      <c r="M1548" s="252"/>
      <c r="N1548" s="253"/>
      <c r="O1548" s="253"/>
      <c r="P1548" s="253"/>
      <c r="Q1548" s="253"/>
      <c r="R1548" s="253"/>
      <c r="S1548" s="253"/>
      <c r="T1548" s="254"/>
      <c r="U1548" s="14"/>
      <c r="V1548" s="14"/>
      <c r="W1548" s="14"/>
      <c r="X1548" s="14"/>
      <c r="Y1548" s="14"/>
      <c r="Z1548" s="14"/>
      <c r="AA1548" s="14"/>
      <c r="AB1548" s="14"/>
      <c r="AC1548" s="14"/>
      <c r="AD1548" s="14"/>
      <c r="AE1548" s="14"/>
      <c r="AT1548" s="255" t="s">
        <v>221</v>
      </c>
      <c r="AU1548" s="255" t="s">
        <v>83</v>
      </c>
      <c r="AV1548" s="14" t="s">
        <v>83</v>
      </c>
      <c r="AW1548" s="14" t="s">
        <v>34</v>
      </c>
      <c r="AX1548" s="14" t="s">
        <v>81</v>
      </c>
      <c r="AY1548" s="255" t="s">
        <v>210</v>
      </c>
    </row>
    <row r="1549" s="2" customFormat="1" ht="16.5" customHeight="1">
      <c r="A1549" s="40"/>
      <c r="B1549" s="41"/>
      <c r="C1549" s="216" t="s">
        <v>2052</v>
      </c>
      <c r="D1549" s="216" t="s">
        <v>212</v>
      </c>
      <c r="E1549" s="217" t="s">
        <v>2053</v>
      </c>
      <c r="F1549" s="218" t="s">
        <v>2054</v>
      </c>
      <c r="G1549" s="219" t="s">
        <v>295</v>
      </c>
      <c r="H1549" s="220">
        <v>1</v>
      </c>
      <c r="I1549" s="221"/>
      <c r="J1549" s="222">
        <f>ROUND(I1549*H1549,2)</f>
        <v>0</v>
      </c>
      <c r="K1549" s="218" t="s">
        <v>296</v>
      </c>
      <c r="L1549" s="46"/>
      <c r="M1549" s="223" t="s">
        <v>19</v>
      </c>
      <c r="N1549" s="224" t="s">
        <v>45</v>
      </c>
      <c r="O1549" s="86"/>
      <c r="P1549" s="225">
        <f>O1549*H1549</f>
        <v>0</v>
      </c>
      <c r="Q1549" s="225">
        <v>0</v>
      </c>
      <c r="R1549" s="225">
        <f>Q1549*H1549</f>
        <v>0</v>
      </c>
      <c r="S1549" s="225">
        <v>0</v>
      </c>
      <c r="T1549" s="226">
        <f>S1549*H1549</f>
        <v>0</v>
      </c>
      <c r="U1549" s="40"/>
      <c r="V1549" s="40"/>
      <c r="W1549" s="40"/>
      <c r="X1549" s="40"/>
      <c r="Y1549" s="40"/>
      <c r="Z1549" s="40"/>
      <c r="AA1549" s="40"/>
      <c r="AB1549" s="40"/>
      <c r="AC1549" s="40"/>
      <c r="AD1549" s="40"/>
      <c r="AE1549" s="40"/>
      <c r="AR1549" s="227" t="s">
        <v>368</v>
      </c>
      <c r="AT1549" s="227" t="s">
        <v>212</v>
      </c>
      <c r="AU1549" s="227" t="s">
        <v>83</v>
      </c>
      <c r="AY1549" s="19" t="s">
        <v>210</v>
      </c>
      <c r="BE1549" s="228">
        <f>IF(N1549="základní",J1549,0)</f>
        <v>0</v>
      </c>
      <c r="BF1549" s="228">
        <f>IF(N1549="snížená",J1549,0)</f>
        <v>0</v>
      </c>
      <c r="BG1549" s="228">
        <f>IF(N1549="zákl. přenesená",J1549,0)</f>
        <v>0</v>
      </c>
      <c r="BH1549" s="228">
        <f>IF(N1549="sníž. přenesená",J1549,0)</f>
        <v>0</v>
      </c>
      <c r="BI1549" s="228">
        <f>IF(N1549="nulová",J1549,0)</f>
        <v>0</v>
      </c>
      <c r="BJ1549" s="19" t="s">
        <v>81</v>
      </c>
      <c r="BK1549" s="228">
        <f>ROUND(I1549*H1549,2)</f>
        <v>0</v>
      </c>
      <c r="BL1549" s="19" t="s">
        <v>368</v>
      </c>
      <c r="BM1549" s="227" t="s">
        <v>2055</v>
      </c>
    </row>
    <row r="1550" s="2" customFormat="1" ht="16.5" customHeight="1">
      <c r="A1550" s="40"/>
      <c r="B1550" s="41"/>
      <c r="C1550" s="278" t="s">
        <v>2056</v>
      </c>
      <c r="D1550" s="278" t="s">
        <v>424</v>
      </c>
      <c r="E1550" s="279" t="s">
        <v>2057</v>
      </c>
      <c r="F1550" s="280" t="s">
        <v>2058</v>
      </c>
      <c r="G1550" s="281" t="s">
        <v>868</v>
      </c>
      <c r="H1550" s="282">
        <v>1</v>
      </c>
      <c r="I1550" s="283"/>
      <c r="J1550" s="284">
        <f>ROUND(I1550*H1550,2)</f>
        <v>0</v>
      </c>
      <c r="K1550" s="280" t="s">
        <v>296</v>
      </c>
      <c r="L1550" s="285"/>
      <c r="M1550" s="286" t="s">
        <v>19</v>
      </c>
      <c r="N1550" s="287" t="s">
        <v>45</v>
      </c>
      <c r="O1550" s="86"/>
      <c r="P1550" s="225">
        <f>O1550*H1550</f>
        <v>0</v>
      </c>
      <c r="Q1550" s="225">
        <v>0.0080000000000000002</v>
      </c>
      <c r="R1550" s="225">
        <f>Q1550*H1550</f>
        <v>0.0080000000000000002</v>
      </c>
      <c r="S1550" s="225">
        <v>0</v>
      </c>
      <c r="T1550" s="226">
        <f>S1550*H1550</f>
        <v>0</v>
      </c>
      <c r="U1550" s="40"/>
      <c r="V1550" s="40"/>
      <c r="W1550" s="40"/>
      <c r="X1550" s="40"/>
      <c r="Y1550" s="40"/>
      <c r="Z1550" s="40"/>
      <c r="AA1550" s="40"/>
      <c r="AB1550" s="40"/>
      <c r="AC1550" s="40"/>
      <c r="AD1550" s="40"/>
      <c r="AE1550" s="40"/>
      <c r="AR1550" s="227" t="s">
        <v>498</v>
      </c>
      <c r="AT1550" s="227" t="s">
        <v>424</v>
      </c>
      <c r="AU1550" s="227" t="s">
        <v>83</v>
      </c>
      <c r="AY1550" s="19" t="s">
        <v>210</v>
      </c>
      <c r="BE1550" s="228">
        <f>IF(N1550="základní",J1550,0)</f>
        <v>0</v>
      </c>
      <c r="BF1550" s="228">
        <f>IF(N1550="snížená",J1550,0)</f>
        <v>0</v>
      </c>
      <c r="BG1550" s="228">
        <f>IF(N1550="zákl. přenesená",J1550,0)</f>
        <v>0</v>
      </c>
      <c r="BH1550" s="228">
        <f>IF(N1550="sníž. přenesená",J1550,0)</f>
        <v>0</v>
      </c>
      <c r="BI1550" s="228">
        <f>IF(N1550="nulová",J1550,0)</f>
        <v>0</v>
      </c>
      <c r="BJ1550" s="19" t="s">
        <v>81</v>
      </c>
      <c r="BK1550" s="228">
        <f>ROUND(I1550*H1550,2)</f>
        <v>0</v>
      </c>
      <c r="BL1550" s="19" t="s">
        <v>368</v>
      </c>
      <c r="BM1550" s="227" t="s">
        <v>2059</v>
      </c>
    </row>
    <row r="1551" s="2" customFormat="1">
      <c r="A1551" s="40"/>
      <c r="B1551" s="41"/>
      <c r="C1551" s="42"/>
      <c r="D1551" s="236" t="s">
        <v>1511</v>
      </c>
      <c r="E1551" s="42"/>
      <c r="F1551" s="288" t="s">
        <v>2060</v>
      </c>
      <c r="G1551" s="42"/>
      <c r="H1551" s="42"/>
      <c r="I1551" s="231"/>
      <c r="J1551" s="42"/>
      <c r="K1551" s="42"/>
      <c r="L1551" s="46"/>
      <c r="M1551" s="232"/>
      <c r="N1551" s="233"/>
      <c r="O1551" s="86"/>
      <c r="P1551" s="86"/>
      <c r="Q1551" s="86"/>
      <c r="R1551" s="86"/>
      <c r="S1551" s="86"/>
      <c r="T1551" s="87"/>
      <c r="U1551" s="40"/>
      <c r="V1551" s="40"/>
      <c r="W1551" s="40"/>
      <c r="X1551" s="40"/>
      <c r="Y1551" s="40"/>
      <c r="Z1551" s="40"/>
      <c r="AA1551" s="40"/>
      <c r="AB1551" s="40"/>
      <c r="AC1551" s="40"/>
      <c r="AD1551" s="40"/>
      <c r="AE1551" s="40"/>
      <c r="AT1551" s="19" t="s">
        <v>1511</v>
      </c>
      <c r="AU1551" s="19" t="s">
        <v>83</v>
      </c>
    </row>
    <row r="1552" s="2" customFormat="1" ht="16.5" customHeight="1">
      <c r="A1552" s="40"/>
      <c r="B1552" s="41"/>
      <c r="C1552" s="278" t="s">
        <v>2061</v>
      </c>
      <c r="D1552" s="278" t="s">
        <v>424</v>
      </c>
      <c r="E1552" s="279" t="s">
        <v>2062</v>
      </c>
      <c r="F1552" s="280" t="s">
        <v>2063</v>
      </c>
      <c r="G1552" s="281" t="s">
        <v>868</v>
      </c>
      <c r="H1552" s="282">
        <v>1</v>
      </c>
      <c r="I1552" s="283"/>
      <c r="J1552" s="284">
        <f>ROUND(I1552*H1552,2)</f>
        <v>0</v>
      </c>
      <c r="K1552" s="280" t="s">
        <v>296</v>
      </c>
      <c r="L1552" s="285"/>
      <c r="M1552" s="286" t="s">
        <v>19</v>
      </c>
      <c r="N1552" s="287" t="s">
        <v>45</v>
      </c>
      <c r="O1552" s="86"/>
      <c r="P1552" s="225">
        <f>O1552*H1552</f>
        <v>0</v>
      </c>
      <c r="Q1552" s="225">
        <v>0.014999999999999999</v>
      </c>
      <c r="R1552" s="225">
        <f>Q1552*H1552</f>
        <v>0.014999999999999999</v>
      </c>
      <c r="S1552" s="225">
        <v>0</v>
      </c>
      <c r="T1552" s="226">
        <f>S1552*H1552</f>
        <v>0</v>
      </c>
      <c r="U1552" s="40"/>
      <c r="V1552" s="40"/>
      <c r="W1552" s="40"/>
      <c r="X1552" s="40"/>
      <c r="Y1552" s="40"/>
      <c r="Z1552" s="40"/>
      <c r="AA1552" s="40"/>
      <c r="AB1552" s="40"/>
      <c r="AC1552" s="40"/>
      <c r="AD1552" s="40"/>
      <c r="AE1552" s="40"/>
      <c r="AR1552" s="227" t="s">
        <v>498</v>
      </c>
      <c r="AT1552" s="227" t="s">
        <v>424</v>
      </c>
      <c r="AU1552" s="227" t="s">
        <v>83</v>
      </c>
      <c r="AY1552" s="19" t="s">
        <v>210</v>
      </c>
      <c r="BE1552" s="228">
        <f>IF(N1552="základní",J1552,0)</f>
        <v>0</v>
      </c>
      <c r="BF1552" s="228">
        <f>IF(N1552="snížená",J1552,0)</f>
        <v>0</v>
      </c>
      <c r="BG1552" s="228">
        <f>IF(N1552="zákl. přenesená",J1552,0)</f>
        <v>0</v>
      </c>
      <c r="BH1552" s="228">
        <f>IF(N1552="sníž. přenesená",J1552,0)</f>
        <v>0</v>
      </c>
      <c r="BI1552" s="228">
        <f>IF(N1552="nulová",J1552,0)</f>
        <v>0</v>
      </c>
      <c r="BJ1552" s="19" t="s">
        <v>81</v>
      </c>
      <c r="BK1552" s="228">
        <f>ROUND(I1552*H1552,2)</f>
        <v>0</v>
      </c>
      <c r="BL1552" s="19" t="s">
        <v>368</v>
      </c>
      <c r="BM1552" s="227" t="s">
        <v>2064</v>
      </c>
    </row>
    <row r="1553" s="2" customFormat="1">
      <c r="A1553" s="40"/>
      <c r="B1553" s="41"/>
      <c r="C1553" s="42"/>
      <c r="D1553" s="236" t="s">
        <v>1511</v>
      </c>
      <c r="E1553" s="42"/>
      <c r="F1553" s="288" t="s">
        <v>2065</v>
      </c>
      <c r="G1553" s="42"/>
      <c r="H1553" s="42"/>
      <c r="I1553" s="231"/>
      <c r="J1553" s="42"/>
      <c r="K1553" s="42"/>
      <c r="L1553" s="46"/>
      <c r="M1553" s="232"/>
      <c r="N1553" s="233"/>
      <c r="O1553" s="86"/>
      <c r="P1553" s="86"/>
      <c r="Q1553" s="86"/>
      <c r="R1553" s="86"/>
      <c r="S1553" s="86"/>
      <c r="T1553" s="87"/>
      <c r="U1553" s="40"/>
      <c r="V1553" s="40"/>
      <c r="W1553" s="40"/>
      <c r="X1553" s="40"/>
      <c r="Y1553" s="40"/>
      <c r="Z1553" s="40"/>
      <c r="AA1553" s="40"/>
      <c r="AB1553" s="40"/>
      <c r="AC1553" s="40"/>
      <c r="AD1553" s="40"/>
      <c r="AE1553" s="40"/>
      <c r="AT1553" s="19" t="s">
        <v>1511</v>
      </c>
      <c r="AU1553" s="19" t="s">
        <v>83</v>
      </c>
    </row>
    <row r="1554" s="2" customFormat="1" ht="16.5" customHeight="1">
      <c r="A1554" s="40"/>
      <c r="B1554" s="41"/>
      <c r="C1554" s="278" t="s">
        <v>2066</v>
      </c>
      <c r="D1554" s="278" t="s">
        <v>424</v>
      </c>
      <c r="E1554" s="279" t="s">
        <v>2067</v>
      </c>
      <c r="F1554" s="280" t="s">
        <v>2068</v>
      </c>
      <c r="G1554" s="281" t="s">
        <v>868</v>
      </c>
      <c r="H1554" s="282">
        <v>1</v>
      </c>
      <c r="I1554" s="283"/>
      <c r="J1554" s="284">
        <f>ROUND(I1554*H1554,2)</f>
        <v>0</v>
      </c>
      <c r="K1554" s="280" t="s">
        <v>296</v>
      </c>
      <c r="L1554" s="285"/>
      <c r="M1554" s="286" t="s">
        <v>19</v>
      </c>
      <c r="N1554" s="287" t="s">
        <v>45</v>
      </c>
      <c r="O1554" s="86"/>
      <c r="P1554" s="225">
        <f>O1554*H1554</f>
        <v>0</v>
      </c>
      <c r="Q1554" s="225">
        <v>0.0050000000000000001</v>
      </c>
      <c r="R1554" s="225">
        <f>Q1554*H1554</f>
        <v>0.0050000000000000001</v>
      </c>
      <c r="S1554" s="225">
        <v>0</v>
      </c>
      <c r="T1554" s="226">
        <f>S1554*H1554</f>
        <v>0</v>
      </c>
      <c r="U1554" s="40"/>
      <c r="V1554" s="40"/>
      <c r="W1554" s="40"/>
      <c r="X1554" s="40"/>
      <c r="Y1554" s="40"/>
      <c r="Z1554" s="40"/>
      <c r="AA1554" s="40"/>
      <c r="AB1554" s="40"/>
      <c r="AC1554" s="40"/>
      <c r="AD1554" s="40"/>
      <c r="AE1554" s="40"/>
      <c r="AR1554" s="227" t="s">
        <v>498</v>
      </c>
      <c r="AT1554" s="227" t="s">
        <v>424</v>
      </c>
      <c r="AU1554" s="227" t="s">
        <v>83</v>
      </c>
      <c r="AY1554" s="19" t="s">
        <v>210</v>
      </c>
      <c r="BE1554" s="228">
        <f>IF(N1554="základní",J1554,0)</f>
        <v>0</v>
      </c>
      <c r="BF1554" s="228">
        <f>IF(N1554="snížená",J1554,0)</f>
        <v>0</v>
      </c>
      <c r="BG1554" s="228">
        <f>IF(N1554="zákl. přenesená",J1554,0)</f>
        <v>0</v>
      </c>
      <c r="BH1554" s="228">
        <f>IF(N1554="sníž. přenesená",J1554,0)</f>
        <v>0</v>
      </c>
      <c r="BI1554" s="228">
        <f>IF(N1554="nulová",J1554,0)</f>
        <v>0</v>
      </c>
      <c r="BJ1554" s="19" t="s">
        <v>81</v>
      </c>
      <c r="BK1554" s="228">
        <f>ROUND(I1554*H1554,2)</f>
        <v>0</v>
      </c>
      <c r="BL1554" s="19" t="s">
        <v>368</v>
      </c>
      <c r="BM1554" s="227" t="s">
        <v>2069</v>
      </c>
    </row>
    <row r="1555" s="2" customFormat="1">
      <c r="A1555" s="40"/>
      <c r="B1555" s="41"/>
      <c r="C1555" s="42"/>
      <c r="D1555" s="236" t="s">
        <v>1511</v>
      </c>
      <c r="E1555" s="42"/>
      <c r="F1555" s="288" t="s">
        <v>2070</v>
      </c>
      <c r="G1555" s="42"/>
      <c r="H1555" s="42"/>
      <c r="I1555" s="231"/>
      <c r="J1555" s="42"/>
      <c r="K1555" s="42"/>
      <c r="L1555" s="46"/>
      <c r="M1555" s="232"/>
      <c r="N1555" s="233"/>
      <c r="O1555" s="86"/>
      <c r="P1555" s="86"/>
      <c r="Q1555" s="86"/>
      <c r="R1555" s="86"/>
      <c r="S1555" s="86"/>
      <c r="T1555" s="87"/>
      <c r="U1555" s="40"/>
      <c r="V1555" s="40"/>
      <c r="W1555" s="40"/>
      <c r="X1555" s="40"/>
      <c r="Y1555" s="40"/>
      <c r="Z1555" s="40"/>
      <c r="AA1555" s="40"/>
      <c r="AB1555" s="40"/>
      <c r="AC1555" s="40"/>
      <c r="AD1555" s="40"/>
      <c r="AE1555" s="40"/>
      <c r="AT1555" s="19" t="s">
        <v>1511</v>
      </c>
      <c r="AU1555" s="19" t="s">
        <v>83</v>
      </c>
    </row>
    <row r="1556" s="2" customFormat="1" ht="16.5" customHeight="1">
      <c r="A1556" s="40"/>
      <c r="B1556" s="41"/>
      <c r="C1556" s="278" t="s">
        <v>2071</v>
      </c>
      <c r="D1556" s="278" t="s">
        <v>424</v>
      </c>
      <c r="E1556" s="279" t="s">
        <v>2072</v>
      </c>
      <c r="F1556" s="280" t="s">
        <v>2073</v>
      </c>
      <c r="G1556" s="281" t="s">
        <v>868</v>
      </c>
      <c r="H1556" s="282">
        <v>1</v>
      </c>
      <c r="I1556" s="283"/>
      <c r="J1556" s="284">
        <f>ROUND(I1556*H1556,2)</f>
        <v>0</v>
      </c>
      <c r="K1556" s="280" t="s">
        <v>296</v>
      </c>
      <c r="L1556" s="285"/>
      <c r="M1556" s="286" t="s">
        <v>19</v>
      </c>
      <c r="N1556" s="287" t="s">
        <v>45</v>
      </c>
      <c r="O1556" s="86"/>
      <c r="P1556" s="225">
        <f>O1556*H1556</f>
        <v>0</v>
      </c>
      <c r="Q1556" s="225">
        <v>0.0050000000000000001</v>
      </c>
      <c r="R1556" s="225">
        <f>Q1556*H1556</f>
        <v>0.0050000000000000001</v>
      </c>
      <c r="S1556" s="225">
        <v>0</v>
      </c>
      <c r="T1556" s="226">
        <f>S1556*H1556</f>
        <v>0</v>
      </c>
      <c r="U1556" s="40"/>
      <c r="V1556" s="40"/>
      <c r="W1556" s="40"/>
      <c r="X1556" s="40"/>
      <c r="Y1556" s="40"/>
      <c r="Z1556" s="40"/>
      <c r="AA1556" s="40"/>
      <c r="AB1556" s="40"/>
      <c r="AC1556" s="40"/>
      <c r="AD1556" s="40"/>
      <c r="AE1556" s="40"/>
      <c r="AR1556" s="227" t="s">
        <v>498</v>
      </c>
      <c r="AT1556" s="227" t="s">
        <v>424</v>
      </c>
      <c r="AU1556" s="227" t="s">
        <v>83</v>
      </c>
      <c r="AY1556" s="19" t="s">
        <v>210</v>
      </c>
      <c r="BE1556" s="228">
        <f>IF(N1556="základní",J1556,0)</f>
        <v>0</v>
      </c>
      <c r="BF1556" s="228">
        <f>IF(N1556="snížená",J1556,0)</f>
        <v>0</v>
      </c>
      <c r="BG1556" s="228">
        <f>IF(N1556="zákl. přenesená",J1556,0)</f>
        <v>0</v>
      </c>
      <c r="BH1556" s="228">
        <f>IF(N1556="sníž. přenesená",J1556,0)</f>
        <v>0</v>
      </c>
      <c r="BI1556" s="228">
        <f>IF(N1556="nulová",J1556,0)</f>
        <v>0</v>
      </c>
      <c r="BJ1556" s="19" t="s">
        <v>81</v>
      </c>
      <c r="BK1556" s="228">
        <f>ROUND(I1556*H1556,2)</f>
        <v>0</v>
      </c>
      <c r="BL1556" s="19" t="s">
        <v>368</v>
      </c>
      <c r="BM1556" s="227" t="s">
        <v>2074</v>
      </c>
    </row>
    <row r="1557" s="2" customFormat="1">
      <c r="A1557" s="40"/>
      <c r="B1557" s="41"/>
      <c r="C1557" s="42"/>
      <c r="D1557" s="236" t="s">
        <v>1511</v>
      </c>
      <c r="E1557" s="42"/>
      <c r="F1557" s="288" t="s">
        <v>2075</v>
      </c>
      <c r="G1557" s="42"/>
      <c r="H1557" s="42"/>
      <c r="I1557" s="231"/>
      <c r="J1557" s="42"/>
      <c r="K1557" s="42"/>
      <c r="L1557" s="46"/>
      <c r="M1557" s="232"/>
      <c r="N1557" s="233"/>
      <c r="O1557" s="86"/>
      <c r="P1557" s="86"/>
      <c r="Q1557" s="86"/>
      <c r="R1557" s="86"/>
      <c r="S1557" s="86"/>
      <c r="T1557" s="87"/>
      <c r="U1557" s="40"/>
      <c r="V1557" s="40"/>
      <c r="W1557" s="40"/>
      <c r="X1557" s="40"/>
      <c r="Y1557" s="40"/>
      <c r="Z1557" s="40"/>
      <c r="AA1557" s="40"/>
      <c r="AB1557" s="40"/>
      <c r="AC1557" s="40"/>
      <c r="AD1557" s="40"/>
      <c r="AE1557" s="40"/>
      <c r="AT1557" s="19" t="s">
        <v>1511</v>
      </c>
      <c r="AU1557" s="19" t="s">
        <v>83</v>
      </c>
    </row>
    <row r="1558" s="2" customFormat="1" ht="16.5" customHeight="1">
      <c r="A1558" s="40"/>
      <c r="B1558" s="41"/>
      <c r="C1558" s="278" t="s">
        <v>2076</v>
      </c>
      <c r="D1558" s="278" t="s">
        <v>424</v>
      </c>
      <c r="E1558" s="279" t="s">
        <v>2077</v>
      </c>
      <c r="F1558" s="280" t="s">
        <v>2078</v>
      </c>
      <c r="G1558" s="281" t="s">
        <v>868</v>
      </c>
      <c r="H1558" s="282">
        <v>1</v>
      </c>
      <c r="I1558" s="283"/>
      <c r="J1558" s="284">
        <f>ROUND(I1558*H1558,2)</f>
        <v>0</v>
      </c>
      <c r="K1558" s="280" t="s">
        <v>296</v>
      </c>
      <c r="L1558" s="285"/>
      <c r="M1558" s="286" t="s">
        <v>19</v>
      </c>
      <c r="N1558" s="287" t="s">
        <v>45</v>
      </c>
      <c r="O1558" s="86"/>
      <c r="P1558" s="225">
        <f>O1558*H1558</f>
        <v>0</v>
      </c>
      <c r="Q1558" s="225">
        <v>0.0050000000000000001</v>
      </c>
      <c r="R1558" s="225">
        <f>Q1558*H1558</f>
        <v>0.0050000000000000001</v>
      </c>
      <c r="S1558" s="225">
        <v>0</v>
      </c>
      <c r="T1558" s="226">
        <f>S1558*H1558</f>
        <v>0</v>
      </c>
      <c r="U1558" s="40"/>
      <c r="V1558" s="40"/>
      <c r="W1558" s="40"/>
      <c r="X1558" s="40"/>
      <c r="Y1558" s="40"/>
      <c r="Z1558" s="40"/>
      <c r="AA1558" s="40"/>
      <c r="AB1558" s="40"/>
      <c r="AC1558" s="40"/>
      <c r="AD1558" s="40"/>
      <c r="AE1558" s="40"/>
      <c r="AR1558" s="227" t="s">
        <v>498</v>
      </c>
      <c r="AT1558" s="227" t="s">
        <v>424</v>
      </c>
      <c r="AU1558" s="227" t="s">
        <v>83</v>
      </c>
      <c r="AY1558" s="19" t="s">
        <v>210</v>
      </c>
      <c r="BE1558" s="228">
        <f>IF(N1558="základní",J1558,0)</f>
        <v>0</v>
      </c>
      <c r="BF1558" s="228">
        <f>IF(N1558="snížená",J1558,0)</f>
        <v>0</v>
      </c>
      <c r="BG1558" s="228">
        <f>IF(N1558="zákl. přenesená",J1558,0)</f>
        <v>0</v>
      </c>
      <c r="BH1558" s="228">
        <f>IF(N1558="sníž. přenesená",J1558,0)</f>
        <v>0</v>
      </c>
      <c r="BI1558" s="228">
        <f>IF(N1558="nulová",J1558,0)</f>
        <v>0</v>
      </c>
      <c r="BJ1558" s="19" t="s">
        <v>81</v>
      </c>
      <c r="BK1558" s="228">
        <f>ROUND(I1558*H1558,2)</f>
        <v>0</v>
      </c>
      <c r="BL1558" s="19" t="s">
        <v>368</v>
      </c>
      <c r="BM1558" s="227" t="s">
        <v>2079</v>
      </c>
    </row>
    <row r="1559" s="2" customFormat="1">
      <c r="A1559" s="40"/>
      <c r="B1559" s="41"/>
      <c r="C1559" s="42"/>
      <c r="D1559" s="236" t="s">
        <v>1511</v>
      </c>
      <c r="E1559" s="42"/>
      <c r="F1559" s="288" t="s">
        <v>2075</v>
      </c>
      <c r="G1559" s="42"/>
      <c r="H1559" s="42"/>
      <c r="I1559" s="231"/>
      <c r="J1559" s="42"/>
      <c r="K1559" s="42"/>
      <c r="L1559" s="46"/>
      <c r="M1559" s="232"/>
      <c r="N1559" s="233"/>
      <c r="O1559" s="86"/>
      <c r="P1559" s="86"/>
      <c r="Q1559" s="86"/>
      <c r="R1559" s="86"/>
      <c r="S1559" s="86"/>
      <c r="T1559" s="87"/>
      <c r="U1559" s="40"/>
      <c r="V1559" s="40"/>
      <c r="W1559" s="40"/>
      <c r="X1559" s="40"/>
      <c r="Y1559" s="40"/>
      <c r="Z1559" s="40"/>
      <c r="AA1559" s="40"/>
      <c r="AB1559" s="40"/>
      <c r="AC1559" s="40"/>
      <c r="AD1559" s="40"/>
      <c r="AE1559" s="40"/>
      <c r="AT1559" s="19" t="s">
        <v>1511</v>
      </c>
      <c r="AU1559" s="19" t="s">
        <v>83</v>
      </c>
    </row>
    <row r="1560" s="2" customFormat="1" ht="16.5" customHeight="1">
      <c r="A1560" s="40"/>
      <c r="B1560" s="41"/>
      <c r="C1560" s="278" t="s">
        <v>2080</v>
      </c>
      <c r="D1560" s="278" t="s">
        <v>424</v>
      </c>
      <c r="E1560" s="279" t="s">
        <v>2081</v>
      </c>
      <c r="F1560" s="280" t="s">
        <v>2082</v>
      </c>
      <c r="G1560" s="281" t="s">
        <v>868</v>
      </c>
      <c r="H1560" s="282">
        <v>1</v>
      </c>
      <c r="I1560" s="283"/>
      <c r="J1560" s="284">
        <f>ROUND(I1560*H1560,2)</f>
        <v>0</v>
      </c>
      <c r="K1560" s="280" t="s">
        <v>296</v>
      </c>
      <c r="L1560" s="285"/>
      <c r="M1560" s="286" t="s">
        <v>19</v>
      </c>
      <c r="N1560" s="287" t="s">
        <v>45</v>
      </c>
      <c r="O1560" s="86"/>
      <c r="P1560" s="225">
        <f>O1560*H1560</f>
        <v>0</v>
      </c>
      <c r="Q1560" s="225">
        <v>0.0030000000000000001</v>
      </c>
      <c r="R1560" s="225">
        <f>Q1560*H1560</f>
        <v>0.0030000000000000001</v>
      </c>
      <c r="S1560" s="225">
        <v>0</v>
      </c>
      <c r="T1560" s="226">
        <f>S1560*H1560</f>
        <v>0</v>
      </c>
      <c r="U1560" s="40"/>
      <c r="V1560" s="40"/>
      <c r="W1560" s="40"/>
      <c r="X1560" s="40"/>
      <c r="Y1560" s="40"/>
      <c r="Z1560" s="40"/>
      <c r="AA1560" s="40"/>
      <c r="AB1560" s="40"/>
      <c r="AC1560" s="40"/>
      <c r="AD1560" s="40"/>
      <c r="AE1560" s="40"/>
      <c r="AR1560" s="227" t="s">
        <v>498</v>
      </c>
      <c r="AT1560" s="227" t="s">
        <v>424</v>
      </c>
      <c r="AU1560" s="227" t="s">
        <v>83</v>
      </c>
      <c r="AY1560" s="19" t="s">
        <v>210</v>
      </c>
      <c r="BE1560" s="228">
        <f>IF(N1560="základní",J1560,0)</f>
        <v>0</v>
      </c>
      <c r="BF1560" s="228">
        <f>IF(N1560="snížená",J1560,0)</f>
        <v>0</v>
      </c>
      <c r="BG1560" s="228">
        <f>IF(N1560="zákl. přenesená",J1560,0)</f>
        <v>0</v>
      </c>
      <c r="BH1560" s="228">
        <f>IF(N1560="sníž. přenesená",J1560,0)</f>
        <v>0</v>
      </c>
      <c r="BI1560" s="228">
        <f>IF(N1560="nulová",J1560,0)</f>
        <v>0</v>
      </c>
      <c r="BJ1560" s="19" t="s">
        <v>81</v>
      </c>
      <c r="BK1560" s="228">
        <f>ROUND(I1560*H1560,2)</f>
        <v>0</v>
      </c>
      <c r="BL1560" s="19" t="s">
        <v>368</v>
      </c>
      <c r="BM1560" s="227" t="s">
        <v>2083</v>
      </c>
    </row>
    <row r="1561" s="13" customFormat="1">
      <c r="A1561" s="13"/>
      <c r="B1561" s="234"/>
      <c r="C1561" s="235"/>
      <c r="D1561" s="236" t="s">
        <v>221</v>
      </c>
      <c r="E1561" s="237" t="s">
        <v>19</v>
      </c>
      <c r="F1561" s="238" t="s">
        <v>2084</v>
      </c>
      <c r="G1561" s="235"/>
      <c r="H1561" s="237" t="s">
        <v>19</v>
      </c>
      <c r="I1561" s="239"/>
      <c r="J1561" s="235"/>
      <c r="K1561" s="235"/>
      <c r="L1561" s="240"/>
      <c r="M1561" s="241"/>
      <c r="N1561" s="242"/>
      <c r="O1561" s="242"/>
      <c r="P1561" s="242"/>
      <c r="Q1561" s="242"/>
      <c r="R1561" s="242"/>
      <c r="S1561" s="242"/>
      <c r="T1561" s="243"/>
      <c r="U1561" s="13"/>
      <c r="V1561" s="13"/>
      <c r="W1561" s="13"/>
      <c r="X1561" s="13"/>
      <c r="Y1561" s="13"/>
      <c r="Z1561" s="13"/>
      <c r="AA1561" s="13"/>
      <c r="AB1561" s="13"/>
      <c r="AC1561" s="13"/>
      <c r="AD1561" s="13"/>
      <c r="AE1561" s="13"/>
      <c r="AT1561" s="244" t="s">
        <v>221</v>
      </c>
      <c r="AU1561" s="244" t="s">
        <v>83</v>
      </c>
      <c r="AV1561" s="13" t="s">
        <v>81</v>
      </c>
      <c r="AW1561" s="13" t="s">
        <v>34</v>
      </c>
      <c r="AX1561" s="13" t="s">
        <v>74</v>
      </c>
      <c r="AY1561" s="244" t="s">
        <v>210</v>
      </c>
    </row>
    <row r="1562" s="14" customFormat="1">
      <c r="A1562" s="14"/>
      <c r="B1562" s="245"/>
      <c r="C1562" s="246"/>
      <c r="D1562" s="236" t="s">
        <v>221</v>
      </c>
      <c r="E1562" s="247" t="s">
        <v>19</v>
      </c>
      <c r="F1562" s="248" t="s">
        <v>81</v>
      </c>
      <c r="G1562" s="246"/>
      <c r="H1562" s="249">
        <v>1</v>
      </c>
      <c r="I1562" s="250"/>
      <c r="J1562" s="246"/>
      <c r="K1562" s="246"/>
      <c r="L1562" s="251"/>
      <c r="M1562" s="252"/>
      <c r="N1562" s="253"/>
      <c r="O1562" s="253"/>
      <c r="P1562" s="253"/>
      <c r="Q1562" s="253"/>
      <c r="R1562" s="253"/>
      <c r="S1562" s="253"/>
      <c r="T1562" s="254"/>
      <c r="U1562" s="14"/>
      <c r="V1562" s="14"/>
      <c r="W1562" s="14"/>
      <c r="X1562" s="14"/>
      <c r="Y1562" s="14"/>
      <c r="Z1562" s="14"/>
      <c r="AA1562" s="14"/>
      <c r="AB1562" s="14"/>
      <c r="AC1562" s="14"/>
      <c r="AD1562" s="14"/>
      <c r="AE1562" s="14"/>
      <c r="AT1562" s="255" t="s">
        <v>221</v>
      </c>
      <c r="AU1562" s="255" t="s">
        <v>83</v>
      </c>
      <c r="AV1562" s="14" t="s">
        <v>83</v>
      </c>
      <c r="AW1562" s="14" t="s">
        <v>34</v>
      </c>
      <c r="AX1562" s="14" t="s">
        <v>81</v>
      </c>
      <c r="AY1562" s="255" t="s">
        <v>210</v>
      </c>
    </row>
    <row r="1563" s="2" customFormat="1" ht="16.5" customHeight="1">
      <c r="A1563" s="40"/>
      <c r="B1563" s="41"/>
      <c r="C1563" s="278" t="s">
        <v>2085</v>
      </c>
      <c r="D1563" s="278" t="s">
        <v>424</v>
      </c>
      <c r="E1563" s="279" t="s">
        <v>2086</v>
      </c>
      <c r="F1563" s="280" t="s">
        <v>2087</v>
      </c>
      <c r="G1563" s="281" t="s">
        <v>295</v>
      </c>
      <c r="H1563" s="282">
        <v>1</v>
      </c>
      <c r="I1563" s="283"/>
      <c r="J1563" s="284">
        <f>ROUND(I1563*H1563,2)</f>
        <v>0</v>
      </c>
      <c r="K1563" s="280" t="s">
        <v>296</v>
      </c>
      <c r="L1563" s="285"/>
      <c r="M1563" s="286" t="s">
        <v>19</v>
      </c>
      <c r="N1563" s="287" t="s">
        <v>45</v>
      </c>
      <c r="O1563" s="86"/>
      <c r="P1563" s="225">
        <f>O1563*H1563</f>
        <v>0</v>
      </c>
      <c r="Q1563" s="225">
        <v>0.0030000000000000001</v>
      </c>
      <c r="R1563" s="225">
        <f>Q1563*H1563</f>
        <v>0.0030000000000000001</v>
      </c>
      <c r="S1563" s="225">
        <v>0</v>
      </c>
      <c r="T1563" s="226">
        <f>S1563*H1563</f>
        <v>0</v>
      </c>
      <c r="U1563" s="40"/>
      <c r="V1563" s="40"/>
      <c r="W1563" s="40"/>
      <c r="X1563" s="40"/>
      <c r="Y1563" s="40"/>
      <c r="Z1563" s="40"/>
      <c r="AA1563" s="40"/>
      <c r="AB1563" s="40"/>
      <c r="AC1563" s="40"/>
      <c r="AD1563" s="40"/>
      <c r="AE1563" s="40"/>
      <c r="AR1563" s="227" t="s">
        <v>498</v>
      </c>
      <c r="AT1563" s="227" t="s">
        <v>424</v>
      </c>
      <c r="AU1563" s="227" t="s">
        <v>83</v>
      </c>
      <c r="AY1563" s="19" t="s">
        <v>210</v>
      </c>
      <c r="BE1563" s="228">
        <f>IF(N1563="základní",J1563,0)</f>
        <v>0</v>
      </c>
      <c r="BF1563" s="228">
        <f>IF(N1563="snížená",J1563,0)</f>
        <v>0</v>
      </c>
      <c r="BG1563" s="228">
        <f>IF(N1563="zákl. přenesená",J1563,0)</f>
        <v>0</v>
      </c>
      <c r="BH1563" s="228">
        <f>IF(N1563="sníž. přenesená",J1563,0)</f>
        <v>0</v>
      </c>
      <c r="BI1563" s="228">
        <f>IF(N1563="nulová",J1563,0)</f>
        <v>0</v>
      </c>
      <c r="BJ1563" s="19" t="s">
        <v>81</v>
      </c>
      <c r="BK1563" s="228">
        <f>ROUND(I1563*H1563,2)</f>
        <v>0</v>
      </c>
      <c r="BL1563" s="19" t="s">
        <v>368</v>
      </c>
      <c r="BM1563" s="227" t="s">
        <v>2088</v>
      </c>
    </row>
    <row r="1564" s="2" customFormat="1">
      <c r="A1564" s="40"/>
      <c r="B1564" s="41"/>
      <c r="C1564" s="42"/>
      <c r="D1564" s="236" t="s">
        <v>1511</v>
      </c>
      <c r="E1564" s="42"/>
      <c r="F1564" s="288" t="s">
        <v>2089</v>
      </c>
      <c r="G1564" s="42"/>
      <c r="H1564" s="42"/>
      <c r="I1564" s="231"/>
      <c r="J1564" s="42"/>
      <c r="K1564" s="42"/>
      <c r="L1564" s="46"/>
      <c r="M1564" s="232"/>
      <c r="N1564" s="233"/>
      <c r="O1564" s="86"/>
      <c r="P1564" s="86"/>
      <c r="Q1564" s="86"/>
      <c r="R1564" s="86"/>
      <c r="S1564" s="86"/>
      <c r="T1564" s="87"/>
      <c r="U1564" s="40"/>
      <c r="V1564" s="40"/>
      <c r="W1564" s="40"/>
      <c r="X1564" s="40"/>
      <c r="Y1564" s="40"/>
      <c r="Z1564" s="40"/>
      <c r="AA1564" s="40"/>
      <c r="AB1564" s="40"/>
      <c r="AC1564" s="40"/>
      <c r="AD1564" s="40"/>
      <c r="AE1564" s="40"/>
      <c r="AT1564" s="19" t="s">
        <v>1511</v>
      </c>
      <c r="AU1564" s="19" t="s">
        <v>83</v>
      </c>
    </row>
    <row r="1565" s="2" customFormat="1" ht="16.5" customHeight="1">
      <c r="A1565" s="40"/>
      <c r="B1565" s="41"/>
      <c r="C1565" s="278" t="s">
        <v>2090</v>
      </c>
      <c r="D1565" s="278" t="s">
        <v>424</v>
      </c>
      <c r="E1565" s="279" t="s">
        <v>2091</v>
      </c>
      <c r="F1565" s="280" t="s">
        <v>2092</v>
      </c>
      <c r="G1565" s="281" t="s">
        <v>295</v>
      </c>
      <c r="H1565" s="282">
        <v>1</v>
      </c>
      <c r="I1565" s="283"/>
      <c r="J1565" s="284">
        <f>ROUND(I1565*H1565,2)</f>
        <v>0</v>
      </c>
      <c r="K1565" s="280" t="s">
        <v>296</v>
      </c>
      <c r="L1565" s="285"/>
      <c r="M1565" s="286" t="s">
        <v>19</v>
      </c>
      <c r="N1565" s="287" t="s">
        <v>45</v>
      </c>
      <c r="O1565" s="86"/>
      <c r="P1565" s="225">
        <f>O1565*H1565</f>
        <v>0</v>
      </c>
      <c r="Q1565" s="225">
        <v>0.025000000000000001</v>
      </c>
      <c r="R1565" s="225">
        <f>Q1565*H1565</f>
        <v>0.025000000000000001</v>
      </c>
      <c r="S1565" s="225">
        <v>0</v>
      </c>
      <c r="T1565" s="226">
        <f>S1565*H1565</f>
        <v>0</v>
      </c>
      <c r="U1565" s="40"/>
      <c r="V1565" s="40"/>
      <c r="W1565" s="40"/>
      <c r="X1565" s="40"/>
      <c r="Y1565" s="40"/>
      <c r="Z1565" s="40"/>
      <c r="AA1565" s="40"/>
      <c r="AB1565" s="40"/>
      <c r="AC1565" s="40"/>
      <c r="AD1565" s="40"/>
      <c r="AE1565" s="40"/>
      <c r="AR1565" s="227" t="s">
        <v>498</v>
      </c>
      <c r="AT1565" s="227" t="s">
        <v>424</v>
      </c>
      <c r="AU1565" s="227" t="s">
        <v>83</v>
      </c>
      <c r="AY1565" s="19" t="s">
        <v>210</v>
      </c>
      <c r="BE1565" s="228">
        <f>IF(N1565="základní",J1565,0)</f>
        <v>0</v>
      </c>
      <c r="BF1565" s="228">
        <f>IF(N1565="snížená",J1565,0)</f>
        <v>0</v>
      </c>
      <c r="BG1565" s="228">
        <f>IF(N1565="zákl. přenesená",J1565,0)</f>
        <v>0</v>
      </c>
      <c r="BH1565" s="228">
        <f>IF(N1565="sníž. přenesená",J1565,0)</f>
        <v>0</v>
      </c>
      <c r="BI1565" s="228">
        <f>IF(N1565="nulová",J1565,0)</f>
        <v>0</v>
      </c>
      <c r="BJ1565" s="19" t="s">
        <v>81</v>
      </c>
      <c r="BK1565" s="228">
        <f>ROUND(I1565*H1565,2)</f>
        <v>0</v>
      </c>
      <c r="BL1565" s="19" t="s">
        <v>368</v>
      </c>
      <c r="BM1565" s="227" t="s">
        <v>2093</v>
      </c>
    </row>
    <row r="1566" s="2" customFormat="1">
      <c r="A1566" s="40"/>
      <c r="B1566" s="41"/>
      <c r="C1566" s="42"/>
      <c r="D1566" s="236" t="s">
        <v>1511</v>
      </c>
      <c r="E1566" s="42"/>
      <c r="F1566" s="288" t="s">
        <v>2094</v>
      </c>
      <c r="G1566" s="42"/>
      <c r="H1566" s="42"/>
      <c r="I1566" s="231"/>
      <c r="J1566" s="42"/>
      <c r="K1566" s="42"/>
      <c r="L1566" s="46"/>
      <c r="M1566" s="232"/>
      <c r="N1566" s="233"/>
      <c r="O1566" s="86"/>
      <c r="P1566" s="86"/>
      <c r="Q1566" s="86"/>
      <c r="R1566" s="86"/>
      <c r="S1566" s="86"/>
      <c r="T1566" s="87"/>
      <c r="U1566" s="40"/>
      <c r="V1566" s="40"/>
      <c r="W1566" s="40"/>
      <c r="X1566" s="40"/>
      <c r="Y1566" s="40"/>
      <c r="Z1566" s="40"/>
      <c r="AA1566" s="40"/>
      <c r="AB1566" s="40"/>
      <c r="AC1566" s="40"/>
      <c r="AD1566" s="40"/>
      <c r="AE1566" s="40"/>
      <c r="AT1566" s="19" t="s">
        <v>1511</v>
      </c>
      <c r="AU1566" s="19" t="s">
        <v>83</v>
      </c>
    </row>
    <row r="1567" s="2" customFormat="1" ht="16.5" customHeight="1">
      <c r="A1567" s="40"/>
      <c r="B1567" s="41"/>
      <c r="C1567" s="278" t="s">
        <v>2095</v>
      </c>
      <c r="D1567" s="278" t="s">
        <v>424</v>
      </c>
      <c r="E1567" s="279" t="s">
        <v>2096</v>
      </c>
      <c r="F1567" s="280" t="s">
        <v>2097</v>
      </c>
      <c r="G1567" s="281" t="s">
        <v>417</v>
      </c>
      <c r="H1567" s="282">
        <v>19.550000000000001</v>
      </c>
      <c r="I1567" s="283"/>
      <c r="J1567" s="284">
        <f>ROUND(I1567*H1567,2)</f>
        <v>0</v>
      </c>
      <c r="K1567" s="280" t="s">
        <v>296</v>
      </c>
      <c r="L1567" s="285"/>
      <c r="M1567" s="286" t="s">
        <v>19</v>
      </c>
      <c r="N1567" s="287" t="s">
        <v>45</v>
      </c>
      <c r="O1567" s="86"/>
      <c r="P1567" s="225">
        <f>O1567*H1567</f>
        <v>0</v>
      </c>
      <c r="Q1567" s="225">
        <v>0.0030000000000000001</v>
      </c>
      <c r="R1567" s="225">
        <f>Q1567*H1567</f>
        <v>0.058650000000000001</v>
      </c>
      <c r="S1567" s="225">
        <v>0</v>
      </c>
      <c r="T1567" s="226">
        <f>S1567*H1567</f>
        <v>0</v>
      </c>
      <c r="U1567" s="40"/>
      <c r="V1567" s="40"/>
      <c r="W1567" s="40"/>
      <c r="X1567" s="40"/>
      <c r="Y1567" s="40"/>
      <c r="Z1567" s="40"/>
      <c r="AA1567" s="40"/>
      <c r="AB1567" s="40"/>
      <c r="AC1567" s="40"/>
      <c r="AD1567" s="40"/>
      <c r="AE1567" s="40"/>
      <c r="AR1567" s="227" t="s">
        <v>498</v>
      </c>
      <c r="AT1567" s="227" t="s">
        <v>424</v>
      </c>
      <c r="AU1567" s="227" t="s">
        <v>83</v>
      </c>
      <c r="AY1567" s="19" t="s">
        <v>210</v>
      </c>
      <c r="BE1567" s="228">
        <f>IF(N1567="základní",J1567,0)</f>
        <v>0</v>
      </c>
      <c r="BF1567" s="228">
        <f>IF(N1567="snížená",J1567,0)</f>
        <v>0</v>
      </c>
      <c r="BG1567" s="228">
        <f>IF(N1567="zákl. přenesená",J1567,0)</f>
        <v>0</v>
      </c>
      <c r="BH1567" s="228">
        <f>IF(N1567="sníž. přenesená",J1567,0)</f>
        <v>0</v>
      </c>
      <c r="BI1567" s="228">
        <f>IF(N1567="nulová",J1567,0)</f>
        <v>0</v>
      </c>
      <c r="BJ1567" s="19" t="s">
        <v>81</v>
      </c>
      <c r="BK1567" s="228">
        <f>ROUND(I1567*H1567,2)</f>
        <v>0</v>
      </c>
      <c r="BL1567" s="19" t="s">
        <v>368</v>
      </c>
      <c r="BM1567" s="227" t="s">
        <v>2098</v>
      </c>
    </row>
    <row r="1568" s="2" customFormat="1">
      <c r="A1568" s="40"/>
      <c r="B1568" s="41"/>
      <c r="C1568" s="42"/>
      <c r="D1568" s="236" t="s">
        <v>1511</v>
      </c>
      <c r="E1568" s="42"/>
      <c r="F1568" s="288" t="s">
        <v>2099</v>
      </c>
      <c r="G1568" s="42"/>
      <c r="H1568" s="42"/>
      <c r="I1568" s="231"/>
      <c r="J1568" s="42"/>
      <c r="K1568" s="42"/>
      <c r="L1568" s="46"/>
      <c r="M1568" s="232"/>
      <c r="N1568" s="233"/>
      <c r="O1568" s="86"/>
      <c r="P1568" s="86"/>
      <c r="Q1568" s="86"/>
      <c r="R1568" s="86"/>
      <c r="S1568" s="86"/>
      <c r="T1568" s="87"/>
      <c r="U1568" s="40"/>
      <c r="V1568" s="40"/>
      <c r="W1568" s="40"/>
      <c r="X1568" s="40"/>
      <c r="Y1568" s="40"/>
      <c r="Z1568" s="40"/>
      <c r="AA1568" s="40"/>
      <c r="AB1568" s="40"/>
      <c r="AC1568" s="40"/>
      <c r="AD1568" s="40"/>
      <c r="AE1568" s="40"/>
      <c r="AT1568" s="19" t="s">
        <v>1511</v>
      </c>
      <c r="AU1568" s="19" t="s">
        <v>83</v>
      </c>
    </row>
    <row r="1569" s="2" customFormat="1" ht="16.5" customHeight="1">
      <c r="A1569" s="40"/>
      <c r="B1569" s="41"/>
      <c r="C1569" s="278" t="s">
        <v>2100</v>
      </c>
      <c r="D1569" s="278" t="s">
        <v>424</v>
      </c>
      <c r="E1569" s="279" t="s">
        <v>2101</v>
      </c>
      <c r="F1569" s="280" t="s">
        <v>2102</v>
      </c>
      <c r="G1569" s="281" t="s">
        <v>868</v>
      </c>
      <c r="H1569" s="282">
        <v>3</v>
      </c>
      <c r="I1569" s="283"/>
      <c r="J1569" s="284">
        <f>ROUND(I1569*H1569,2)</f>
        <v>0</v>
      </c>
      <c r="K1569" s="280" t="s">
        <v>296</v>
      </c>
      <c r="L1569" s="285"/>
      <c r="M1569" s="286" t="s">
        <v>19</v>
      </c>
      <c r="N1569" s="287" t="s">
        <v>45</v>
      </c>
      <c r="O1569" s="86"/>
      <c r="P1569" s="225">
        <f>O1569*H1569</f>
        <v>0</v>
      </c>
      <c r="Q1569" s="225">
        <v>0.0030000000000000001</v>
      </c>
      <c r="R1569" s="225">
        <f>Q1569*H1569</f>
        <v>0.0090000000000000011</v>
      </c>
      <c r="S1569" s="225">
        <v>0</v>
      </c>
      <c r="T1569" s="226">
        <f>S1569*H1569</f>
        <v>0</v>
      </c>
      <c r="U1569" s="40"/>
      <c r="V1569" s="40"/>
      <c r="W1569" s="40"/>
      <c r="X1569" s="40"/>
      <c r="Y1569" s="40"/>
      <c r="Z1569" s="40"/>
      <c r="AA1569" s="40"/>
      <c r="AB1569" s="40"/>
      <c r="AC1569" s="40"/>
      <c r="AD1569" s="40"/>
      <c r="AE1569" s="40"/>
      <c r="AR1569" s="227" t="s">
        <v>498</v>
      </c>
      <c r="AT1569" s="227" t="s">
        <v>424</v>
      </c>
      <c r="AU1569" s="227" t="s">
        <v>83</v>
      </c>
      <c r="AY1569" s="19" t="s">
        <v>210</v>
      </c>
      <c r="BE1569" s="228">
        <f>IF(N1569="základní",J1569,0)</f>
        <v>0</v>
      </c>
      <c r="BF1569" s="228">
        <f>IF(N1569="snížená",J1569,0)</f>
        <v>0</v>
      </c>
      <c r="BG1569" s="228">
        <f>IF(N1569="zákl. přenesená",J1569,0)</f>
        <v>0</v>
      </c>
      <c r="BH1569" s="228">
        <f>IF(N1569="sníž. přenesená",J1569,0)</f>
        <v>0</v>
      </c>
      <c r="BI1569" s="228">
        <f>IF(N1569="nulová",J1569,0)</f>
        <v>0</v>
      </c>
      <c r="BJ1569" s="19" t="s">
        <v>81</v>
      </c>
      <c r="BK1569" s="228">
        <f>ROUND(I1569*H1569,2)</f>
        <v>0</v>
      </c>
      <c r="BL1569" s="19" t="s">
        <v>368</v>
      </c>
      <c r="BM1569" s="227" t="s">
        <v>2103</v>
      </c>
    </row>
    <row r="1570" s="2" customFormat="1">
      <c r="A1570" s="40"/>
      <c r="B1570" s="41"/>
      <c r="C1570" s="42"/>
      <c r="D1570" s="236" t="s">
        <v>1511</v>
      </c>
      <c r="E1570" s="42"/>
      <c r="F1570" s="288" t="s">
        <v>2104</v>
      </c>
      <c r="G1570" s="42"/>
      <c r="H1570" s="42"/>
      <c r="I1570" s="231"/>
      <c r="J1570" s="42"/>
      <c r="K1570" s="42"/>
      <c r="L1570" s="46"/>
      <c r="M1570" s="232"/>
      <c r="N1570" s="233"/>
      <c r="O1570" s="86"/>
      <c r="P1570" s="86"/>
      <c r="Q1570" s="86"/>
      <c r="R1570" s="86"/>
      <c r="S1570" s="86"/>
      <c r="T1570" s="87"/>
      <c r="U1570" s="40"/>
      <c r="V1570" s="40"/>
      <c r="W1570" s="40"/>
      <c r="X1570" s="40"/>
      <c r="Y1570" s="40"/>
      <c r="Z1570" s="40"/>
      <c r="AA1570" s="40"/>
      <c r="AB1570" s="40"/>
      <c r="AC1570" s="40"/>
      <c r="AD1570" s="40"/>
      <c r="AE1570" s="40"/>
      <c r="AT1570" s="19" t="s">
        <v>1511</v>
      </c>
      <c r="AU1570" s="19" t="s">
        <v>83</v>
      </c>
    </row>
    <row r="1571" s="2" customFormat="1" ht="16.5" customHeight="1">
      <c r="A1571" s="40"/>
      <c r="B1571" s="41"/>
      <c r="C1571" s="278" t="s">
        <v>2105</v>
      </c>
      <c r="D1571" s="278" t="s">
        <v>424</v>
      </c>
      <c r="E1571" s="279" t="s">
        <v>2106</v>
      </c>
      <c r="F1571" s="280" t="s">
        <v>2107</v>
      </c>
      <c r="G1571" s="281" t="s">
        <v>868</v>
      </c>
      <c r="H1571" s="282">
        <v>1</v>
      </c>
      <c r="I1571" s="283"/>
      <c r="J1571" s="284">
        <f>ROUND(I1571*H1571,2)</f>
        <v>0</v>
      </c>
      <c r="K1571" s="280" t="s">
        <v>296</v>
      </c>
      <c r="L1571" s="285"/>
      <c r="M1571" s="286" t="s">
        <v>19</v>
      </c>
      <c r="N1571" s="287" t="s">
        <v>45</v>
      </c>
      <c r="O1571" s="86"/>
      <c r="P1571" s="225">
        <f>O1571*H1571</f>
        <v>0</v>
      </c>
      <c r="Q1571" s="225">
        <v>0.025000000000000001</v>
      </c>
      <c r="R1571" s="225">
        <f>Q1571*H1571</f>
        <v>0.025000000000000001</v>
      </c>
      <c r="S1571" s="225">
        <v>0</v>
      </c>
      <c r="T1571" s="226">
        <f>S1571*H1571</f>
        <v>0</v>
      </c>
      <c r="U1571" s="40"/>
      <c r="V1571" s="40"/>
      <c r="W1571" s="40"/>
      <c r="X1571" s="40"/>
      <c r="Y1571" s="40"/>
      <c r="Z1571" s="40"/>
      <c r="AA1571" s="40"/>
      <c r="AB1571" s="40"/>
      <c r="AC1571" s="40"/>
      <c r="AD1571" s="40"/>
      <c r="AE1571" s="40"/>
      <c r="AR1571" s="227" t="s">
        <v>498</v>
      </c>
      <c r="AT1571" s="227" t="s">
        <v>424</v>
      </c>
      <c r="AU1571" s="227" t="s">
        <v>83</v>
      </c>
      <c r="AY1571" s="19" t="s">
        <v>210</v>
      </c>
      <c r="BE1571" s="228">
        <f>IF(N1571="základní",J1571,0)</f>
        <v>0</v>
      </c>
      <c r="BF1571" s="228">
        <f>IF(N1571="snížená",J1571,0)</f>
        <v>0</v>
      </c>
      <c r="BG1571" s="228">
        <f>IF(N1571="zákl. přenesená",J1571,0)</f>
        <v>0</v>
      </c>
      <c r="BH1571" s="228">
        <f>IF(N1571="sníž. přenesená",J1571,0)</f>
        <v>0</v>
      </c>
      <c r="BI1571" s="228">
        <f>IF(N1571="nulová",J1571,0)</f>
        <v>0</v>
      </c>
      <c r="BJ1571" s="19" t="s">
        <v>81</v>
      </c>
      <c r="BK1571" s="228">
        <f>ROUND(I1571*H1571,2)</f>
        <v>0</v>
      </c>
      <c r="BL1571" s="19" t="s">
        <v>368</v>
      </c>
      <c r="BM1571" s="227" t="s">
        <v>2108</v>
      </c>
    </row>
    <row r="1572" s="2" customFormat="1" ht="16.5" customHeight="1">
      <c r="A1572" s="40"/>
      <c r="B1572" s="41"/>
      <c r="C1572" s="216" t="s">
        <v>2109</v>
      </c>
      <c r="D1572" s="216" t="s">
        <v>212</v>
      </c>
      <c r="E1572" s="217" t="s">
        <v>2110</v>
      </c>
      <c r="F1572" s="218" t="s">
        <v>2111</v>
      </c>
      <c r="G1572" s="219" t="s">
        <v>295</v>
      </c>
      <c r="H1572" s="220">
        <v>1</v>
      </c>
      <c r="I1572" s="221"/>
      <c r="J1572" s="222">
        <f>ROUND(I1572*H1572,2)</f>
        <v>0</v>
      </c>
      <c r="K1572" s="218" t="s">
        <v>296</v>
      </c>
      <c r="L1572" s="46"/>
      <c r="M1572" s="223" t="s">
        <v>19</v>
      </c>
      <c r="N1572" s="224" t="s">
        <v>45</v>
      </c>
      <c r="O1572" s="86"/>
      <c r="P1572" s="225">
        <f>O1572*H1572</f>
        <v>0</v>
      </c>
      <c r="Q1572" s="225">
        <v>0</v>
      </c>
      <c r="R1572" s="225">
        <f>Q1572*H1572</f>
        <v>0</v>
      </c>
      <c r="S1572" s="225">
        <v>0</v>
      </c>
      <c r="T1572" s="226">
        <f>S1572*H1572</f>
        <v>0</v>
      </c>
      <c r="U1572" s="40"/>
      <c r="V1572" s="40"/>
      <c r="W1572" s="40"/>
      <c r="X1572" s="40"/>
      <c r="Y1572" s="40"/>
      <c r="Z1572" s="40"/>
      <c r="AA1572" s="40"/>
      <c r="AB1572" s="40"/>
      <c r="AC1572" s="40"/>
      <c r="AD1572" s="40"/>
      <c r="AE1572" s="40"/>
      <c r="AR1572" s="227" t="s">
        <v>368</v>
      </c>
      <c r="AT1572" s="227" t="s">
        <v>212</v>
      </c>
      <c r="AU1572" s="227" t="s">
        <v>83</v>
      </c>
      <c r="AY1572" s="19" t="s">
        <v>210</v>
      </c>
      <c r="BE1572" s="228">
        <f>IF(N1572="základní",J1572,0)</f>
        <v>0</v>
      </c>
      <c r="BF1572" s="228">
        <f>IF(N1572="snížená",J1572,0)</f>
        <v>0</v>
      </c>
      <c r="BG1572" s="228">
        <f>IF(N1572="zákl. přenesená",J1572,0)</f>
        <v>0</v>
      </c>
      <c r="BH1572" s="228">
        <f>IF(N1572="sníž. přenesená",J1572,0)</f>
        <v>0</v>
      </c>
      <c r="BI1572" s="228">
        <f>IF(N1572="nulová",J1572,0)</f>
        <v>0</v>
      </c>
      <c r="BJ1572" s="19" t="s">
        <v>81</v>
      </c>
      <c r="BK1572" s="228">
        <f>ROUND(I1572*H1572,2)</f>
        <v>0</v>
      </c>
      <c r="BL1572" s="19" t="s">
        <v>368</v>
      </c>
      <c r="BM1572" s="227" t="s">
        <v>2112</v>
      </c>
    </row>
    <row r="1573" s="13" customFormat="1">
      <c r="A1573" s="13"/>
      <c r="B1573" s="234"/>
      <c r="C1573" s="235"/>
      <c r="D1573" s="236" t="s">
        <v>221</v>
      </c>
      <c r="E1573" s="237" t="s">
        <v>19</v>
      </c>
      <c r="F1573" s="238" t="s">
        <v>2113</v>
      </c>
      <c r="G1573" s="235"/>
      <c r="H1573" s="237" t="s">
        <v>19</v>
      </c>
      <c r="I1573" s="239"/>
      <c r="J1573" s="235"/>
      <c r="K1573" s="235"/>
      <c r="L1573" s="240"/>
      <c r="M1573" s="241"/>
      <c r="N1573" s="242"/>
      <c r="O1573" s="242"/>
      <c r="P1573" s="242"/>
      <c r="Q1573" s="242"/>
      <c r="R1573" s="242"/>
      <c r="S1573" s="242"/>
      <c r="T1573" s="243"/>
      <c r="U1573" s="13"/>
      <c r="V1573" s="13"/>
      <c r="W1573" s="13"/>
      <c r="X1573" s="13"/>
      <c r="Y1573" s="13"/>
      <c r="Z1573" s="13"/>
      <c r="AA1573" s="13"/>
      <c r="AB1573" s="13"/>
      <c r="AC1573" s="13"/>
      <c r="AD1573" s="13"/>
      <c r="AE1573" s="13"/>
      <c r="AT1573" s="244" t="s">
        <v>221</v>
      </c>
      <c r="AU1573" s="244" t="s">
        <v>83</v>
      </c>
      <c r="AV1573" s="13" t="s">
        <v>81</v>
      </c>
      <c r="AW1573" s="13" t="s">
        <v>34</v>
      </c>
      <c r="AX1573" s="13" t="s">
        <v>74</v>
      </c>
      <c r="AY1573" s="244" t="s">
        <v>210</v>
      </c>
    </row>
    <row r="1574" s="14" customFormat="1">
      <c r="A1574" s="14"/>
      <c r="B1574" s="245"/>
      <c r="C1574" s="246"/>
      <c r="D1574" s="236" t="s">
        <v>221</v>
      </c>
      <c r="E1574" s="247" t="s">
        <v>19</v>
      </c>
      <c r="F1574" s="248" t="s">
        <v>81</v>
      </c>
      <c r="G1574" s="246"/>
      <c r="H1574" s="249">
        <v>1</v>
      </c>
      <c r="I1574" s="250"/>
      <c r="J1574" s="246"/>
      <c r="K1574" s="246"/>
      <c r="L1574" s="251"/>
      <c r="M1574" s="252"/>
      <c r="N1574" s="253"/>
      <c r="O1574" s="253"/>
      <c r="P1574" s="253"/>
      <c r="Q1574" s="253"/>
      <c r="R1574" s="253"/>
      <c r="S1574" s="253"/>
      <c r="T1574" s="254"/>
      <c r="U1574" s="14"/>
      <c r="V1574" s="14"/>
      <c r="W1574" s="14"/>
      <c r="X1574" s="14"/>
      <c r="Y1574" s="14"/>
      <c r="Z1574" s="14"/>
      <c r="AA1574" s="14"/>
      <c r="AB1574" s="14"/>
      <c r="AC1574" s="14"/>
      <c r="AD1574" s="14"/>
      <c r="AE1574" s="14"/>
      <c r="AT1574" s="255" t="s">
        <v>221</v>
      </c>
      <c r="AU1574" s="255" t="s">
        <v>83</v>
      </c>
      <c r="AV1574" s="14" t="s">
        <v>83</v>
      </c>
      <c r="AW1574" s="14" t="s">
        <v>34</v>
      </c>
      <c r="AX1574" s="14" t="s">
        <v>81</v>
      </c>
      <c r="AY1574" s="255" t="s">
        <v>210</v>
      </c>
    </row>
    <row r="1575" s="2" customFormat="1" ht="16.5" customHeight="1">
      <c r="A1575" s="40"/>
      <c r="B1575" s="41"/>
      <c r="C1575" s="216" t="s">
        <v>2114</v>
      </c>
      <c r="D1575" s="216" t="s">
        <v>212</v>
      </c>
      <c r="E1575" s="217" t="s">
        <v>2115</v>
      </c>
      <c r="F1575" s="218" t="s">
        <v>2116</v>
      </c>
      <c r="G1575" s="219" t="s">
        <v>295</v>
      </c>
      <c r="H1575" s="220">
        <v>1</v>
      </c>
      <c r="I1575" s="221"/>
      <c r="J1575" s="222">
        <f>ROUND(I1575*H1575,2)</f>
        <v>0</v>
      </c>
      <c r="K1575" s="218" t="s">
        <v>296</v>
      </c>
      <c r="L1575" s="46"/>
      <c r="M1575" s="223" t="s">
        <v>19</v>
      </c>
      <c r="N1575" s="224" t="s">
        <v>45</v>
      </c>
      <c r="O1575" s="86"/>
      <c r="P1575" s="225">
        <f>O1575*H1575</f>
        <v>0</v>
      </c>
      <c r="Q1575" s="225">
        <v>0</v>
      </c>
      <c r="R1575" s="225">
        <f>Q1575*H1575</f>
        <v>0</v>
      </c>
      <c r="S1575" s="225">
        <v>0</v>
      </c>
      <c r="T1575" s="226">
        <f>S1575*H1575</f>
        <v>0</v>
      </c>
      <c r="U1575" s="40"/>
      <c r="V1575" s="40"/>
      <c r="W1575" s="40"/>
      <c r="X1575" s="40"/>
      <c r="Y1575" s="40"/>
      <c r="Z1575" s="40"/>
      <c r="AA1575" s="40"/>
      <c r="AB1575" s="40"/>
      <c r="AC1575" s="40"/>
      <c r="AD1575" s="40"/>
      <c r="AE1575" s="40"/>
      <c r="AR1575" s="227" t="s">
        <v>368</v>
      </c>
      <c r="AT1575" s="227" t="s">
        <v>212</v>
      </c>
      <c r="AU1575" s="227" t="s">
        <v>83</v>
      </c>
      <c r="AY1575" s="19" t="s">
        <v>210</v>
      </c>
      <c r="BE1575" s="228">
        <f>IF(N1575="základní",J1575,0)</f>
        <v>0</v>
      </c>
      <c r="BF1575" s="228">
        <f>IF(N1575="snížená",J1575,0)</f>
        <v>0</v>
      </c>
      <c r="BG1575" s="228">
        <f>IF(N1575="zákl. přenesená",J1575,0)</f>
        <v>0</v>
      </c>
      <c r="BH1575" s="228">
        <f>IF(N1575="sníž. přenesená",J1575,0)</f>
        <v>0</v>
      </c>
      <c r="BI1575" s="228">
        <f>IF(N1575="nulová",J1575,0)</f>
        <v>0</v>
      </c>
      <c r="BJ1575" s="19" t="s">
        <v>81</v>
      </c>
      <c r="BK1575" s="228">
        <f>ROUND(I1575*H1575,2)</f>
        <v>0</v>
      </c>
      <c r="BL1575" s="19" t="s">
        <v>368</v>
      </c>
      <c r="BM1575" s="227" t="s">
        <v>2117</v>
      </c>
    </row>
    <row r="1576" s="13" customFormat="1">
      <c r="A1576" s="13"/>
      <c r="B1576" s="234"/>
      <c r="C1576" s="235"/>
      <c r="D1576" s="236" t="s">
        <v>221</v>
      </c>
      <c r="E1576" s="237" t="s">
        <v>19</v>
      </c>
      <c r="F1576" s="238" t="s">
        <v>2118</v>
      </c>
      <c r="G1576" s="235"/>
      <c r="H1576" s="237" t="s">
        <v>19</v>
      </c>
      <c r="I1576" s="239"/>
      <c r="J1576" s="235"/>
      <c r="K1576" s="235"/>
      <c r="L1576" s="240"/>
      <c r="M1576" s="241"/>
      <c r="N1576" s="242"/>
      <c r="O1576" s="242"/>
      <c r="P1576" s="242"/>
      <c r="Q1576" s="242"/>
      <c r="R1576" s="242"/>
      <c r="S1576" s="242"/>
      <c r="T1576" s="243"/>
      <c r="U1576" s="13"/>
      <c r="V1576" s="13"/>
      <c r="W1576" s="13"/>
      <c r="X1576" s="13"/>
      <c r="Y1576" s="13"/>
      <c r="Z1576" s="13"/>
      <c r="AA1576" s="13"/>
      <c r="AB1576" s="13"/>
      <c r="AC1576" s="13"/>
      <c r="AD1576" s="13"/>
      <c r="AE1576" s="13"/>
      <c r="AT1576" s="244" t="s">
        <v>221</v>
      </c>
      <c r="AU1576" s="244" t="s">
        <v>83</v>
      </c>
      <c r="AV1576" s="13" t="s">
        <v>81</v>
      </c>
      <c r="AW1576" s="13" t="s">
        <v>34</v>
      </c>
      <c r="AX1576" s="13" t="s">
        <v>74</v>
      </c>
      <c r="AY1576" s="244" t="s">
        <v>210</v>
      </c>
    </row>
    <row r="1577" s="14" customFormat="1">
      <c r="A1577" s="14"/>
      <c r="B1577" s="245"/>
      <c r="C1577" s="246"/>
      <c r="D1577" s="236" t="s">
        <v>221</v>
      </c>
      <c r="E1577" s="247" t="s">
        <v>19</v>
      </c>
      <c r="F1577" s="248" t="s">
        <v>81</v>
      </c>
      <c r="G1577" s="246"/>
      <c r="H1577" s="249">
        <v>1</v>
      </c>
      <c r="I1577" s="250"/>
      <c r="J1577" s="246"/>
      <c r="K1577" s="246"/>
      <c r="L1577" s="251"/>
      <c r="M1577" s="252"/>
      <c r="N1577" s="253"/>
      <c r="O1577" s="253"/>
      <c r="P1577" s="253"/>
      <c r="Q1577" s="253"/>
      <c r="R1577" s="253"/>
      <c r="S1577" s="253"/>
      <c r="T1577" s="254"/>
      <c r="U1577" s="14"/>
      <c r="V1577" s="14"/>
      <c r="W1577" s="14"/>
      <c r="X1577" s="14"/>
      <c r="Y1577" s="14"/>
      <c r="Z1577" s="14"/>
      <c r="AA1577" s="14"/>
      <c r="AB1577" s="14"/>
      <c r="AC1577" s="14"/>
      <c r="AD1577" s="14"/>
      <c r="AE1577" s="14"/>
      <c r="AT1577" s="255" t="s">
        <v>221</v>
      </c>
      <c r="AU1577" s="255" t="s">
        <v>83</v>
      </c>
      <c r="AV1577" s="14" t="s">
        <v>83</v>
      </c>
      <c r="AW1577" s="14" t="s">
        <v>34</v>
      </c>
      <c r="AX1577" s="14" t="s">
        <v>81</v>
      </c>
      <c r="AY1577" s="255" t="s">
        <v>210</v>
      </c>
    </row>
    <row r="1578" s="2" customFormat="1" ht="16.5" customHeight="1">
      <c r="A1578" s="40"/>
      <c r="B1578" s="41"/>
      <c r="C1578" s="216" t="s">
        <v>2119</v>
      </c>
      <c r="D1578" s="216" t="s">
        <v>212</v>
      </c>
      <c r="E1578" s="217" t="s">
        <v>2120</v>
      </c>
      <c r="F1578" s="218" t="s">
        <v>2121</v>
      </c>
      <c r="G1578" s="219" t="s">
        <v>868</v>
      </c>
      <c r="H1578" s="220">
        <v>1</v>
      </c>
      <c r="I1578" s="221"/>
      <c r="J1578" s="222">
        <f>ROUND(I1578*H1578,2)</f>
        <v>0</v>
      </c>
      <c r="K1578" s="218" t="s">
        <v>296</v>
      </c>
      <c r="L1578" s="46"/>
      <c r="M1578" s="223" t="s">
        <v>19</v>
      </c>
      <c r="N1578" s="224" t="s">
        <v>45</v>
      </c>
      <c r="O1578" s="86"/>
      <c r="P1578" s="225">
        <f>O1578*H1578</f>
        <v>0</v>
      </c>
      <c r="Q1578" s="225">
        <v>0.029999999999999999</v>
      </c>
      <c r="R1578" s="225">
        <f>Q1578*H1578</f>
        <v>0.029999999999999999</v>
      </c>
      <c r="S1578" s="225">
        <v>0</v>
      </c>
      <c r="T1578" s="226">
        <f>S1578*H1578</f>
        <v>0</v>
      </c>
      <c r="U1578" s="40"/>
      <c r="V1578" s="40"/>
      <c r="W1578" s="40"/>
      <c r="X1578" s="40"/>
      <c r="Y1578" s="40"/>
      <c r="Z1578" s="40"/>
      <c r="AA1578" s="40"/>
      <c r="AB1578" s="40"/>
      <c r="AC1578" s="40"/>
      <c r="AD1578" s="40"/>
      <c r="AE1578" s="40"/>
      <c r="AR1578" s="227" t="s">
        <v>368</v>
      </c>
      <c r="AT1578" s="227" t="s">
        <v>212</v>
      </c>
      <c r="AU1578" s="227" t="s">
        <v>83</v>
      </c>
      <c r="AY1578" s="19" t="s">
        <v>210</v>
      </c>
      <c r="BE1578" s="228">
        <f>IF(N1578="základní",J1578,0)</f>
        <v>0</v>
      </c>
      <c r="BF1578" s="228">
        <f>IF(N1578="snížená",J1578,0)</f>
        <v>0</v>
      </c>
      <c r="BG1578" s="228">
        <f>IF(N1578="zákl. přenesená",J1578,0)</f>
        <v>0</v>
      </c>
      <c r="BH1578" s="228">
        <f>IF(N1578="sníž. přenesená",J1578,0)</f>
        <v>0</v>
      </c>
      <c r="BI1578" s="228">
        <f>IF(N1578="nulová",J1578,0)</f>
        <v>0</v>
      </c>
      <c r="BJ1578" s="19" t="s">
        <v>81</v>
      </c>
      <c r="BK1578" s="228">
        <f>ROUND(I1578*H1578,2)</f>
        <v>0</v>
      </c>
      <c r="BL1578" s="19" t="s">
        <v>368</v>
      </c>
      <c r="BM1578" s="227" t="s">
        <v>2122</v>
      </c>
    </row>
    <row r="1579" s="13" customFormat="1">
      <c r="A1579" s="13"/>
      <c r="B1579" s="234"/>
      <c r="C1579" s="235"/>
      <c r="D1579" s="236" t="s">
        <v>221</v>
      </c>
      <c r="E1579" s="237" t="s">
        <v>19</v>
      </c>
      <c r="F1579" s="238" t="s">
        <v>2123</v>
      </c>
      <c r="G1579" s="235"/>
      <c r="H1579" s="237" t="s">
        <v>19</v>
      </c>
      <c r="I1579" s="239"/>
      <c r="J1579" s="235"/>
      <c r="K1579" s="235"/>
      <c r="L1579" s="240"/>
      <c r="M1579" s="241"/>
      <c r="N1579" s="242"/>
      <c r="O1579" s="242"/>
      <c r="P1579" s="242"/>
      <c r="Q1579" s="242"/>
      <c r="R1579" s="242"/>
      <c r="S1579" s="242"/>
      <c r="T1579" s="243"/>
      <c r="U1579" s="13"/>
      <c r="V1579" s="13"/>
      <c r="W1579" s="13"/>
      <c r="X1579" s="13"/>
      <c r="Y1579" s="13"/>
      <c r="Z1579" s="13"/>
      <c r="AA1579" s="13"/>
      <c r="AB1579" s="13"/>
      <c r="AC1579" s="13"/>
      <c r="AD1579" s="13"/>
      <c r="AE1579" s="13"/>
      <c r="AT1579" s="244" t="s">
        <v>221</v>
      </c>
      <c r="AU1579" s="244" t="s">
        <v>83</v>
      </c>
      <c r="AV1579" s="13" t="s">
        <v>81</v>
      </c>
      <c r="AW1579" s="13" t="s">
        <v>34</v>
      </c>
      <c r="AX1579" s="13" t="s">
        <v>74</v>
      </c>
      <c r="AY1579" s="244" t="s">
        <v>210</v>
      </c>
    </row>
    <row r="1580" s="13" customFormat="1">
      <c r="A1580" s="13"/>
      <c r="B1580" s="234"/>
      <c r="C1580" s="235"/>
      <c r="D1580" s="236" t="s">
        <v>221</v>
      </c>
      <c r="E1580" s="237" t="s">
        <v>19</v>
      </c>
      <c r="F1580" s="238" t="s">
        <v>2124</v>
      </c>
      <c r="G1580" s="235"/>
      <c r="H1580" s="237" t="s">
        <v>19</v>
      </c>
      <c r="I1580" s="239"/>
      <c r="J1580" s="235"/>
      <c r="K1580" s="235"/>
      <c r="L1580" s="240"/>
      <c r="M1580" s="241"/>
      <c r="N1580" s="242"/>
      <c r="O1580" s="242"/>
      <c r="P1580" s="242"/>
      <c r="Q1580" s="242"/>
      <c r="R1580" s="242"/>
      <c r="S1580" s="242"/>
      <c r="T1580" s="243"/>
      <c r="U1580" s="13"/>
      <c r="V1580" s="13"/>
      <c r="W1580" s="13"/>
      <c r="X1580" s="13"/>
      <c r="Y1580" s="13"/>
      <c r="Z1580" s="13"/>
      <c r="AA1580" s="13"/>
      <c r="AB1580" s="13"/>
      <c r="AC1580" s="13"/>
      <c r="AD1580" s="13"/>
      <c r="AE1580" s="13"/>
      <c r="AT1580" s="244" t="s">
        <v>221</v>
      </c>
      <c r="AU1580" s="244" t="s">
        <v>83</v>
      </c>
      <c r="AV1580" s="13" t="s">
        <v>81</v>
      </c>
      <c r="AW1580" s="13" t="s">
        <v>34</v>
      </c>
      <c r="AX1580" s="13" t="s">
        <v>74</v>
      </c>
      <c r="AY1580" s="244" t="s">
        <v>210</v>
      </c>
    </row>
    <row r="1581" s="13" customFormat="1">
      <c r="A1581" s="13"/>
      <c r="B1581" s="234"/>
      <c r="C1581" s="235"/>
      <c r="D1581" s="236" t="s">
        <v>221</v>
      </c>
      <c r="E1581" s="237" t="s">
        <v>19</v>
      </c>
      <c r="F1581" s="238" t="s">
        <v>2125</v>
      </c>
      <c r="G1581" s="235"/>
      <c r="H1581" s="237" t="s">
        <v>19</v>
      </c>
      <c r="I1581" s="239"/>
      <c r="J1581" s="235"/>
      <c r="K1581" s="235"/>
      <c r="L1581" s="240"/>
      <c r="M1581" s="241"/>
      <c r="N1581" s="242"/>
      <c r="O1581" s="242"/>
      <c r="P1581" s="242"/>
      <c r="Q1581" s="242"/>
      <c r="R1581" s="242"/>
      <c r="S1581" s="242"/>
      <c r="T1581" s="243"/>
      <c r="U1581" s="13"/>
      <c r="V1581" s="13"/>
      <c r="W1581" s="13"/>
      <c r="X1581" s="13"/>
      <c r="Y1581" s="13"/>
      <c r="Z1581" s="13"/>
      <c r="AA1581" s="13"/>
      <c r="AB1581" s="13"/>
      <c r="AC1581" s="13"/>
      <c r="AD1581" s="13"/>
      <c r="AE1581" s="13"/>
      <c r="AT1581" s="244" t="s">
        <v>221</v>
      </c>
      <c r="AU1581" s="244" t="s">
        <v>83</v>
      </c>
      <c r="AV1581" s="13" t="s">
        <v>81</v>
      </c>
      <c r="AW1581" s="13" t="s">
        <v>34</v>
      </c>
      <c r="AX1581" s="13" t="s">
        <v>74</v>
      </c>
      <c r="AY1581" s="244" t="s">
        <v>210</v>
      </c>
    </row>
    <row r="1582" s="13" customFormat="1">
      <c r="A1582" s="13"/>
      <c r="B1582" s="234"/>
      <c r="C1582" s="235"/>
      <c r="D1582" s="236" t="s">
        <v>221</v>
      </c>
      <c r="E1582" s="237" t="s">
        <v>19</v>
      </c>
      <c r="F1582" s="238" t="s">
        <v>2126</v>
      </c>
      <c r="G1582" s="235"/>
      <c r="H1582" s="237" t="s">
        <v>19</v>
      </c>
      <c r="I1582" s="239"/>
      <c r="J1582" s="235"/>
      <c r="K1582" s="235"/>
      <c r="L1582" s="240"/>
      <c r="M1582" s="241"/>
      <c r="N1582" s="242"/>
      <c r="O1582" s="242"/>
      <c r="P1582" s="242"/>
      <c r="Q1582" s="242"/>
      <c r="R1582" s="242"/>
      <c r="S1582" s="242"/>
      <c r="T1582" s="243"/>
      <c r="U1582" s="13"/>
      <c r="V1582" s="13"/>
      <c r="W1582" s="13"/>
      <c r="X1582" s="13"/>
      <c r="Y1582" s="13"/>
      <c r="Z1582" s="13"/>
      <c r="AA1582" s="13"/>
      <c r="AB1582" s="13"/>
      <c r="AC1582" s="13"/>
      <c r="AD1582" s="13"/>
      <c r="AE1582" s="13"/>
      <c r="AT1582" s="244" t="s">
        <v>221</v>
      </c>
      <c r="AU1582" s="244" t="s">
        <v>83</v>
      </c>
      <c r="AV1582" s="13" t="s">
        <v>81</v>
      </c>
      <c r="AW1582" s="13" t="s">
        <v>34</v>
      </c>
      <c r="AX1582" s="13" t="s">
        <v>74</v>
      </c>
      <c r="AY1582" s="244" t="s">
        <v>210</v>
      </c>
    </row>
    <row r="1583" s="13" customFormat="1">
      <c r="A1583" s="13"/>
      <c r="B1583" s="234"/>
      <c r="C1583" s="235"/>
      <c r="D1583" s="236" t="s">
        <v>221</v>
      </c>
      <c r="E1583" s="237" t="s">
        <v>19</v>
      </c>
      <c r="F1583" s="238" t="s">
        <v>2127</v>
      </c>
      <c r="G1583" s="235"/>
      <c r="H1583" s="237" t="s">
        <v>19</v>
      </c>
      <c r="I1583" s="239"/>
      <c r="J1583" s="235"/>
      <c r="K1583" s="235"/>
      <c r="L1583" s="240"/>
      <c r="M1583" s="241"/>
      <c r="N1583" s="242"/>
      <c r="O1583" s="242"/>
      <c r="P1583" s="242"/>
      <c r="Q1583" s="242"/>
      <c r="R1583" s="242"/>
      <c r="S1583" s="242"/>
      <c r="T1583" s="243"/>
      <c r="U1583" s="13"/>
      <c r="V1583" s="13"/>
      <c r="W1583" s="13"/>
      <c r="X1583" s="13"/>
      <c r="Y1583" s="13"/>
      <c r="Z1583" s="13"/>
      <c r="AA1583" s="13"/>
      <c r="AB1583" s="13"/>
      <c r="AC1583" s="13"/>
      <c r="AD1583" s="13"/>
      <c r="AE1583" s="13"/>
      <c r="AT1583" s="244" t="s">
        <v>221</v>
      </c>
      <c r="AU1583" s="244" t="s">
        <v>83</v>
      </c>
      <c r="AV1583" s="13" t="s">
        <v>81</v>
      </c>
      <c r="AW1583" s="13" t="s">
        <v>34</v>
      </c>
      <c r="AX1583" s="13" t="s">
        <v>74</v>
      </c>
      <c r="AY1583" s="244" t="s">
        <v>210</v>
      </c>
    </row>
    <row r="1584" s="13" customFormat="1">
      <c r="A1584" s="13"/>
      <c r="B1584" s="234"/>
      <c r="C1584" s="235"/>
      <c r="D1584" s="236" t="s">
        <v>221</v>
      </c>
      <c r="E1584" s="237" t="s">
        <v>19</v>
      </c>
      <c r="F1584" s="238" t="s">
        <v>2128</v>
      </c>
      <c r="G1584" s="235"/>
      <c r="H1584" s="237" t="s">
        <v>19</v>
      </c>
      <c r="I1584" s="239"/>
      <c r="J1584" s="235"/>
      <c r="K1584" s="235"/>
      <c r="L1584" s="240"/>
      <c r="M1584" s="241"/>
      <c r="N1584" s="242"/>
      <c r="O1584" s="242"/>
      <c r="P1584" s="242"/>
      <c r="Q1584" s="242"/>
      <c r="R1584" s="242"/>
      <c r="S1584" s="242"/>
      <c r="T1584" s="243"/>
      <c r="U1584" s="13"/>
      <c r="V1584" s="13"/>
      <c r="W1584" s="13"/>
      <c r="X1584" s="13"/>
      <c r="Y1584" s="13"/>
      <c r="Z1584" s="13"/>
      <c r="AA1584" s="13"/>
      <c r="AB1584" s="13"/>
      <c r="AC1584" s="13"/>
      <c r="AD1584" s="13"/>
      <c r="AE1584" s="13"/>
      <c r="AT1584" s="244" t="s">
        <v>221</v>
      </c>
      <c r="AU1584" s="244" t="s">
        <v>83</v>
      </c>
      <c r="AV1584" s="13" t="s">
        <v>81</v>
      </c>
      <c r="AW1584" s="13" t="s">
        <v>34</v>
      </c>
      <c r="AX1584" s="13" t="s">
        <v>74</v>
      </c>
      <c r="AY1584" s="244" t="s">
        <v>210</v>
      </c>
    </row>
    <row r="1585" s="13" customFormat="1">
      <c r="A1585" s="13"/>
      <c r="B1585" s="234"/>
      <c r="C1585" s="235"/>
      <c r="D1585" s="236" t="s">
        <v>221</v>
      </c>
      <c r="E1585" s="237" t="s">
        <v>19</v>
      </c>
      <c r="F1585" s="238" t="s">
        <v>2127</v>
      </c>
      <c r="G1585" s="235"/>
      <c r="H1585" s="237" t="s">
        <v>19</v>
      </c>
      <c r="I1585" s="239"/>
      <c r="J1585" s="235"/>
      <c r="K1585" s="235"/>
      <c r="L1585" s="240"/>
      <c r="M1585" s="241"/>
      <c r="N1585" s="242"/>
      <c r="O1585" s="242"/>
      <c r="P1585" s="242"/>
      <c r="Q1585" s="242"/>
      <c r="R1585" s="242"/>
      <c r="S1585" s="242"/>
      <c r="T1585" s="243"/>
      <c r="U1585" s="13"/>
      <c r="V1585" s="13"/>
      <c r="W1585" s="13"/>
      <c r="X1585" s="13"/>
      <c r="Y1585" s="13"/>
      <c r="Z1585" s="13"/>
      <c r="AA1585" s="13"/>
      <c r="AB1585" s="13"/>
      <c r="AC1585" s="13"/>
      <c r="AD1585" s="13"/>
      <c r="AE1585" s="13"/>
      <c r="AT1585" s="244" t="s">
        <v>221</v>
      </c>
      <c r="AU1585" s="244" t="s">
        <v>83</v>
      </c>
      <c r="AV1585" s="13" t="s">
        <v>81</v>
      </c>
      <c r="AW1585" s="13" t="s">
        <v>34</v>
      </c>
      <c r="AX1585" s="13" t="s">
        <v>74</v>
      </c>
      <c r="AY1585" s="244" t="s">
        <v>210</v>
      </c>
    </row>
    <row r="1586" s="13" customFormat="1">
      <c r="A1586" s="13"/>
      <c r="B1586" s="234"/>
      <c r="C1586" s="235"/>
      <c r="D1586" s="236" t="s">
        <v>221</v>
      </c>
      <c r="E1586" s="237" t="s">
        <v>19</v>
      </c>
      <c r="F1586" s="238" t="s">
        <v>2126</v>
      </c>
      <c r="G1586" s="235"/>
      <c r="H1586" s="237" t="s">
        <v>19</v>
      </c>
      <c r="I1586" s="239"/>
      <c r="J1586" s="235"/>
      <c r="K1586" s="235"/>
      <c r="L1586" s="240"/>
      <c r="M1586" s="241"/>
      <c r="N1586" s="242"/>
      <c r="O1586" s="242"/>
      <c r="P1586" s="242"/>
      <c r="Q1586" s="242"/>
      <c r="R1586" s="242"/>
      <c r="S1586" s="242"/>
      <c r="T1586" s="243"/>
      <c r="U1586" s="13"/>
      <c r="V1586" s="13"/>
      <c r="W1586" s="13"/>
      <c r="X1586" s="13"/>
      <c r="Y1586" s="13"/>
      <c r="Z1586" s="13"/>
      <c r="AA1586" s="13"/>
      <c r="AB1586" s="13"/>
      <c r="AC1586" s="13"/>
      <c r="AD1586" s="13"/>
      <c r="AE1586" s="13"/>
      <c r="AT1586" s="244" t="s">
        <v>221</v>
      </c>
      <c r="AU1586" s="244" t="s">
        <v>83</v>
      </c>
      <c r="AV1586" s="13" t="s">
        <v>81</v>
      </c>
      <c r="AW1586" s="13" t="s">
        <v>34</v>
      </c>
      <c r="AX1586" s="13" t="s">
        <v>74</v>
      </c>
      <c r="AY1586" s="244" t="s">
        <v>210</v>
      </c>
    </row>
    <row r="1587" s="13" customFormat="1">
      <c r="A1587" s="13"/>
      <c r="B1587" s="234"/>
      <c r="C1587" s="235"/>
      <c r="D1587" s="236" t="s">
        <v>221</v>
      </c>
      <c r="E1587" s="237" t="s">
        <v>19</v>
      </c>
      <c r="F1587" s="238" t="s">
        <v>2129</v>
      </c>
      <c r="G1587" s="235"/>
      <c r="H1587" s="237" t="s">
        <v>19</v>
      </c>
      <c r="I1587" s="239"/>
      <c r="J1587" s="235"/>
      <c r="K1587" s="235"/>
      <c r="L1587" s="240"/>
      <c r="M1587" s="241"/>
      <c r="N1587" s="242"/>
      <c r="O1587" s="242"/>
      <c r="P1587" s="242"/>
      <c r="Q1587" s="242"/>
      <c r="R1587" s="242"/>
      <c r="S1587" s="242"/>
      <c r="T1587" s="243"/>
      <c r="U1587" s="13"/>
      <c r="V1587" s="13"/>
      <c r="W1587" s="13"/>
      <c r="X1587" s="13"/>
      <c r="Y1587" s="13"/>
      <c r="Z1587" s="13"/>
      <c r="AA1587" s="13"/>
      <c r="AB1587" s="13"/>
      <c r="AC1587" s="13"/>
      <c r="AD1587" s="13"/>
      <c r="AE1587" s="13"/>
      <c r="AT1587" s="244" t="s">
        <v>221</v>
      </c>
      <c r="AU1587" s="244" t="s">
        <v>83</v>
      </c>
      <c r="AV1587" s="13" t="s">
        <v>81</v>
      </c>
      <c r="AW1587" s="13" t="s">
        <v>34</v>
      </c>
      <c r="AX1587" s="13" t="s">
        <v>74</v>
      </c>
      <c r="AY1587" s="244" t="s">
        <v>210</v>
      </c>
    </row>
    <row r="1588" s="14" customFormat="1">
      <c r="A1588" s="14"/>
      <c r="B1588" s="245"/>
      <c r="C1588" s="246"/>
      <c r="D1588" s="236" t="s">
        <v>221</v>
      </c>
      <c r="E1588" s="247" t="s">
        <v>19</v>
      </c>
      <c r="F1588" s="248" t="s">
        <v>81</v>
      </c>
      <c r="G1588" s="246"/>
      <c r="H1588" s="249">
        <v>1</v>
      </c>
      <c r="I1588" s="250"/>
      <c r="J1588" s="246"/>
      <c r="K1588" s="246"/>
      <c r="L1588" s="251"/>
      <c r="M1588" s="252"/>
      <c r="N1588" s="253"/>
      <c r="O1588" s="253"/>
      <c r="P1588" s="253"/>
      <c r="Q1588" s="253"/>
      <c r="R1588" s="253"/>
      <c r="S1588" s="253"/>
      <c r="T1588" s="254"/>
      <c r="U1588" s="14"/>
      <c r="V1588" s="14"/>
      <c r="W1588" s="14"/>
      <c r="X1588" s="14"/>
      <c r="Y1588" s="14"/>
      <c r="Z1588" s="14"/>
      <c r="AA1588" s="14"/>
      <c r="AB1588" s="14"/>
      <c r="AC1588" s="14"/>
      <c r="AD1588" s="14"/>
      <c r="AE1588" s="14"/>
      <c r="AT1588" s="255" t="s">
        <v>221</v>
      </c>
      <c r="AU1588" s="255" t="s">
        <v>83</v>
      </c>
      <c r="AV1588" s="14" t="s">
        <v>83</v>
      </c>
      <c r="AW1588" s="14" t="s">
        <v>34</v>
      </c>
      <c r="AX1588" s="14" t="s">
        <v>81</v>
      </c>
      <c r="AY1588" s="255" t="s">
        <v>210</v>
      </c>
    </row>
    <row r="1589" s="2" customFormat="1" ht="16.5" customHeight="1">
      <c r="A1589" s="40"/>
      <c r="B1589" s="41"/>
      <c r="C1589" s="216" t="s">
        <v>2130</v>
      </c>
      <c r="D1589" s="216" t="s">
        <v>212</v>
      </c>
      <c r="E1589" s="217" t="s">
        <v>2131</v>
      </c>
      <c r="F1589" s="218" t="s">
        <v>2132</v>
      </c>
      <c r="G1589" s="219" t="s">
        <v>295</v>
      </c>
      <c r="H1589" s="220">
        <v>1</v>
      </c>
      <c r="I1589" s="221"/>
      <c r="J1589" s="222">
        <f>ROUND(I1589*H1589,2)</f>
        <v>0</v>
      </c>
      <c r="K1589" s="218" t="s">
        <v>296</v>
      </c>
      <c r="L1589" s="46"/>
      <c r="M1589" s="223" t="s">
        <v>19</v>
      </c>
      <c r="N1589" s="224" t="s">
        <v>45</v>
      </c>
      <c r="O1589" s="86"/>
      <c r="P1589" s="225">
        <f>O1589*H1589</f>
        <v>0</v>
      </c>
      <c r="Q1589" s="225">
        <v>0.080000000000000002</v>
      </c>
      <c r="R1589" s="225">
        <f>Q1589*H1589</f>
        <v>0.080000000000000002</v>
      </c>
      <c r="S1589" s="225">
        <v>0</v>
      </c>
      <c r="T1589" s="226">
        <f>S1589*H1589</f>
        <v>0</v>
      </c>
      <c r="U1589" s="40"/>
      <c r="V1589" s="40"/>
      <c r="W1589" s="40"/>
      <c r="X1589" s="40"/>
      <c r="Y1589" s="40"/>
      <c r="Z1589" s="40"/>
      <c r="AA1589" s="40"/>
      <c r="AB1589" s="40"/>
      <c r="AC1589" s="40"/>
      <c r="AD1589" s="40"/>
      <c r="AE1589" s="40"/>
      <c r="AR1589" s="227" t="s">
        <v>368</v>
      </c>
      <c r="AT1589" s="227" t="s">
        <v>212</v>
      </c>
      <c r="AU1589" s="227" t="s">
        <v>83</v>
      </c>
      <c r="AY1589" s="19" t="s">
        <v>210</v>
      </c>
      <c r="BE1589" s="228">
        <f>IF(N1589="základní",J1589,0)</f>
        <v>0</v>
      </c>
      <c r="BF1589" s="228">
        <f>IF(N1589="snížená",J1589,0)</f>
        <v>0</v>
      </c>
      <c r="BG1589" s="228">
        <f>IF(N1589="zákl. přenesená",J1589,0)</f>
        <v>0</v>
      </c>
      <c r="BH1589" s="228">
        <f>IF(N1589="sníž. přenesená",J1589,0)</f>
        <v>0</v>
      </c>
      <c r="BI1589" s="228">
        <f>IF(N1589="nulová",J1589,0)</f>
        <v>0</v>
      </c>
      <c r="BJ1589" s="19" t="s">
        <v>81</v>
      </c>
      <c r="BK1589" s="228">
        <f>ROUND(I1589*H1589,2)</f>
        <v>0</v>
      </c>
      <c r="BL1589" s="19" t="s">
        <v>368</v>
      </c>
      <c r="BM1589" s="227" t="s">
        <v>2133</v>
      </c>
    </row>
    <row r="1590" s="2" customFormat="1">
      <c r="A1590" s="40"/>
      <c r="B1590" s="41"/>
      <c r="C1590" s="42"/>
      <c r="D1590" s="236" t="s">
        <v>1511</v>
      </c>
      <c r="E1590" s="42"/>
      <c r="F1590" s="288" t="s">
        <v>2134</v>
      </c>
      <c r="G1590" s="42"/>
      <c r="H1590" s="42"/>
      <c r="I1590" s="231"/>
      <c r="J1590" s="42"/>
      <c r="K1590" s="42"/>
      <c r="L1590" s="46"/>
      <c r="M1590" s="232"/>
      <c r="N1590" s="233"/>
      <c r="O1590" s="86"/>
      <c r="P1590" s="86"/>
      <c r="Q1590" s="86"/>
      <c r="R1590" s="86"/>
      <c r="S1590" s="86"/>
      <c r="T1590" s="87"/>
      <c r="U1590" s="40"/>
      <c r="V1590" s="40"/>
      <c r="W1590" s="40"/>
      <c r="X1590" s="40"/>
      <c r="Y1590" s="40"/>
      <c r="Z1590" s="40"/>
      <c r="AA1590" s="40"/>
      <c r="AB1590" s="40"/>
      <c r="AC1590" s="40"/>
      <c r="AD1590" s="40"/>
      <c r="AE1590" s="40"/>
      <c r="AT1590" s="19" t="s">
        <v>1511</v>
      </c>
      <c r="AU1590" s="19" t="s">
        <v>83</v>
      </c>
    </row>
    <row r="1591" s="14" customFormat="1">
      <c r="A1591" s="14"/>
      <c r="B1591" s="245"/>
      <c r="C1591" s="246"/>
      <c r="D1591" s="236" t="s">
        <v>221</v>
      </c>
      <c r="E1591" s="247" t="s">
        <v>19</v>
      </c>
      <c r="F1591" s="248" t="s">
        <v>81</v>
      </c>
      <c r="G1591" s="246"/>
      <c r="H1591" s="249">
        <v>1</v>
      </c>
      <c r="I1591" s="250"/>
      <c r="J1591" s="246"/>
      <c r="K1591" s="246"/>
      <c r="L1591" s="251"/>
      <c r="M1591" s="252"/>
      <c r="N1591" s="253"/>
      <c r="O1591" s="253"/>
      <c r="P1591" s="253"/>
      <c r="Q1591" s="253"/>
      <c r="R1591" s="253"/>
      <c r="S1591" s="253"/>
      <c r="T1591" s="254"/>
      <c r="U1591" s="14"/>
      <c r="V1591" s="14"/>
      <c r="W1591" s="14"/>
      <c r="X1591" s="14"/>
      <c r="Y1591" s="14"/>
      <c r="Z1591" s="14"/>
      <c r="AA1591" s="14"/>
      <c r="AB1591" s="14"/>
      <c r="AC1591" s="14"/>
      <c r="AD1591" s="14"/>
      <c r="AE1591" s="14"/>
      <c r="AT1591" s="255" t="s">
        <v>221</v>
      </c>
      <c r="AU1591" s="255" t="s">
        <v>83</v>
      </c>
      <c r="AV1591" s="14" t="s">
        <v>83</v>
      </c>
      <c r="AW1591" s="14" t="s">
        <v>34</v>
      </c>
      <c r="AX1591" s="14" t="s">
        <v>81</v>
      </c>
      <c r="AY1591" s="255" t="s">
        <v>210</v>
      </c>
    </row>
    <row r="1592" s="2" customFormat="1" ht="16.5" customHeight="1">
      <c r="A1592" s="40"/>
      <c r="B1592" s="41"/>
      <c r="C1592" s="216" t="s">
        <v>2135</v>
      </c>
      <c r="D1592" s="216" t="s">
        <v>212</v>
      </c>
      <c r="E1592" s="217" t="s">
        <v>2136</v>
      </c>
      <c r="F1592" s="218" t="s">
        <v>2137</v>
      </c>
      <c r="G1592" s="219" t="s">
        <v>295</v>
      </c>
      <c r="H1592" s="220">
        <v>1</v>
      </c>
      <c r="I1592" s="221"/>
      <c r="J1592" s="222">
        <f>ROUND(I1592*H1592,2)</f>
        <v>0</v>
      </c>
      <c r="K1592" s="218" t="s">
        <v>296</v>
      </c>
      <c r="L1592" s="46"/>
      <c r="M1592" s="223" t="s">
        <v>19</v>
      </c>
      <c r="N1592" s="224" t="s">
        <v>45</v>
      </c>
      <c r="O1592" s="86"/>
      <c r="P1592" s="225">
        <f>O1592*H1592</f>
        <v>0</v>
      </c>
      <c r="Q1592" s="225">
        <v>0.040000000000000001</v>
      </c>
      <c r="R1592" s="225">
        <f>Q1592*H1592</f>
        <v>0.040000000000000001</v>
      </c>
      <c r="S1592" s="225">
        <v>0</v>
      </c>
      <c r="T1592" s="226">
        <f>S1592*H1592</f>
        <v>0</v>
      </c>
      <c r="U1592" s="40"/>
      <c r="V1592" s="40"/>
      <c r="W1592" s="40"/>
      <c r="X1592" s="40"/>
      <c r="Y1592" s="40"/>
      <c r="Z1592" s="40"/>
      <c r="AA1592" s="40"/>
      <c r="AB1592" s="40"/>
      <c r="AC1592" s="40"/>
      <c r="AD1592" s="40"/>
      <c r="AE1592" s="40"/>
      <c r="AR1592" s="227" t="s">
        <v>368</v>
      </c>
      <c r="AT1592" s="227" t="s">
        <v>212</v>
      </c>
      <c r="AU1592" s="227" t="s">
        <v>83</v>
      </c>
      <c r="AY1592" s="19" t="s">
        <v>210</v>
      </c>
      <c r="BE1592" s="228">
        <f>IF(N1592="základní",J1592,0)</f>
        <v>0</v>
      </c>
      <c r="BF1592" s="228">
        <f>IF(N1592="snížená",J1592,0)</f>
        <v>0</v>
      </c>
      <c r="BG1592" s="228">
        <f>IF(N1592="zákl. přenesená",J1592,0)</f>
        <v>0</v>
      </c>
      <c r="BH1592" s="228">
        <f>IF(N1592="sníž. přenesená",J1592,0)</f>
        <v>0</v>
      </c>
      <c r="BI1592" s="228">
        <f>IF(N1592="nulová",J1592,0)</f>
        <v>0</v>
      </c>
      <c r="BJ1592" s="19" t="s">
        <v>81</v>
      </c>
      <c r="BK1592" s="228">
        <f>ROUND(I1592*H1592,2)</f>
        <v>0</v>
      </c>
      <c r="BL1592" s="19" t="s">
        <v>368</v>
      </c>
      <c r="BM1592" s="227" t="s">
        <v>2138</v>
      </c>
    </row>
    <row r="1593" s="13" customFormat="1">
      <c r="A1593" s="13"/>
      <c r="B1593" s="234"/>
      <c r="C1593" s="235"/>
      <c r="D1593" s="236" t="s">
        <v>221</v>
      </c>
      <c r="E1593" s="237" t="s">
        <v>19</v>
      </c>
      <c r="F1593" s="238" t="s">
        <v>2123</v>
      </c>
      <c r="G1593" s="235"/>
      <c r="H1593" s="237" t="s">
        <v>19</v>
      </c>
      <c r="I1593" s="239"/>
      <c r="J1593" s="235"/>
      <c r="K1593" s="235"/>
      <c r="L1593" s="240"/>
      <c r="M1593" s="241"/>
      <c r="N1593" s="242"/>
      <c r="O1593" s="242"/>
      <c r="P1593" s="242"/>
      <c r="Q1593" s="242"/>
      <c r="R1593" s="242"/>
      <c r="S1593" s="242"/>
      <c r="T1593" s="243"/>
      <c r="U1593" s="13"/>
      <c r="V1593" s="13"/>
      <c r="W1593" s="13"/>
      <c r="X1593" s="13"/>
      <c r="Y1593" s="13"/>
      <c r="Z1593" s="13"/>
      <c r="AA1593" s="13"/>
      <c r="AB1593" s="13"/>
      <c r="AC1593" s="13"/>
      <c r="AD1593" s="13"/>
      <c r="AE1593" s="13"/>
      <c r="AT1593" s="244" t="s">
        <v>221</v>
      </c>
      <c r="AU1593" s="244" t="s">
        <v>83</v>
      </c>
      <c r="AV1593" s="13" t="s">
        <v>81</v>
      </c>
      <c r="AW1593" s="13" t="s">
        <v>34</v>
      </c>
      <c r="AX1593" s="13" t="s">
        <v>74</v>
      </c>
      <c r="AY1593" s="244" t="s">
        <v>210</v>
      </c>
    </row>
    <row r="1594" s="13" customFormat="1">
      <c r="A1594" s="13"/>
      <c r="B1594" s="234"/>
      <c r="C1594" s="235"/>
      <c r="D1594" s="236" t="s">
        <v>221</v>
      </c>
      <c r="E1594" s="237" t="s">
        <v>19</v>
      </c>
      <c r="F1594" s="238" t="s">
        <v>2139</v>
      </c>
      <c r="G1594" s="235"/>
      <c r="H1594" s="237" t="s">
        <v>19</v>
      </c>
      <c r="I1594" s="239"/>
      <c r="J1594" s="235"/>
      <c r="K1594" s="235"/>
      <c r="L1594" s="240"/>
      <c r="M1594" s="241"/>
      <c r="N1594" s="242"/>
      <c r="O1594" s="242"/>
      <c r="P1594" s="242"/>
      <c r="Q1594" s="242"/>
      <c r="R1594" s="242"/>
      <c r="S1594" s="242"/>
      <c r="T1594" s="243"/>
      <c r="U1594" s="13"/>
      <c r="V1594" s="13"/>
      <c r="W1594" s="13"/>
      <c r="X1594" s="13"/>
      <c r="Y1594" s="13"/>
      <c r="Z1594" s="13"/>
      <c r="AA1594" s="13"/>
      <c r="AB1594" s="13"/>
      <c r="AC1594" s="13"/>
      <c r="AD1594" s="13"/>
      <c r="AE1594" s="13"/>
      <c r="AT1594" s="244" t="s">
        <v>221</v>
      </c>
      <c r="AU1594" s="244" t="s">
        <v>83</v>
      </c>
      <c r="AV1594" s="13" t="s">
        <v>81</v>
      </c>
      <c r="AW1594" s="13" t="s">
        <v>34</v>
      </c>
      <c r="AX1594" s="13" t="s">
        <v>74</v>
      </c>
      <c r="AY1594" s="244" t="s">
        <v>210</v>
      </c>
    </row>
    <row r="1595" s="13" customFormat="1">
      <c r="A1595" s="13"/>
      <c r="B1595" s="234"/>
      <c r="C1595" s="235"/>
      <c r="D1595" s="236" t="s">
        <v>221</v>
      </c>
      <c r="E1595" s="237" t="s">
        <v>19</v>
      </c>
      <c r="F1595" s="238" t="s">
        <v>2140</v>
      </c>
      <c r="G1595" s="235"/>
      <c r="H1595" s="237" t="s">
        <v>19</v>
      </c>
      <c r="I1595" s="239"/>
      <c r="J1595" s="235"/>
      <c r="K1595" s="235"/>
      <c r="L1595" s="240"/>
      <c r="M1595" s="241"/>
      <c r="N1595" s="242"/>
      <c r="O1595" s="242"/>
      <c r="P1595" s="242"/>
      <c r="Q1595" s="242"/>
      <c r="R1595" s="242"/>
      <c r="S1595" s="242"/>
      <c r="T1595" s="243"/>
      <c r="U1595" s="13"/>
      <c r="V1595" s="13"/>
      <c r="W1595" s="13"/>
      <c r="X1595" s="13"/>
      <c r="Y1595" s="13"/>
      <c r="Z1595" s="13"/>
      <c r="AA1595" s="13"/>
      <c r="AB1595" s="13"/>
      <c r="AC1595" s="13"/>
      <c r="AD1595" s="13"/>
      <c r="AE1595" s="13"/>
      <c r="AT1595" s="244" t="s">
        <v>221</v>
      </c>
      <c r="AU1595" s="244" t="s">
        <v>83</v>
      </c>
      <c r="AV1595" s="13" t="s">
        <v>81</v>
      </c>
      <c r="AW1595" s="13" t="s">
        <v>34</v>
      </c>
      <c r="AX1595" s="13" t="s">
        <v>74</v>
      </c>
      <c r="AY1595" s="244" t="s">
        <v>210</v>
      </c>
    </row>
    <row r="1596" s="13" customFormat="1">
      <c r="A1596" s="13"/>
      <c r="B1596" s="234"/>
      <c r="C1596" s="235"/>
      <c r="D1596" s="236" t="s">
        <v>221</v>
      </c>
      <c r="E1596" s="237" t="s">
        <v>19</v>
      </c>
      <c r="F1596" s="238" t="s">
        <v>2141</v>
      </c>
      <c r="G1596" s="235"/>
      <c r="H1596" s="237" t="s">
        <v>19</v>
      </c>
      <c r="I1596" s="239"/>
      <c r="J1596" s="235"/>
      <c r="K1596" s="235"/>
      <c r="L1596" s="240"/>
      <c r="M1596" s="241"/>
      <c r="N1596" s="242"/>
      <c r="O1596" s="242"/>
      <c r="P1596" s="242"/>
      <c r="Q1596" s="242"/>
      <c r="R1596" s="242"/>
      <c r="S1596" s="242"/>
      <c r="T1596" s="243"/>
      <c r="U1596" s="13"/>
      <c r="V1596" s="13"/>
      <c r="W1596" s="13"/>
      <c r="X1596" s="13"/>
      <c r="Y1596" s="13"/>
      <c r="Z1596" s="13"/>
      <c r="AA1596" s="13"/>
      <c r="AB1596" s="13"/>
      <c r="AC1596" s="13"/>
      <c r="AD1596" s="13"/>
      <c r="AE1596" s="13"/>
      <c r="AT1596" s="244" t="s">
        <v>221</v>
      </c>
      <c r="AU1596" s="244" t="s">
        <v>83</v>
      </c>
      <c r="AV1596" s="13" t="s">
        <v>81</v>
      </c>
      <c r="AW1596" s="13" t="s">
        <v>34</v>
      </c>
      <c r="AX1596" s="13" t="s">
        <v>74</v>
      </c>
      <c r="AY1596" s="244" t="s">
        <v>210</v>
      </c>
    </row>
    <row r="1597" s="14" customFormat="1">
      <c r="A1597" s="14"/>
      <c r="B1597" s="245"/>
      <c r="C1597" s="246"/>
      <c r="D1597" s="236" t="s">
        <v>221</v>
      </c>
      <c r="E1597" s="247" t="s">
        <v>19</v>
      </c>
      <c r="F1597" s="248" t="s">
        <v>81</v>
      </c>
      <c r="G1597" s="246"/>
      <c r="H1597" s="249">
        <v>1</v>
      </c>
      <c r="I1597" s="250"/>
      <c r="J1597" s="246"/>
      <c r="K1597" s="246"/>
      <c r="L1597" s="251"/>
      <c r="M1597" s="252"/>
      <c r="N1597" s="253"/>
      <c r="O1597" s="253"/>
      <c r="P1597" s="253"/>
      <c r="Q1597" s="253"/>
      <c r="R1597" s="253"/>
      <c r="S1597" s="253"/>
      <c r="T1597" s="254"/>
      <c r="U1597" s="14"/>
      <c r="V1597" s="14"/>
      <c r="W1597" s="14"/>
      <c r="X1597" s="14"/>
      <c r="Y1597" s="14"/>
      <c r="Z1597" s="14"/>
      <c r="AA1597" s="14"/>
      <c r="AB1597" s="14"/>
      <c r="AC1597" s="14"/>
      <c r="AD1597" s="14"/>
      <c r="AE1597" s="14"/>
      <c r="AT1597" s="255" t="s">
        <v>221</v>
      </c>
      <c r="AU1597" s="255" t="s">
        <v>83</v>
      </c>
      <c r="AV1597" s="14" t="s">
        <v>83</v>
      </c>
      <c r="AW1597" s="14" t="s">
        <v>34</v>
      </c>
      <c r="AX1597" s="14" t="s">
        <v>81</v>
      </c>
      <c r="AY1597" s="255" t="s">
        <v>210</v>
      </c>
    </row>
    <row r="1598" s="2" customFormat="1" ht="16.5" customHeight="1">
      <c r="A1598" s="40"/>
      <c r="B1598" s="41"/>
      <c r="C1598" s="216" t="s">
        <v>2142</v>
      </c>
      <c r="D1598" s="216" t="s">
        <v>212</v>
      </c>
      <c r="E1598" s="217" t="s">
        <v>2143</v>
      </c>
      <c r="F1598" s="218" t="s">
        <v>2144</v>
      </c>
      <c r="G1598" s="219" t="s">
        <v>295</v>
      </c>
      <c r="H1598" s="220">
        <v>1</v>
      </c>
      <c r="I1598" s="221"/>
      <c r="J1598" s="222">
        <f>ROUND(I1598*H1598,2)</f>
        <v>0</v>
      </c>
      <c r="K1598" s="218" t="s">
        <v>296</v>
      </c>
      <c r="L1598" s="46"/>
      <c r="M1598" s="223" t="s">
        <v>19</v>
      </c>
      <c r="N1598" s="224" t="s">
        <v>45</v>
      </c>
      <c r="O1598" s="86"/>
      <c r="P1598" s="225">
        <f>O1598*H1598</f>
        <v>0</v>
      </c>
      <c r="Q1598" s="225">
        <v>0.040000000000000001</v>
      </c>
      <c r="R1598" s="225">
        <f>Q1598*H1598</f>
        <v>0.040000000000000001</v>
      </c>
      <c r="S1598" s="225">
        <v>0</v>
      </c>
      <c r="T1598" s="226">
        <f>S1598*H1598</f>
        <v>0</v>
      </c>
      <c r="U1598" s="40"/>
      <c r="V1598" s="40"/>
      <c r="W1598" s="40"/>
      <c r="X1598" s="40"/>
      <c r="Y1598" s="40"/>
      <c r="Z1598" s="40"/>
      <c r="AA1598" s="40"/>
      <c r="AB1598" s="40"/>
      <c r="AC1598" s="40"/>
      <c r="AD1598" s="40"/>
      <c r="AE1598" s="40"/>
      <c r="AR1598" s="227" t="s">
        <v>368</v>
      </c>
      <c r="AT1598" s="227" t="s">
        <v>212</v>
      </c>
      <c r="AU1598" s="227" t="s">
        <v>83</v>
      </c>
      <c r="AY1598" s="19" t="s">
        <v>210</v>
      </c>
      <c r="BE1598" s="228">
        <f>IF(N1598="základní",J1598,0)</f>
        <v>0</v>
      </c>
      <c r="BF1598" s="228">
        <f>IF(N1598="snížená",J1598,0)</f>
        <v>0</v>
      </c>
      <c r="BG1598" s="228">
        <f>IF(N1598="zákl. přenesená",J1598,0)</f>
        <v>0</v>
      </c>
      <c r="BH1598" s="228">
        <f>IF(N1598="sníž. přenesená",J1598,0)</f>
        <v>0</v>
      </c>
      <c r="BI1598" s="228">
        <f>IF(N1598="nulová",J1598,0)</f>
        <v>0</v>
      </c>
      <c r="BJ1598" s="19" t="s">
        <v>81</v>
      </c>
      <c r="BK1598" s="228">
        <f>ROUND(I1598*H1598,2)</f>
        <v>0</v>
      </c>
      <c r="BL1598" s="19" t="s">
        <v>368</v>
      </c>
      <c r="BM1598" s="227" t="s">
        <v>2145</v>
      </c>
    </row>
    <row r="1599" s="13" customFormat="1">
      <c r="A1599" s="13"/>
      <c r="B1599" s="234"/>
      <c r="C1599" s="235"/>
      <c r="D1599" s="236" t="s">
        <v>221</v>
      </c>
      <c r="E1599" s="237" t="s">
        <v>19</v>
      </c>
      <c r="F1599" s="238" t="s">
        <v>2146</v>
      </c>
      <c r="G1599" s="235"/>
      <c r="H1599" s="237" t="s">
        <v>19</v>
      </c>
      <c r="I1599" s="239"/>
      <c r="J1599" s="235"/>
      <c r="K1599" s="235"/>
      <c r="L1599" s="240"/>
      <c r="M1599" s="241"/>
      <c r="N1599" s="242"/>
      <c r="O1599" s="242"/>
      <c r="P1599" s="242"/>
      <c r="Q1599" s="242"/>
      <c r="R1599" s="242"/>
      <c r="S1599" s="242"/>
      <c r="T1599" s="243"/>
      <c r="U1599" s="13"/>
      <c r="V1599" s="13"/>
      <c r="W1599" s="13"/>
      <c r="X1599" s="13"/>
      <c r="Y1599" s="13"/>
      <c r="Z1599" s="13"/>
      <c r="AA1599" s="13"/>
      <c r="AB1599" s="13"/>
      <c r="AC1599" s="13"/>
      <c r="AD1599" s="13"/>
      <c r="AE1599" s="13"/>
      <c r="AT1599" s="244" t="s">
        <v>221</v>
      </c>
      <c r="AU1599" s="244" t="s">
        <v>83</v>
      </c>
      <c r="AV1599" s="13" t="s">
        <v>81</v>
      </c>
      <c r="AW1599" s="13" t="s">
        <v>34</v>
      </c>
      <c r="AX1599" s="13" t="s">
        <v>74</v>
      </c>
      <c r="AY1599" s="244" t="s">
        <v>210</v>
      </c>
    </row>
    <row r="1600" s="14" customFormat="1">
      <c r="A1600" s="14"/>
      <c r="B1600" s="245"/>
      <c r="C1600" s="246"/>
      <c r="D1600" s="236" t="s">
        <v>221</v>
      </c>
      <c r="E1600" s="247" t="s">
        <v>19</v>
      </c>
      <c r="F1600" s="248" t="s">
        <v>81</v>
      </c>
      <c r="G1600" s="246"/>
      <c r="H1600" s="249">
        <v>1</v>
      </c>
      <c r="I1600" s="250"/>
      <c r="J1600" s="246"/>
      <c r="K1600" s="246"/>
      <c r="L1600" s="251"/>
      <c r="M1600" s="252"/>
      <c r="N1600" s="253"/>
      <c r="O1600" s="253"/>
      <c r="P1600" s="253"/>
      <c r="Q1600" s="253"/>
      <c r="R1600" s="253"/>
      <c r="S1600" s="253"/>
      <c r="T1600" s="254"/>
      <c r="U1600" s="14"/>
      <c r="V1600" s="14"/>
      <c r="W1600" s="14"/>
      <c r="X1600" s="14"/>
      <c r="Y1600" s="14"/>
      <c r="Z1600" s="14"/>
      <c r="AA1600" s="14"/>
      <c r="AB1600" s="14"/>
      <c r="AC1600" s="14"/>
      <c r="AD1600" s="14"/>
      <c r="AE1600" s="14"/>
      <c r="AT1600" s="255" t="s">
        <v>221</v>
      </c>
      <c r="AU1600" s="255" t="s">
        <v>83</v>
      </c>
      <c r="AV1600" s="14" t="s">
        <v>83</v>
      </c>
      <c r="AW1600" s="14" t="s">
        <v>34</v>
      </c>
      <c r="AX1600" s="14" t="s">
        <v>81</v>
      </c>
      <c r="AY1600" s="255" t="s">
        <v>210</v>
      </c>
    </row>
    <row r="1601" s="2" customFormat="1" ht="16.5" customHeight="1">
      <c r="A1601" s="40"/>
      <c r="B1601" s="41"/>
      <c r="C1601" s="216" t="s">
        <v>2147</v>
      </c>
      <c r="D1601" s="216" t="s">
        <v>212</v>
      </c>
      <c r="E1601" s="217" t="s">
        <v>2148</v>
      </c>
      <c r="F1601" s="218" t="s">
        <v>2149</v>
      </c>
      <c r="G1601" s="219" t="s">
        <v>295</v>
      </c>
      <c r="H1601" s="220">
        <v>1</v>
      </c>
      <c r="I1601" s="221"/>
      <c r="J1601" s="222">
        <f>ROUND(I1601*H1601,2)</f>
        <v>0</v>
      </c>
      <c r="K1601" s="218" t="s">
        <v>296</v>
      </c>
      <c r="L1601" s="46"/>
      <c r="M1601" s="223" t="s">
        <v>19</v>
      </c>
      <c r="N1601" s="224" t="s">
        <v>45</v>
      </c>
      <c r="O1601" s="86"/>
      <c r="P1601" s="225">
        <f>O1601*H1601</f>
        <v>0</v>
      </c>
      <c r="Q1601" s="225">
        <v>0.040000000000000001</v>
      </c>
      <c r="R1601" s="225">
        <f>Q1601*H1601</f>
        <v>0.040000000000000001</v>
      </c>
      <c r="S1601" s="225">
        <v>0</v>
      </c>
      <c r="T1601" s="226">
        <f>S1601*H1601</f>
        <v>0</v>
      </c>
      <c r="U1601" s="40"/>
      <c r="V1601" s="40"/>
      <c r="W1601" s="40"/>
      <c r="X1601" s="40"/>
      <c r="Y1601" s="40"/>
      <c r="Z1601" s="40"/>
      <c r="AA1601" s="40"/>
      <c r="AB1601" s="40"/>
      <c r="AC1601" s="40"/>
      <c r="AD1601" s="40"/>
      <c r="AE1601" s="40"/>
      <c r="AR1601" s="227" t="s">
        <v>368</v>
      </c>
      <c r="AT1601" s="227" t="s">
        <v>212</v>
      </c>
      <c r="AU1601" s="227" t="s">
        <v>83</v>
      </c>
      <c r="AY1601" s="19" t="s">
        <v>210</v>
      </c>
      <c r="BE1601" s="228">
        <f>IF(N1601="základní",J1601,0)</f>
        <v>0</v>
      </c>
      <c r="BF1601" s="228">
        <f>IF(N1601="snížená",J1601,0)</f>
        <v>0</v>
      </c>
      <c r="BG1601" s="228">
        <f>IF(N1601="zákl. přenesená",J1601,0)</f>
        <v>0</v>
      </c>
      <c r="BH1601" s="228">
        <f>IF(N1601="sníž. přenesená",J1601,0)</f>
        <v>0</v>
      </c>
      <c r="BI1601" s="228">
        <f>IF(N1601="nulová",J1601,0)</f>
        <v>0</v>
      </c>
      <c r="BJ1601" s="19" t="s">
        <v>81</v>
      </c>
      <c r="BK1601" s="228">
        <f>ROUND(I1601*H1601,2)</f>
        <v>0</v>
      </c>
      <c r="BL1601" s="19" t="s">
        <v>368</v>
      </c>
      <c r="BM1601" s="227" t="s">
        <v>2150</v>
      </c>
    </row>
    <row r="1602" s="13" customFormat="1">
      <c r="A1602" s="13"/>
      <c r="B1602" s="234"/>
      <c r="C1602" s="235"/>
      <c r="D1602" s="236" t="s">
        <v>221</v>
      </c>
      <c r="E1602" s="237" t="s">
        <v>19</v>
      </c>
      <c r="F1602" s="238" t="s">
        <v>2151</v>
      </c>
      <c r="G1602" s="235"/>
      <c r="H1602" s="237" t="s">
        <v>19</v>
      </c>
      <c r="I1602" s="239"/>
      <c r="J1602" s="235"/>
      <c r="K1602" s="235"/>
      <c r="L1602" s="240"/>
      <c r="M1602" s="241"/>
      <c r="N1602" s="242"/>
      <c r="O1602" s="242"/>
      <c r="P1602" s="242"/>
      <c r="Q1602" s="242"/>
      <c r="R1602" s="242"/>
      <c r="S1602" s="242"/>
      <c r="T1602" s="243"/>
      <c r="U1602" s="13"/>
      <c r="V1602" s="13"/>
      <c r="W1602" s="13"/>
      <c r="X1602" s="13"/>
      <c r="Y1602" s="13"/>
      <c r="Z1602" s="13"/>
      <c r="AA1602" s="13"/>
      <c r="AB1602" s="13"/>
      <c r="AC1602" s="13"/>
      <c r="AD1602" s="13"/>
      <c r="AE1602" s="13"/>
      <c r="AT1602" s="244" t="s">
        <v>221</v>
      </c>
      <c r="AU1602" s="244" t="s">
        <v>83</v>
      </c>
      <c r="AV1602" s="13" t="s">
        <v>81</v>
      </c>
      <c r="AW1602" s="13" t="s">
        <v>34</v>
      </c>
      <c r="AX1602" s="13" t="s">
        <v>74</v>
      </c>
      <c r="AY1602" s="244" t="s">
        <v>210</v>
      </c>
    </row>
    <row r="1603" s="14" customFormat="1">
      <c r="A1603" s="14"/>
      <c r="B1603" s="245"/>
      <c r="C1603" s="246"/>
      <c r="D1603" s="236" t="s">
        <v>221</v>
      </c>
      <c r="E1603" s="247" t="s">
        <v>19</v>
      </c>
      <c r="F1603" s="248" t="s">
        <v>81</v>
      </c>
      <c r="G1603" s="246"/>
      <c r="H1603" s="249">
        <v>1</v>
      </c>
      <c r="I1603" s="250"/>
      <c r="J1603" s="246"/>
      <c r="K1603" s="246"/>
      <c r="L1603" s="251"/>
      <c r="M1603" s="252"/>
      <c r="N1603" s="253"/>
      <c r="O1603" s="253"/>
      <c r="P1603" s="253"/>
      <c r="Q1603" s="253"/>
      <c r="R1603" s="253"/>
      <c r="S1603" s="253"/>
      <c r="T1603" s="254"/>
      <c r="U1603" s="14"/>
      <c r="V1603" s="14"/>
      <c r="W1603" s="14"/>
      <c r="X1603" s="14"/>
      <c r="Y1603" s="14"/>
      <c r="Z1603" s="14"/>
      <c r="AA1603" s="14"/>
      <c r="AB1603" s="14"/>
      <c r="AC1603" s="14"/>
      <c r="AD1603" s="14"/>
      <c r="AE1603" s="14"/>
      <c r="AT1603" s="255" t="s">
        <v>221</v>
      </c>
      <c r="AU1603" s="255" t="s">
        <v>83</v>
      </c>
      <c r="AV1603" s="14" t="s">
        <v>83</v>
      </c>
      <c r="AW1603" s="14" t="s">
        <v>34</v>
      </c>
      <c r="AX1603" s="14" t="s">
        <v>81</v>
      </c>
      <c r="AY1603" s="255" t="s">
        <v>210</v>
      </c>
    </row>
    <row r="1604" s="2" customFormat="1" ht="16.5" customHeight="1">
      <c r="A1604" s="40"/>
      <c r="B1604" s="41"/>
      <c r="C1604" s="216" t="s">
        <v>2152</v>
      </c>
      <c r="D1604" s="216" t="s">
        <v>212</v>
      </c>
      <c r="E1604" s="217" t="s">
        <v>2153</v>
      </c>
      <c r="F1604" s="218" t="s">
        <v>2154</v>
      </c>
      <c r="G1604" s="219" t="s">
        <v>295</v>
      </c>
      <c r="H1604" s="220">
        <v>1</v>
      </c>
      <c r="I1604" s="221"/>
      <c r="J1604" s="222">
        <f>ROUND(I1604*H1604,2)</f>
        <v>0</v>
      </c>
      <c r="K1604" s="218" t="s">
        <v>296</v>
      </c>
      <c r="L1604" s="46"/>
      <c r="M1604" s="223" t="s">
        <v>19</v>
      </c>
      <c r="N1604" s="224" t="s">
        <v>45</v>
      </c>
      <c r="O1604" s="86"/>
      <c r="P1604" s="225">
        <f>O1604*H1604</f>
        <v>0</v>
      </c>
      <c r="Q1604" s="225">
        <v>0.035000000000000003</v>
      </c>
      <c r="R1604" s="225">
        <f>Q1604*H1604</f>
        <v>0.035000000000000003</v>
      </c>
      <c r="S1604" s="225">
        <v>0</v>
      </c>
      <c r="T1604" s="226">
        <f>S1604*H1604</f>
        <v>0</v>
      </c>
      <c r="U1604" s="40"/>
      <c r="V1604" s="40"/>
      <c r="W1604" s="40"/>
      <c r="X1604" s="40"/>
      <c r="Y1604" s="40"/>
      <c r="Z1604" s="40"/>
      <c r="AA1604" s="40"/>
      <c r="AB1604" s="40"/>
      <c r="AC1604" s="40"/>
      <c r="AD1604" s="40"/>
      <c r="AE1604" s="40"/>
      <c r="AR1604" s="227" t="s">
        <v>368</v>
      </c>
      <c r="AT1604" s="227" t="s">
        <v>212</v>
      </c>
      <c r="AU1604" s="227" t="s">
        <v>83</v>
      </c>
      <c r="AY1604" s="19" t="s">
        <v>210</v>
      </c>
      <c r="BE1604" s="228">
        <f>IF(N1604="základní",J1604,0)</f>
        <v>0</v>
      </c>
      <c r="BF1604" s="228">
        <f>IF(N1604="snížená",J1604,0)</f>
        <v>0</v>
      </c>
      <c r="BG1604" s="228">
        <f>IF(N1604="zákl. přenesená",J1604,0)</f>
        <v>0</v>
      </c>
      <c r="BH1604" s="228">
        <f>IF(N1604="sníž. přenesená",J1604,0)</f>
        <v>0</v>
      </c>
      <c r="BI1604" s="228">
        <f>IF(N1604="nulová",J1604,0)</f>
        <v>0</v>
      </c>
      <c r="BJ1604" s="19" t="s">
        <v>81</v>
      </c>
      <c r="BK1604" s="228">
        <f>ROUND(I1604*H1604,2)</f>
        <v>0</v>
      </c>
      <c r="BL1604" s="19" t="s">
        <v>368</v>
      </c>
      <c r="BM1604" s="227" t="s">
        <v>2155</v>
      </c>
    </row>
    <row r="1605" s="13" customFormat="1">
      <c r="A1605" s="13"/>
      <c r="B1605" s="234"/>
      <c r="C1605" s="235"/>
      <c r="D1605" s="236" t="s">
        <v>221</v>
      </c>
      <c r="E1605" s="237" t="s">
        <v>19</v>
      </c>
      <c r="F1605" s="238" t="s">
        <v>2156</v>
      </c>
      <c r="G1605" s="235"/>
      <c r="H1605" s="237" t="s">
        <v>19</v>
      </c>
      <c r="I1605" s="239"/>
      <c r="J1605" s="235"/>
      <c r="K1605" s="235"/>
      <c r="L1605" s="240"/>
      <c r="M1605" s="241"/>
      <c r="N1605" s="242"/>
      <c r="O1605" s="242"/>
      <c r="P1605" s="242"/>
      <c r="Q1605" s="242"/>
      <c r="R1605" s="242"/>
      <c r="S1605" s="242"/>
      <c r="T1605" s="243"/>
      <c r="U1605" s="13"/>
      <c r="V1605" s="13"/>
      <c r="W1605" s="13"/>
      <c r="X1605" s="13"/>
      <c r="Y1605" s="13"/>
      <c r="Z1605" s="13"/>
      <c r="AA1605" s="13"/>
      <c r="AB1605" s="13"/>
      <c r="AC1605" s="13"/>
      <c r="AD1605" s="13"/>
      <c r="AE1605" s="13"/>
      <c r="AT1605" s="244" t="s">
        <v>221</v>
      </c>
      <c r="AU1605" s="244" t="s">
        <v>83</v>
      </c>
      <c r="AV1605" s="13" t="s">
        <v>81</v>
      </c>
      <c r="AW1605" s="13" t="s">
        <v>34</v>
      </c>
      <c r="AX1605" s="13" t="s">
        <v>74</v>
      </c>
      <c r="AY1605" s="244" t="s">
        <v>210</v>
      </c>
    </row>
    <row r="1606" s="14" customFormat="1">
      <c r="A1606" s="14"/>
      <c r="B1606" s="245"/>
      <c r="C1606" s="246"/>
      <c r="D1606" s="236" t="s">
        <v>221</v>
      </c>
      <c r="E1606" s="247" t="s">
        <v>19</v>
      </c>
      <c r="F1606" s="248" t="s">
        <v>81</v>
      </c>
      <c r="G1606" s="246"/>
      <c r="H1606" s="249">
        <v>1</v>
      </c>
      <c r="I1606" s="250"/>
      <c r="J1606" s="246"/>
      <c r="K1606" s="246"/>
      <c r="L1606" s="251"/>
      <c r="M1606" s="252"/>
      <c r="N1606" s="253"/>
      <c r="O1606" s="253"/>
      <c r="P1606" s="253"/>
      <c r="Q1606" s="253"/>
      <c r="R1606" s="253"/>
      <c r="S1606" s="253"/>
      <c r="T1606" s="254"/>
      <c r="U1606" s="14"/>
      <c r="V1606" s="14"/>
      <c r="W1606" s="14"/>
      <c r="X1606" s="14"/>
      <c r="Y1606" s="14"/>
      <c r="Z1606" s="14"/>
      <c r="AA1606" s="14"/>
      <c r="AB1606" s="14"/>
      <c r="AC1606" s="14"/>
      <c r="AD1606" s="14"/>
      <c r="AE1606" s="14"/>
      <c r="AT1606" s="255" t="s">
        <v>221</v>
      </c>
      <c r="AU1606" s="255" t="s">
        <v>83</v>
      </c>
      <c r="AV1606" s="14" t="s">
        <v>83</v>
      </c>
      <c r="AW1606" s="14" t="s">
        <v>34</v>
      </c>
      <c r="AX1606" s="14" t="s">
        <v>81</v>
      </c>
      <c r="AY1606" s="255" t="s">
        <v>210</v>
      </c>
    </row>
    <row r="1607" s="2" customFormat="1" ht="16.5" customHeight="1">
      <c r="A1607" s="40"/>
      <c r="B1607" s="41"/>
      <c r="C1607" s="216" t="s">
        <v>2157</v>
      </c>
      <c r="D1607" s="216" t="s">
        <v>212</v>
      </c>
      <c r="E1607" s="217" t="s">
        <v>2158</v>
      </c>
      <c r="F1607" s="218" t="s">
        <v>2159</v>
      </c>
      <c r="G1607" s="219" t="s">
        <v>295</v>
      </c>
      <c r="H1607" s="220">
        <v>1</v>
      </c>
      <c r="I1607" s="221"/>
      <c r="J1607" s="222">
        <f>ROUND(I1607*H1607,2)</f>
        <v>0</v>
      </c>
      <c r="K1607" s="218" t="s">
        <v>296</v>
      </c>
      <c r="L1607" s="46"/>
      <c r="M1607" s="223" t="s">
        <v>19</v>
      </c>
      <c r="N1607" s="224" t="s">
        <v>45</v>
      </c>
      <c r="O1607" s="86"/>
      <c r="P1607" s="225">
        <f>O1607*H1607</f>
        <v>0</v>
      </c>
      <c r="Q1607" s="225">
        <v>0.035000000000000003</v>
      </c>
      <c r="R1607" s="225">
        <f>Q1607*H1607</f>
        <v>0.035000000000000003</v>
      </c>
      <c r="S1607" s="225">
        <v>0</v>
      </c>
      <c r="T1607" s="226">
        <f>S1607*H1607</f>
        <v>0</v>
      </c>
      <c r="U1607" s="40"/>
      <c r="V1607" s="40"/>
      <c r="W1607" s="40"/>
      <c r="X1607" s="40"/>
      <c r="Y1607" s="40"/>
      <c r="Z1607" s="40"/>
      <c r="AA1607" s="40"/>
      <c r="AB1607" s="40"/>
      <c r="AC1607" s="40"/>
      <c r="AD1607" s="40"/>
      <c r="AE1607" s="40"/>
      <c r="AR1607" s="227" t="s">
        <v>368</v>
      </c>
      <c r="AT1607" s="227" t="s">
        <v>212</v>
      </c>
      <c r="AU1607" s="227" t="s">
        <v>83</v>
      </c>
      <c r="AY1607" s="19" t="s">
        <v>210</v>
      </c>
      <c r="BE1607" s="228">
        <f>IF(N1607="základní",J1607,0)</f>
        <v>0</v>
      </c>
      <c r="BF1607" s="228">
        <f>IF(N1607="snížená",J1607,0)</f>
        <v>0</v>
      </c>
      <c r="BG1607" s="228">
        <f>IF(N1607="zákl. přenesená",J1607,0)</f>
        <v>0</v>
      </c>
      <c r="BH1607" s="228">
        <f>IF(N1607="sníž. přenesená",J1607,0)</f>
        <v>0</v>
      </c>
      <c r="BI1607" s="228">
        <f>IF(N1607="nulová",J1607,0)</f>
        <v>0</v>
      </c>
      <c r="BJ1607" s="19" t="s">
        <v>81</v>
      </c>
      <c r="BK1607" s="228">
        <f>ROUND(I1607*H1607,2)</f>
        <v>0</v>
      </c>
      <c r="BL1607" s="19" t="s">
        <v>368</v>
      </c>
      <c r="BM1607" s="227" t="s">
        <v>2160</v>
      </c>
    </row>
    <row r="1608" s="13" customFormat="1">
      <c r="A1608" s="13"/>
      <c r="B1608" s="234"/>
      <c r="C1608" s="235"/>
      <c r="D1608" s="236" t="s">
        <v>221</v>
      </c>
      <c r="E1608" s="237" t="s">
        <v>19</v>
      </c>
      <c r="F1608" s="238" t="s">
        <v>2156</v>
      </c>
      <c r="G1608" s="235"/>
      <c r="H1608" s="237" t="s">
        <v>19</v>
      </c>
      <c r="I1608" s="239"/>
      <c r="J1608" s="235"/>
      <c r="K1608" s="235"/>
      <c r="L1608" s="240"/>
      <c r="M1608" s="241"/>
      <c r="N1608" s="242"/>
      <c r="O1608" s="242"/>
      <c r="P1608" s="242"/>
      <c r="Q1608" s="242"/>
      <c r="R1608" s="242"/>
      <c r="S1608" s="242"/>
      <c r="T1608" s="243"/>
      <c r="U1608" s="13"/>
      <c r="V1608" s="13"/>
      <c r="W1608" s="13"/>
      <c r="X1608" s="13"/>
      <c r="Y1608" s="13"/>
      <c r="Z1608" s="13"/>
      <c r="AA1608" s="13"/>
      <c r="AB1608" s="13"/>
      <c r="AC1608" s="13"/>
      <c r="AD1608" s="13"/>
      <c r="AE1608" s="13"/>
      <c r="AT1608" s="244" t="s">
        <v>221</v>
      </c>
      <c r="AU1608" s="244" t="s">
        <v>83</v>
      </c>
      <c r="AV1608" s="13" t="s">
        <v>81</v>
      </c>
      <c r="AW1608" s="13" t="s">
        <v>34</v>
      </c>
      <c r="AX1608" s="13" t="s">
        <v>74</v>
      </c>
      <c r="AY1608" s="244" t="s">
        <v>210</v>
      </c>
    </row>
    <row r="1609" s="14" customFormat="1">
      <c r="A1609" s="14"/>
      <c r="B1609" s="245"/>
      <c r="C1609" s="246"/>
      <c r="D1609" s="236" t="s">
        <v>221</v>
      </c>
      <c r="E1609" s="247" t="s">
        <v>19</v>
      </c>
      <c r="F1609" s="248" t="s">
        <v>81</v>
      </c>
      <c r="G1609" s="246"/>
      <c r="H1609" s="249">
        <v>1</v>
      </c>
      <c r="I1609" s="250"/>
      <c r="J1609" s="246"/>
      <c r="K1609" s="246"/>
      <c r="L1609" s="251"/>
      <c r="M1609" s="252"/>
      <c r="N1609" s="253"/>
      <c r="O1609" s="253"/>
      <c r="P1609" s="253"/>
      <c r="Q1609" s="253"/>
      <c r="R1609" s="253"/>
      <c r="S1609" s="253"/>
      <c r="T1609" s="254"/>
      <c r="U1609" s="14"/>
      <c r="V1609" s="14"/>
      <c r="W1609" s="14"/>
      <c r="X1609" s="14"/>
      <c r="Y1609" s="14"/>
      <c r="Z1609" s="14"/>
      <c r="AA1609" s="14"/>
      <c r="AB1609" s="14"/>
      <c r="AC1609" s="14"/>
      <c r="AD1609" s="14"/>
      <c r="AE1609" s="14"/>
      <c r="AT1609" s="255" t="s">
        <v>221</v>
      </c>
      <c r="AU1609" s="255" t="s">
        <v>83</v>
      </c>
      <c r="AV1609" s="14" t="s">
        <v>83</v>
      </c>
      <c r="AW1609" s="14" t="s">
        <v>34</v>
      </c>
      <c r="AX1609" s="14" t="s">
        <v>81</v>
      </c>
      <c r="AY1609" s="255" t="s">
        <v>210</v>
      </c>
    </row>
    <row r="1610" s="2" customFormat="1" ht="24.15" customHeight="1">
      <c r="A1610" s="40"/>
      <c r="B1610" s="41"/>
      <c r="C1610" s="216" t="s">
        <v>2161</v>
      </c>
      <c r="D1610" s="216" t="s">
        <v>212</v>
      </c>
      <c r="E1610" s="217" t="s">
        <v>2162</v>
      </c>
      <c r="F1610" s="218" t="s">
        <v>2163</v>
      </c>
      <c r="G1610" s="219" t="s">
        <v>356</v>
      </c>
      <c r="H1610" s="220">
        <v>3.7890000000000001</v>
      </c>
      <c r="I1610" s="221"/>
      <c r="J1610" s="222">
        <f>ROUND(I1610*H1610,2)</f>
        <v>0</v>
      </c>
      <c r="K1610" s="218" t="s">
        <v>216</v>
      </c>
      <c r="L1610" s="46"/>
      <c r="M1610" s="223" t="s">
        <v>19</v>
      </c>
      <c r="N1610" s="224" t="s">
        <v>45</v>
      </c>
      <c r="O1610" s="86"/>
      <c r="P1610" s="225">
        <f>O1610*H1610</f>
        <v>0</v>
      </c>
      <c r="Q1610" s="225">
        <v>0</v>
      </c>
      <c r="R1610" s="225">
        <f>Q1610*H1610</f>
        <v>0</v>
      </c>
      <c r="S1610" s="225">
        <v>0</v>
      </c>
      <c r="T1610" s="226">
        <f>S1610*H1610</f>
        <v>0</v>
      </c>
      <c r="U1610" s="40"/>
      <c r="V1610" s="40"/>
      <c r="W1610" s="40"/>
      <c r="X1610" s="40"/>
      <c r="Y1610" s="40"/>
      <c r="Z1610" s="40"/>
      <c r="AA1610" s="40"/>
      <c r="AB1610" s="40"/>
      <c r="AC1610" s="40"/>
      <c r="AD1610" s="40"/>
      <c r="AE1610" s="40"/>
      <c r="AR1610" s="227" t="s">
        <v>368</v>
      </c>
      <c r="AT1610" s="227" t="s">
        <v>212</v>
      </c>
      <c r="AU1610" s="227" t="s">
        <v>83</v>
      </c>
      <c r="AY1610" s="19" t="s">
        <v>210</v>
      </c>
      <c r="BE1610" s="228">
        <f>IF(N1610="základní",J1610,0)</f>
        <v>0</v>
      </c>
      <c r="BF1610" s="228">
        <f>IF(N1610="snížená",J1610,0)</f>
        <v>0</v>
      </c>
      <c r="BG1610" s="228">
        <f>IF(N1610="zákl. přenesená",J1610,0)</f>
        <v>0</v>
      </c>
      <c r="BH1610" s="228">
        <f>IF(N1610="sníž. přenesená",J1610,0)</f>
        <v>0</v>
      </c>
      <c r="BI1610" s="228">
        <f>IF(N1610="nulová",J1610,0)</f>
        <v>0</v>
      </c>
      <c r="BJ1610" s="19" t="s">
        <v>81</v>
      </c>
      <c r="BK1610" s="228">
        <f>ROUND(I1610*H1610,2)</f>
        <v>0</v>
      </c>
      <c r="BL1610" s="19" t="s">
        <v>368</v>
      </c>
      <c r="BM1610" s="227" t="s">
        <v>2164</v>
      </c>
    </row>
    <row r="1611" s="2" customFormat="1">
      <c r="A1611" s="40"/>
      <c r="B1611" s="41"/>
      <c r="C1611" s="42"/>
      <c r="D1611" s="229" t="s">
        <v>219</v>
      </c>
      <c r="E1611" s="42"/>
      <c r="F1611" s="230" t="s">
        <v>2165</v>
      </c>
      <c r="G1611" s="42"/>
      <c r="H1611" s="42"/>
      <c r="I1611" s="231"/>
      <c r="J1611" s="42"/>
      <c r="K1611" s="42"/>
      <c r="L1611" s="46"/>
      <c r="M1611" s="232"/>
      <c r="N1611" s="233"/>
      <c r="O1611" s="86"/>
      <c r="P1611" s="86"/>
      <c r="Q1611" s="86"/>
      <c r="R1611" s="86"/>
      <c r="S1611" s="86"/>
      <c r="T1611" s="87"/>
      <c r="U1611" s="40"/>
      <c r="V1611" s="40"/>
      <c r="W1611" s="40"/>
      <c r="X1611" s="40"/>
      <c r="Y1611" s="40"/>
      <c r="Z1611" s="40"/>
      <c r="AA1611" s="40"/>
      <c r="AB1611" s="40"/>
      <c r="AC1611" s="40"/>
      <c r="AD1611" s="40"/>
      <c r="AE1611" s="40"/>
      <c r="AT1611" s="19" t="s">
        <v>219</v>
      </c>
      <c r="AU1611" s="19" t="s">
        <v>83</v>
      </c>
    </row>
    <row r="1612" s="2" customFormat="1" ht="24.15" customHeight="1">
      <c r="A1612" s="40"/>
      <c r="B1612" s="41"/>
      <c r="C1612" s="216" t="s">
        <v>2166</v>
      </c>
      <c r="D1612" s="216" t="s">
        <v>212</v>
      </c>
      <c r="E1612" s="217" t="s">
        <v>2167</v>
      </c>
      <c r="F1612" s="218" t="s">
        <v>2168</v>
      </c>
      <c r="G1612" s="219" t="s">
        <v>356</v>
      </c>
      <c r="H1612" s="220">
        <v>3.7890000000000001</v>
      </c>
      <c r="I1612" s="221"/>
      <c r="J1612" s="222">
        <f>ROUND(I1612*H1612,2)</f>
        <v>0</v>
      </c>
      <c r="K1612" s="218" t="s">
        <v>216</v>
      </c>
      <c r="L1612" s="46"/>
      <c r="M1612" s="223" t="s">
        <v>19</v>
      </c>
      <c r="N1612" s="224" t="s">
        <v>45</v>
      </c>
      <c r="O1612" s="86"/>
      <c r="P1612" s="225">
        <f>O1612*H1612</f>
        <v>0</v>
      </c>
      <c r="Q1612" s="225">
        <v>0</v>
      </c>
      <c r="R1612" s="225">
        <f>Q1612*H1612</f>
        <v>0</v>
      </c>
      <c r="S1612" s="225">
        <v>0</v>
      </c>
      <c r="T1612" s="226">
        <f>S1612*H1612</f>
        <v>0</v>
      </c>
      <c r="U1612" s="40"/>
      <c r="V1612" s="40"/>
      <c r="W1612" s="40"/>
      <c r="X1612" s="40"/>
      <c r="Y1612" s="40"/>
      <c r="Z1612" s="40"/>
      <c r="AA1612" s="40"/>
      <c r="AB1612" s="40"/>
      <c r="AC1612" s="40"/>
      <c r="AD1612" s="40"/>
      <c r="AE1612" s="40"/>
      <c r="AR1612" s="227" t="s">
        <v>368</v>
      </c>
      <c r="AT1612" s="227" t="s">
        <v>212</v>
      </c>
      <c r="AU1612" s="227" t="s">
        <v>83</v>
      </c>
      <c r="AY1612" s="19" t="s">
        <v>210</v>
      </c>
      <c r="BE1612" s="228">
        <f>IF(N1612="základní",J1612,0)</f>
        <v>0</v>
      </c>
      <c r="BF1612" s="228">
        <f>IF(N1612="snížená",J1612,0)</f>
        <v>0</v>
      </c>
      <c r="BG1612" s="228">
        <f>IF(N1612="zákl. přenesená",J1612,0)</f>
        <v>0</v>
      </c>
      <c r="BH1612" s="228">
        <f>IF(N1612="sníž. přenesená",J1612,0)</f>
        <v>0</v>
      </c>
      <c r="BI1612" s="228">
        <f>IF(N1612="nulová",J1612,0)</f>
        <v>0</v>
      </c>
      <c r="BJ1612" s="19" t="s">
        <v>81</v>
      </c>
      <c r="BK1612" s="228">
        <f>ROUND(I1612*H1612,2)</f>
        <v>0</v>
      </c>
      <c r="BL1612" s="19" t="s">
        <v>368</v>
      </c>
      <c r="BM1612" s="227" t="s">
        <v>2169</v>
      </c>
    </row>
    <row r="1613" s="2" customFormat="1">
      <c r="A1613" s="40"/>
      <c r="B1613" s="41"/>
      <c r="C1613" s="42"/>
      <c r="D1613" s="229" t="s">
        <v>219</v>
      </c>
      <c r="E1613" s="42"/>
      <c r="F1613" s="230" t="s">
        <v>2170</v>
      </c>
      <c r="G1613" s="42"/>
      <c r="H1613" s="42"/>
      <c r="I1613" s="231"/>
      <c r="J1613" s="42"/>
      <c r="K1613" s="42"/>
      <c r="L1613" s="46"/>
      <c r="M1613" s="232"/>
      <c r="N1613" s="233"/>
      <c r="O1613" s="86"/>
      <c r="P1613" s="86"/>
      <c r="Q1613" s="86"/>
      <c r="R1613" s="86"/>
      <c r="S1613" s="86"/>
      <c r="T1613" s="87"/>
      <c r="U1613" s="40"/>
      <c r="V1613" s="40"/>
      <c r="W1613" s="40"/>
      <c r="X1613" s="40"/>
      <c r="Y1613" s="40"/>
      <c r="Z1613" s="40"/>
      <c r="AA1613" s="40"/>
      <c r="AB1613" s="40"/>
      <c r="AC1613" s="40"/>
      <c r="AD1613" s="40"/>
      <c r="AE1613" s="40"/>
      <c r="AT1613" s="19" t="s">
        <v>219</v>
      </c>
      <c r="AU1613" s="19" t="s">
        <v>83</v>
      </c>
    </row>
    <row r="1614" s="12" customFormat="1" ht="25.92" customHeight="1">
      <c r="A1614" s="12"/>
      <c r="B1614" s="200"/>
      <c r="C1614" s="201"/>
      <c r="D1614" s="202" t="s">
        <v>73</v>
      </c>
      <c r="E1614" s="203" t="s">
        <v>2171</v>
      </c>
      <c r="F1614" s="203" t="s">
        <v>2172</v>
      </c>
      <c r="G1614" s="201"/>
      <c r="H1614" s="201"/>
      <c r="I1614" s="204"/>
      <c r="J1614" s="205">
        <f>BK1614</f>
        <v>0</v>
      </c>
      <c r="K1614" s="201"/>
      <c r="L1614" s="206"/>
      <c r="M1614" s="207"/>
      <c r="N1614" s="208"/>
      <c r="O1614" s="208"/>
      <c r="P1614" s="209">
        <f>SUM(P1615:P1616)</f>
        <v>0</v>
      </c>
      <c r="Q1614" s="208"/>
      <c r="R1614" s="209">
        <f>SUM(R1615:R1616)</f>
        <v>0</v>
      </c>
      <c r="S1614" s="208"/>
      <c r="T1614" s="210">
        <f>SUM(T1615:T1616)</f>
        <v>0</v>
      </c>
      <c r="U1614" s="12"/>
      <c r="V1614" s="12"/>
      <c r="W1614" s="12"/>
      <c r="X1614" s="12"/>
      <c r="Y1614" s="12"/>
      <c r="Z1614" s="12"/>
      <c r="AA1614" s="12"/>
      <c r="AB1614" s="12"/>
      <c r="AC1614" s="12"/>
      <c r="AD1614" s="12"/>
      <c r="AE1614" s="12"/>
      <c r="AR1614" s="211" t="s">
        <v>217</v>
      </c>
      <c r="AT1614" s="212" t="s">
        <v>73</v>
      </c>
      <c r="AU1614" s="212" t="s">
        <v>74</v>
      </c>
      <c r="AY1614" s="211" t="s">
        <v>210</v>
      </c>
      <c r="BK1614" s="213">
        <f>SUM(BK1615:BK1616)</f>
        <v>0</v>
      </c>
    </row>
    <row r="1615" s="2" customFormat="1" ht="16.5" customHeight="1">
      <c r="A1615" s="40"/>
      <c r="B1615" s="41"/>
      <c r="C1615" s="216" t="s">
        <v>2173</v>
      </c>
      <c r="D1615" s="216" t="s">
        <v>212</v>
      </c>
      <c r="E1615" s="217" t="s">
        <v>2174</v>
      </c>
      <c r="F1615" s="218" t="s">
        <v>2175</v>
      </c>
      <c r="G1615" s="219" t="s">
        <v>295</v>
      </c>
      <c r="H1615" s="220">
        <v>1</v>
      </c>
      <c r="I1615" s="221"/>
      <c r="J1615" s="222">
        <f>ROUND(I1615*H1615,2)</f>
        <v>0</v>
      </c>
      <c r="K1615" s="218" t="s">
        <v>296</v>
      </c>
      <c r="L1615" s="46"/>
      <c r="M1615" s="223" t="s">
        <v>19</v>
      </c>
      <c r="N1615" s="224" t="s">
        <v>45</v>
      </c>
      <c r="O1615" s="86"/>
      <c r="P1615" s="225">
        <f>O1615*H1615</f>
        <v>0</v>
      </c>
      <c r="Q1615" s="225">
        <v>0</v>
      </c>
      <c r="R1615" s="225">
        <f>Q1615*H1615</f>
        <v>0</v>
      </c>
      <c r="S1615" s="225">
        <v>0</v>
      </c>
      <c r="T1615" s="226">
        <f>S1615*H1615</f>
        <v>0</v>
      </c>
      <c r="U1615" s="40"/>
      <c r="V1615" s="40"/>
      <c r="W1615" s="40"/>
      <c r="X1615" s="40"/>
      <c r="Y1615" s="40"/>
      <c r="Z1615" s="40"/>
      <c r="AA1615" s="40"/>
      <c r="AB1615" s="40"/>
      <c r="AC1615" s="40"/>
      <c r="AD1615" s="40"/>
      <c r="AE1615" s="40"/>
      <c r="AR1615" s="227" t="s">
        <v>2176</v>
      </c>
      <c r="AT1615" s="227" t="s">
        <v>212</v>
      </c>
      <c r="AU1615" s="227" t="s">
        <v>81</v>
      </c>
      <c r="AY1615" s="19" t="s">
        <v>210</v>
      </c>
      <c r="BE1615" s="228">
        <f>IF(N1615="základní",J1615,0)</f>
        <v>0</v>
      </c>
      <c r="BF1615" s="228">
        <f>IF(N1615="snížená",J1615,0)</f>
        <v>0</v>
      </c>
      <c r="BG1615" s="228">
        <f>IF(N1615="zákl. přenesená",J1615,0)</f>
        <v>0</v>
      </c>
      <c r="BH1615" s="228">
        <f>IF(N1615="sníž. přenesená",J1615,0)</f>
        <v>0</v>
      </c>
      <c r="BI1615" s="228">
        <f>IF(N1615="nulová",J1615,0)</f>
        <v>0</v>
      </c>
      <c r="BJ1615" s="19" t="s">
        <v>81</v>
      </c>
      <c r="BK1615" s="228">
        <f>ROUND(I1615*H1615,2)</f>
        <v>0</v>
      </c>
      <c r="BL1615" s="19" t="s">
        <v>2176</v>
      </c>
      <c r="BM1615" s="227" t="s">
        <v>2177</v>
      </c>
    </row>
    <row r="1616" s="2" customFormat="1" ht="16.5" customHeight="1">
      <c r="A1616" s="40"/>
      <c r="B1616" s="41"/>
      <c r="C1616" s="216" t="s">
        <v>2178</v>
      </c>
      <c r="D1616" s="216" t="s">
        <v>212</v>
      </c>
      <c r="E1616" s="217" t="s">
        <v>2179</v>
      </c>
      <c r="F1616" s="218" t="s">
        <v>2180</v>
      </c>
      <c r="G1616" s="219" t="s">
        <v>2181</v>
      </c>
      <c r="H1616" s="289"/>
      <c r="I1616" s="221"/>
      <c r="J1616" s="222">
        <f>ROUND(I1616*H1616,2)</f>
        <v>0</v>
      </c>
      <c r="K1616" s="218" t="s">
        <v>296</v>
      </c>
      <c r="L1616" s="46"/>
      <c r="M1616" s="290" t="s">
        <v>19</v>
      </c>
      <c r="N1616" s="291" t="s">
        <v>45</v>
      </c>
      <c r="O1616" s="292"/>
      <c r="P1616" s="293">
        <f>O1616*H1616</f>
        <v>0</v>
      </c>
      <c r="Q1616" s="293">
        <v>0</v>
      </c>
      <c r="R1616" s="293">
        <f>Q1616*H1616</f>
        <v>0</v>
      </c>
      <c r="S1616" s="293">
        <v>0</v>
      </c>
      <c r="T1616" s="294">
        <f>S1616*H1616</f>
        <v>0</v>
      </c>
      <c r="U1616" s="40"/>
      <c r="V1616" s="40"/>
      <c r="W1616" s="40"/>
      <c r="X1616" s="40"/>
      <c r="Y1616" s="40"/>
      <c r="Z1616" s="40"/>
      <c r="AA1616" s="40"/>
      <c r="AB1616" s="40"/>
      <c r="AC1616" s="40"/>
      <c r="AD1616" s="40"/>
      <c r="AE1616" s="40"/>
      <c r="AR1616" s="227" t="s">
        <v>2176</v>
      </c>
      <c r="AT1616" s="227" t="s">
        <v>212</v>
      </c>
      <c r="AU1616" s="227" t="s">
        <v>81</v>
      </c>
      <c r="AY1616" s="19" t="s">
        <v>210</v>
      </c>
      <c r="BE1616" s="228">
        <f>IF(N1616="základní",J1616,0)</f>
        <v>0</v>
      </c>
      <c r="BF1616" s="228">
        <f>IF(N1616="snížená",J1616,0)</f>
        <v>0</v>
      </c>
      <c r="BG1616" s="228">
        <f>IF(N1616="zákl. přenesená",J1616,0)</f>
        <v>0</v>
      </c>
      <c r="BH1616" s="228">
        <f>IF(N1616="sníž. přenesená",J1616,0)</f>
        <v>0</v>
      </c>
      <c r="BI1616" s="228">
        <f>IF(N1616="nulová",J1616,0)</f>
        <v>0</v>
      </c>
      <c r="BJ1616" s="19" t="s">
        <v>81</v>
      </c>
      <c r="BK1616" s="228">
        <f>ROUND(I1616*H1616,2)</f>
        <v>0</v>
      </c>
      <c r="BL1616" s="19" t="s">
        <v>2176</v>
      </c>
      <c r="BM1616" s="227" t="s">
        <v>2182</v>
      </c>
    </row>
    <row r="1617" s="2" customFormat="1" ht="6.96" customHeight="1">
      <c r="A1617" s="40"/>
      <c r="B1617" s="61"/>
      <c r="C1617" s="62"/>
      <c r="D1617" s="62"/>
      <c r="E1617" s="62"/>
      <c r="F1617" s="62"/>
      <c r="G1617" s="62"/>
      <c r="H1617" s="62"/>
      <c r="I1617" s="62"/>
      <c r="J1617" s="62"/>
      <c r="K1617" s="62"/>
      <c r="L1617" s="46"/>
      <c r="M1617" s="40"/>
      <c r="O1617" s="40"/>
      <c r="P1617" s="40"/>
      <c r="Q1617" s="40"/>
      <c r="R1617" s="40"/>
      <c r="S1617" s="40"/>
      <c r="T1617" s="40"/>
      <c r="U1617" s="40"/>
      <c r="V1617" s="40"/>
      <c r="W1617" s="40"/>
      <c r="X1617" s="40"/>
      <c r="Y1617" s="40"/>
      <c r="Z1617" s="40"/>
      <c r="AA1617" s="40"/>
      <c r="AB1617" s="40"/>
      <c r="AC1617" s="40"/>
      <c r="AD1617" s="40"/>
      <c r="AE1617" s="40"/>
    </row>
  </sheetData>
  <sheetProtection sheet="1" autoFilter="0" formatColumns="0" formatRows="0" objects="1" scenarios="1" spinCount="100000" saltValue="YpD1k1SkuAby7GXJY4NF7LA0pk23L1m5TQp6AtihcbAJUtdDJPuvUt77zZMgv0H1n2s88H7EPokShwPPHKqyIg==" hashValue="Y8+vlLyIgVDagy3mSiVTGaH8KSLLJb+dmNwe+AHdP9PkPMUCtq+WppxgbVrn2B3DUVWq6Io4S1pmnJhoDAi/mg==" algorithmName="SHA-512" password="CC35"/>
  <autoFilter ref="C108:K1616"/>
  <mergeCells count="15">
    <mergeCell ref="E7:H7"/>
    <mergeCell ref="E11:H11"/>
    <mergeCell ref="E9:H9"/>
    <mergeCell ref="E13:H13"/>
    <mergeCell ref="E22:H22"/>
    <mergeCell ref="E31:H31"/>
    <mergeCell ref="E52:H52"/>
    <mergeCell ref="E56:H56"/>
    <mergeCell ref="E54:H54"/>
    <mergeCell ref="E58:H58"/>
    <mergeCell ref="E95:H95"/>
    <mergeCell ref="E99:H99"/>
    <mergeCell ref="E97:H97"/>
    <mergeCell ref="E101:H101"/>
    <mergeCell ref="L2:V2"/>
  </mergeCells>
  <hyperlinks>
    <hyperlink ref="F113" r:id="rId1" display="https://podminky.urs.cz/item/CS_URS_2023_01/131251100"/>
    <hyperlink ref="F117" r:id="rId2" display="https://podminky.urs.cz/item/CS_URS_2023_01/132212121"/>
    <hyperlink ref="F128" r:id="rId3" display="https://podminky.urs.cz/item/CS_URS_2023_01/132251101"/>
    <hyperlink ref="F137" r:id="rId4" display="https://podminky.urs.cz/item/CS_URS_2023_01/139711111"/>
    <hyperlink ref="F164" r:id="rId5" display="https://podminky.urs.cz/item/CS_URS_2023_01/151101201"/>
    <hyperlink ref="F172" r:id="rId6" display="https://podminky.urs.cz/item/CS_URS_2023_01/151101211"/>
    <hyperlink ref="F174" r:id="rId7" display="https://podminky.urs.cz/item/CS_URS_2023_01/151101301"/>
    <hyperlink ref="F176" r:id="rId8" display="https://podminky.urs.cz/item/CS_URS_2023_01/151101311"/>
    <hyperlink ref="F182" r:id="rId9" display="https://podminky.urs.cz/item/CS_URS_2023_01/274321411"/>
    <hyperlink ref="F189" r:id="rId10" display="https://podminky.urs.cz/item/CS_URS_2023_01/275321311"/>
    <hyperlink ref="F193" r:id="rId11" display="https://podminky.urs.cz/item/CS_URS_2023_01/275321411"/>
    <hyperlink ref="F209" r:id="rId12" display="https://podminky.urs.cz/item/CS_URS_2023_01/275351121"/>
    <hyperlink ref="F225" r:id="rId13" display="https://podminky.urs.cz/item/CS_URS_2023_01/275351122"/>
    <hyperlink ref="F227" r:id="rId14" display="https://podminky.urs.cz/item/CS_URS_2023_01/275361821"/>
    <hyperlink ref="F240" r:id="rId15" display="https://podminky.urs.cz/item/CS_URS_2023_01/279113146"/>
    <hyperlink ref="F243" r:id="rId16" display="https://podminky.urs.cz/item/CS_URS_2023_01/279311116"/>
    <hyperlink ref="F256" r:id="rId17" display="https://podminky.urs.cz/item/CS_URS_2022_02/310218811"/>
    <hyperlink ref="F266" r:id="rId18" display="https://podminky.urs.cz/item/CS_URS_2023_01/314231511"/>
    <hyperlink ref="F271" r:id="rId19" display="https://podminky.urs.cz/item/CS_URS_2023_01/317121212"/>
    <hyperlink ref="F278" r:id="rId20" display="https://podminky.urs.cz/item/CS_URS_2023_01/434191452"/>
    <hyperlink ref="F287" r:id="rId21" display="https://podminky.urs.cz/item/CS_URS_2023_01/434231111"/>
    <hyperlink ref="F308" r:id="rId22" display="https://podminky.urs.cz/item/CS_URS_2023_01/953845113"/>
    <hyperlink ref="F316" r:id="rId23" display="https://podminky.urs.cz/item/CS_URS_2023_01/962032231"/>
    <hyperlink ref="F320" r:id="rId24" display="https://podminky.urs.cz/item/CS_URS_2023_01/962032631"/>
    <hyperlink ref="F327" r:id="rId25" display="https://podminky.urs.cz/item/CS_URS_2023_01/963022819"/>
    <hyperlink ref="F331" r:id="rId26" display="https://podminky.urs.cz/item/CS_URS_2023_01/963023712"/>
    <hyperlink ref="F336" r:id="rId27" display="https://podminky.urs.cz/item/CS_URS_2023_01/963042819"/>
    <hyperlink ref="F340" r:id="rId28" display="https://podminky.urs.cz/item/CS_URS_2023_01/965022131"/>
    <hyperlink ref="F344" r:id="rId29" display="https://podminky.urs.cz/item/CS_URS_2023_01/965031121"/>
    <hyperlink ref="F355" r:id="rId30" display="https://podminky.urs.cz/item/CS_URS_2023_01/965031131"/>
    <hyperlink ref="F359" r:id="rId31" display="https://podminky.urs.cz/item/CS_URS_2023_01/965042141"/>
    <hyperlink ref="F377" r:id="rId32" display="https://podminky.urs.cz/item/CS_URS_2023_01/965081323"/>
    <hyperlink ref="F385" r:id="rId33" display="https://podminky.urs.cz/item/CS_URS_2023_01/965082932"/>
    <hyperlink ref="F397" r:id="rId34" display="https://podminky.urs.cz/item/CS_URS_2023_01/968062455"/>
    <hyperlink ref="F401" r:id="rId35" display="https://podminky.urs.cz/item/CS_URS_2023_01/971024451"/>
    <hyperlink ref="F405" r:id="rId36" display="https://podminky.urs.cz/item/CS_URS_2023_01/971024561"/>
    <hyperlink ref="F409" r:id="rId37" display="https://podminky.urs.cz/item/CS_URS_2023_01/971033241"/>
    <hyperlink ref="F419" r:id="rId38" display="https://podminky.urs.cz/item/CS_URS_2023_01/971033651"/>
    <hyperlink ref="F423" r:id="rId39" display="https://podminky.urs.cz/item/CS_URS_2023_01/977151123"/>
    <hyperlink ref="F427" r:id="rId40" display="https://podminky.urs.cz/item/CS_URS_2023_01/977151124"/>
    <hyperlink ref="F431" r:id="rId41" display="https://podminky.urs.cz/item/CS_URS_2023_01/978012191"/>
    <hyperlink ref="F440" r:id="rId42" display="https://podminky.urs.cz/item/CS_URS_2023_01/978013161"/>
    <hyperlink ref="F451" r:id="rId43" display="https://podminky.urs.cz/item/CS_URS_2023_01/978013191"/>
    <hyperlink ref="F518" r:id="rId44" display="https://podminky.urs.cz/item/CS_URS_2023_01/981511111"/>
    <hyperlink ref="F522" r:id="rId45" display="https://podminky.urs.cz/item/CS_URS_2023_01/985131311"/>
    <hyperlink ref="F542" r:id="rId46" display="https://podminky.urs.cz/item/CS_URS_2023_01/985141212"/>
    <hyperlink ref="F650" r:id="rId47" display="https://podminky.urs.cz/item/CS_URS_2023_01/985211111"/>
    <hyperlink ref="F695" r:id="rId48" display="https://podminky.urs.cz/item/CS_URS_2023_01/985221101"/>
    <hyperlink ref="F715" r:id="rId49" display="https://podminky.urs.cz/item/CS_URS_2023_01/997006511"/>
    <hyperlink ref="F717" r:id="rId50" display="https://podminky.urs.cz/item/CS_URS_2023_01/997013002"/>
    <hyperlink ref="F721" r:id="rId51" display="https://podminky.urs.cz/item/CS_URS_2023_01/997013213"/>
    <hyperlink ref="F723" r:id="rId52" display="https://podminky.urs.cz/item/CS_URS_2023_01/997013501"/>
    <hyperlink ref="F725" r:id="rId53" display="https://podminky.urs.cz/item/CS_URS_2023_01/997013509"/>
    <hyperlink ref="F729" r:id="rId54" display="https://podminky.urs.cz/item/CS_URS_2023_01/997013631"/>
    <hyperlink ref="F732" r:id="rId55" display="https://podminky.urs.cz/item/CS_URS_2023_01/997013811"/>
    <hyperlink ref="F736" r:id="rId56" display="https://podminky.urs.cz/item/CS_URS_2023_01/998011002"/>
    <hyperlink ref="F738" r:id="rId57" display="https://podminky.urs.cz/item/CS_URS_2023_01/998017002"/>
    <hyperlink ref="F740" r:id="rId58" display="https://podminky.urs.cz/item/CS_URS_2023_01/998018002"/>
    <hyperlink ref="F785" r:id="rId59" display="https://podminky.urs.cz/item/CS_URS_2023_01/762083121"/>
    <hyperlink ref="F792" r:id="rId60" display="https://podminky.urs.cz/item/CS_URS_2023_01/762083122"/>
    <hyperlink ref="F854" r:id="rId61" display="https://podminky.urs.cz/item/CS_URS_2023_01/762331922"/>
    <hyperlink ref="F861" r:id="rId62" display="https://podminky.urs.cz/item/CS_URS_2023_01/762332931"/>
    <hyperlink ref="F869" r:id="rId63" display="https://podminky.urs.cz/item/CS_URS_2023_01/762332932"/>
    <hyperlink ref="F911" r:id="rId64" display="https://podminky.urs.cz/item/CS_URS_2023_01/762332933"/>
    <hyperlink ref="F929" r:id="rId65" display="https://podminky.urs.cz/item/CS_URS_2023_01/762332934"/>
    <hyperlink ref="F943" r:id="rId66" display="https://podminky.urs.cz/item/CS_URS_2023_01/762332935"/>
    <hyperlink ref="F954" r:id="rId67" display="https://podminky.urs.cz/item/CS_URS_2023_01/762341250"/>
    <hyperlink ref="F975" r:id="rId68" display="https://podminky.urs.cz/item/CS_URS_2023_01/762341821"/>
    <hyperlink ref="F981" r:id="rId69" display="https://podminky.urs.cz/item/CS_URS_2023_01/762342214"/>
    <hyperlink ref="F993" r:id="rId70" display="https://podminky.urs.cz/item/CS_URS_2023_01/762342812"/>
    <hyperlink ref="F1000" r:id="rId71" display="https://podminky.urs.cz/item/CS_URS_2023_01/762395000"/>
    <hyperlink ref="F1029" r:id="rId72" display="https://podminky.urs.cz/item/CS_URS_2023_01/762521812"/>
    <hyperlink ref="F1040" r:id="rId73" display="https://podminky.urs.cz/item/CS_URS_2023_01/762522812"/>
    <hyperlink ref="F1062" r:id="rId74" display="https://podminky.urs.cz/item/CS_URS_2023_01/762523108"/>
    <hyperlink ref="F1086" r:id="rId75" display="https://podminky.urs.cz/item/CS_URS_2023_01/762524911"/>
    <hyperlink ref="F1101" r:id="rId76" display="https://podminky.urs.cz/item/CS_URS_2023_01/762528812"/>
    <hyperlink ref="F1112" r:id="rId77" display="https://podminky.urs.cz/item/CS_URS_2023_01/762523921"/>
    <hyperlink ref="F1116" r:id="rId78" display="https://podminky.urs.cz/item/CS_URS_2023_01/762811510"/>
    <hyperlink ref="F1131" r:id="rId79" display="https://podminky.urs.cz/item/CS_URS_2023_01/762812811"/>
    <hyperlink ref="F1138" r:id="rId80" display="https://podminky.urs.cz/item/CS_URS_2023_01/762822850"/>
    <hyperlink ref="F1142" r:id="rId81" display="https://podminky.urs.cz/item/CS_URS_2023_01/762841811"/>
    <hyperlink ref="F1156" r:id="rId82" display="https://podminky.urs.cz/item/CS_URS_2023_01/998762102"/>
    <hyperlink ref="F1158" r:id="rId83" display="https://podminky.urs.cz/item/CS_URS_2023_01/998762181"/>
    <hyperlink ref="F1161" r:id="rId84" display="https://podminky.urs.cz/item/CS_URS_2023_01/764002851"/>
    <hyperlink ref="F1164" r:id="rId85" display="https://podminky.urs.cz/item/CS_URS_2023_01/764002871"/>
    <hyperlink ref="F1170" r:id="rId86" display="https://podminky.urs.cz/item/CS_URS_2023_01/764004801"/>
    <hyperlink ref="F1173" r:id="rId87" display="https://podminky.urs.cz/item/CS_URS_2023_01/764004831"/>
    <hyperlink ref="F1178" r:id="rId88" display="https://podminky.urs.cz/item/CS_URS_2023_01/764004861"/>
    <hyperlink ref="F1186" r:id="rId89" display="https://podminky.urs.cz/item/CS_URS_2023_01/764232404"/>
    <hyperlink ref="F1192" r:id="rId90" display="https://podminky.urs.cz/item/CS_URS_2023_01/764234411"/>
    <hyperlink ref="F1197" r:id="rId91" display="https://podminky.urs.cz/item/CS_URS_2023_01/764334412"/>
    <hyperlink ref="F1211" r:id="rId92" display="https://podminky.urs.cz/item/CS_URS_2023_01/764535412"/>
    <hyperlink ref="F1239" r:id="rId93" display="https://podminky.urs.cz/item/CS_URS_2023_01/998764102"/>
    <hyperlink ref="F1241" r:id="rId94" display="https://podminky.urs.cz/item/CS_URS_2023_01/998764181"/>
    <hyperlink ref="F1244" r:id="rId95" display="https://podminky.urs.cz/item/CS_URS_2023_01/765162023"/>
    <hyperlink ref="F1254" r:id="rId96" display="https://podminky.urs.cz/item/CS_URS_2023_01/765191911"/>
    <hyperlink ref="F1256" r:id="rId97" display="https://podminky.urs.cz/item/CS_URS_2023_01/765162801"/>
    <hyperlink ref="F1262" r:id="rId98" display="https://podminky.urs.cz/item/CS_URS_2023_01/765191013"/>
    <hyperlink ref="F1269" r:id="rId99" display="https://podminky.urs.cz/item/CS_URS_2023_01/998765102"/>
    <hyperlink ref="F1271" r:id="rId100" display="https://podminky.urs.cz/item/CS_URS_2023_01/998765181"/>
    <hyperlink ref="F1313" r:id="rId101" display="https://podminky.urs.cz/item/CS_URS_2023_01/998767102"/>
    <hyperlink ref="F1315" r:id="rId102" display="https://podminky.urs.cz/item/CS_URS_2023_01/998767181"/>
    <hyperlink ref="F1318" r:id="rId103" display="https://podminky.urs.cz/item/CS_URS_2023_01/766121210"/>
    <hyperlink ref="F1330" r:id="rId104" display="https://podminky.urs.cz/item/CS_URS_2023_01/766221811"/>
    <hyperlink ref="F1341" r:id="rId105" display="https://podminky.urs.cz/item/CS_URS_2023_01/766311811"/>
    <hyperlink ref="F1356" r:id="rId106" display="https://podminky.urs.cz/item/CS_URS_2023_01/766421213R"/>
    <hyperlink ref="F1468" r:id="rId107" display="https://podminky.urs.cz/item/CS_URS_2023_01/766660102"/>
    <hyperlink ref="F1611" r:id="rId108" display="https://podminky.urs.cz/item/CS_URS_2023_01/998766102"/>
    <hyperlink ref="F1613" r:id="rId109" display="https://podminky.urs.cz/item/CS_URS_2023_01/998766181"/>
  </hyperlinks>
  <pageMargins left="0.39375" right="0.39375" top="0.39375" bottom="0.39375" header="0" footer="0"/>
  <pageSetup paperSize="9" orientation="landscape" blackAndWhite="1" fitToHeight="100"/>
  <headerFooter>
    <oddFooter>&amp;CStrana &amp;P z &amp;N</oddFooter>
  </headerFooter>
  <drawing r:id="rId11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168</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2183</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ROUND(J90,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ROUND((SUM(BE90:BE122)),  2)</f>
        <v>0</v>
      </c>
      <c r="G35" s="40"/>
      <c r="H35" s="40"/>
      <c r="I35" s="160">
        <v>0.20999999999999999</v>
      </c>
      <c r="J35" s="159">
        <f>ROUND(((SUM(BE90:BE122))*I35),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ROUND((SUM(BF90:BF122)),  2)</f>
        <v>0</v>
      </c>
      <c r="G36" s="40"/>
      <c r="H36" s="40"/>
      <c r="I36" s="160">
        <v>0.14999999999999999</v>
      </c>
      <c r="J36" s="159">
        <f>ROUND(((SUM(BF90:BF122))*I36),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ROUND((SUM(BG90:BG122)),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ROUND((SUM(BH90:BH122)),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ROUND((SUM(BI90:BI122)),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168</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VRN - Vedlejší rozpočtové náklady</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J90</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2183</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6"/>
      <c r="D65" s="185" t="s">
        <v>2184</v>
      </c>
      <c r="E65" s="186"/>
      <c r="F65" s="186"/>
      <c r="G65" s="186"/>
      <c r="H65" s="186"/>
      <c r="I65" s="186"/>
      <c r="J65" s="187">
        <f>J92</f>
        <v>0</v>
      </c>
      <c r="K65" s="126"/>
      <c r="L65" s="188"/>
      <c r="S65" s="10"/>
      <c r="T65" s="10"/>
      <c r="U65" s="10"/>
      <c r="V65" s="10"/>
      <c r="W65" s="10"/>
      <c r="X65" s="10"/>
      <c r="Y65" s="10"/>
      <c r="Z65" s="10"/>
      <c r="AA65" s="10"/>
      <c r="AB65" s="10"/>
      <c r="AC65" s="10"/>
      <c r="AD65" s="10"/>
      <c r="AE65" s="10"/>
    </row>
    <row r="66" s="10" customFormat="1" ht="19.92" customHeight="1">
      <c r="A66" s="10"/>
      <c r="B66" s="184"/>
      <c r="C66" s="126"/>
      <c r="D66" s="185" t="s">
        <v>2185</v>
      </c>
      <c r="E66" s="186"/>
      <c r="F66" s="186"/>
      <c r="G66" s="186"/>
      <c r="H66" s="186"/>
      <c r="I66" s="186"/>
      <c r="J66" s="187">
        <f>J111</f>
        <v>0</v>
      </c>
      <c r="K66" s="126"/>
      <c r="L66" s="188"/>
      <c r="S66" s="10"/>
      <c r="T66" s="10"/>
      <c r="U66" s="10"/>
      <c r="V66" s="10"/>
      <c r="W66" s="10"/>
      <c r="X66" s="10"/>
      <c r="Y66" s="10"/>
      <c r="Z66" s="10"/>
      <c r="AA66" s="10"/>
      <c r="AB66" s="10"/>
      <c r="AC66" s="10"/>
      <c r="AD66" s="10"/>
      <c r="AE66" s="10"/>
    </row>
    <row r="67" s="10" customFormat="1" ht="19.92" customHeight="1">
      <c r="A67" s="10"/>
      <c r="B67" s="184"/>
      <c r="C67" s="126"/>
      <c r="D67" s="185" t="s">
        <v>2186</v>
      </c>
      <c r="E67" s="186"/>
      <c r="F67" s="186"/>
      <c r="G67" s="186"/>
      <c r="H67" s="186"/>
      <c r="I67" s="186"/>
      <c r="J67" s="187">
        <f>J116</f>
        <v>0</v>
      </c>
      <c r="K67" s="126"/>
      <c r="L67" s="188"/>
      <c r="S67" s="10"/>
      <c r="T67" s="10"/>
      <c r="U67" s="10"/>
      <c r="V67" s="10"/>
      <c r="W67" s="10"/>
      <c r="X67" s="10"/>
      <c r="Y67" s="10"/>
      <c r="Z67" s="10"/>
      <c r="AA67" s="10"/>
      <c r="AB67" s="10"/>
      <c r="AC67" s="10"/>
      <c r="AD67" s="10"/>
      <c r="AE67" s="10"/>
    </row>
    <row r="68" s="10" customFormat="1" ht="19.92" customHeight="1">
      <c r="A68" s="10"/>
      <c r="B68" s="184"/>
      <c r="C68" s="126"/>
      <c r="D68" s="185" t="s">
        <v>2187</v>
      </c>
      <c r="E68" s="186"/>
      <c r="F68" s="186"/>
      <c r="G68" s="186"/>
      <c r="H68" s="186"/>
      <c r="I68" s="186"/>
      <c r="J68" s="187">
        <f>J119</f>
        <v>0</v>
      </c>
      <c r="K68" s="126"/>
      <c r="L68" s="188"/>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195</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Revitalizace Starého děkanství, Nymburk</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167</v>
      </c>
      <c r="D79" s="24"/>
      <c r="E79" s="24"/>
      <c r="F79" s="24"/>
      <c r="G79" s="24"/>
      <c r="H79" s="24"/>
      <c r="I79" s="24"/>
      <c r="J79" s="24"/>
      <c r="K79" s="24"/>
      <c r="L79" s="22"/>
    </row>
    <row r="80" s="2" customFormat="1" ht="16.5" customHeight="1">
      <c r="A80" s="40"/>
      <c r="B80" s="41"/>
      <c r="C80" s="42"/>
      <c r="D80" s="42"/>
      <c r="E80" s="172" t="s">
        <v>168</v>
      </c>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169</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71" t="str">
        <f>E11</f>
        <v>VRN - Vedlejší rozpočtové náklady</v>
      </c>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 xml:space="preserve"> </v>
      </c>
      <c r="G84" s="42"/>
      <c r="H84" s="42"/>
      <c r="I84" s="34" t="s">
        <v>23</v>
      </c>
      <c r="J84" s="74" t="str">
        <f>IF(J14="","",J14)</f>
        <v>2. 5. 2022</v>
      </c>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 xml:space="preserve"> </v>
      </c>
      <c r="G86" s="42"/>
      <c r="H86" s="42"/>
      <c r="I86" s="34" t="s">
        <v>31</v>
      </c>
      <c r="J86" s="38" t="str">
        <f>E23</f>
        <v>FAPAL s.r.o.</v>
      </c>
      <c r="K86" s="42"/>
      <c r="L86" s="148"/>
      <c r="S86" s="40"/>
      <c r="T86" s="40"/>
      <c r="U86" s="40"/>
      <c r="V86" s="40"/>
      <c r="W86" s="40"/>
      <c r="X86" s="40"/>
      <c r="Y86" s="40"/>
      <c r="Z86" s="40"/>
      <c r="AA86" s="40"/>
      <c r="AB86" s="40"/>
      <c r="AC86" s="40"/>
      <c r="AD86" s="40"/>
      <c r="AE86" s="40"/>
    </row>
    <row r="87" s="2" customFormat="1" ht="15.15" customHeight="1">
      <c r="A87" s="40"/>
      <c r="B87" s="41"/>
      <c r="C87" s="34" t="s">
        <v>29</v>
      </c>
      <c r="D87" s="42"/>
      <c r="E87" s="42"/>
      <c r="F87" s="29" t="str">
        <f>IF(E20="","",E20)</f>
        <v>Vyplň údaj</v>
      </c>
      <c r="G87" s="42"/>
      <c r="H87" s="42"/>
      <c r="I87" s="34" t="s">
        <v>35</v>
      </c>
      <c r="J87" s="38" t="str">
        <f>E26</f>
        <v>Veronika Šoulová</v>
      </c>
      <c r="K87" s="42"/>
      <c r="L87" s="148"/>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11" customFormat="1" ht="29.28" customHeight="1">
      <c r="A89" s="189"/>
      <c r="B89" s="190"/>
      <c r="C89" s="191" t="s">
        <v>196</v>
      </c>
      <c r="D89" s="192" t="s">
        <v>59</v>
      </c>
      <c r="E89" s="192" t="s">
        <v>55</v>
      </c>
      <c r="F89" s="192" t="s">
        <v>56</v>
      </c>
      <c r="G89" s="192" t="s">
        <v>197</v>
      </c>
      <c r="H89" s="192" t="s">
        <v>198</v>
      </c>
      <c r="I89" s="192" t="s">
        <v>199</v>
      </c>
      <c r="J89" s="192" t="s">
        <v>175</v>
      </c>
      <c r="K89" s="193" t="s">
        <v>200</v>
      </c>
      <c r="L89" s="194"/>
      <c r="M89" s="94" t="s">
        <v>19</v>
      </c>
      <c r="N89" s="95" t="s">
        <v>44</v>
      </c>
      <c r="O89" s="95" t="s">
        <v>201</v>
      </c>
      <c r="P89" s="95" t="s">
        <v>202</v>
      </c>
      <c r="Q89" s="95" t="s">
        <v>203</v>
      </c>
      <c r="R89" s="95" t="s">
        <v>204</v>
      </c>
      <c r="S89" s="95" t="s">
        <v>205</v>
      </c>
      <c r="T89" s="96" t="s">
        <v>206</v>
      </c>
      <c r="U89" s="189"/>
      <c r="V89" s="189"/>
      <c r="W89" s="189"/>
      <c r="X89" s="189"/>
      <c r="Y89" s="189"/>
      <c r="Z89" s="189"/>
      <c r="AA89" s="189"/>
      <c r="AB89" s="189"/>
      <c r="AC89" s="189"/>
      <c r="AD89" s="189"/>
      <c r="AE89" s="189"/>
    </row>
    <row r="90" s="2" customFormat="1" ht="22.8" customHeight="1">
      <c r="A90" s="40"/>
      <c r="B90" s="41"/>
      <c r="C90" s="101" t="s">
        <v>207</v>
      </c>
      <c r="D90" s="42"/>
      <c r="E90" s="42"/>
      <c r="F90" s="42"/>
      <c r="G90" s="42"/>
      <c r="H90" s="42"/>
      <c r="I90" s="42"/>
      <c r="J90" s="195">
        <f>BK90</f>
        <v>0</v>
      </c>
      <c r="K90" s="42"/>
      <c r="L90" s="46"/>
      <c r="M90" s="97"/>
      <c r="N90" s="196"/>
      <c r="O90" s="98"/>
      <c r="P90" s="197">
        <f>P91</f>
        <v>0</v>
      </c>
      <c r="Q90" s="98"/>
      <c r="R90" s="197">
        <f>R91</f>
        <v>0</v>
      </c>
      <c r="S90" s="98"/>
      <c r="T90" s="198">
        <f>T91</f>
        <v>0</v>
      </c>
      <c r="U90" s="40"/>
      <c r="V90" s="40"/>
      <c r="W90" s="40"/>
      <c r="X90" s="40"/>
      <c r="Y90" s="40"/>
      <c r="Z90" s="40"/>
      <c r="AA90" s="40"/>
      <c r="AB90" s="40"/>
      <c r="AC90" s="40"/>
      <c r="AD90" s="40"/>
      <c r="AE90" s="40"/>
      <c r="AT90" s="19" t="s">
        <v>73</v>
      </c>
      <c r="AU90" s="19" t="s">
        <v>176</v>
      </c>
      <c r="BK90" s="199">
        <f>BK91</f>
        <v>0</v>
      </c>
    </row>
    <row r="91" s="12" customFormat="1" ht="25.92" customHeight="1">
      <c r="A91" s="12"/>
      <c r="B91" s="200"/>
      <c r="C91" s="201"/>
      <c r="D91" s="202" t="s">
        <v>73</v>
      </c>
      <c r="E91" s="203" t="s">
        <v>93</v>
      </c>
      <c r="F91" s="203" t="s">
        <v>94</v>
      </c>
      <c r="G91" s="201"/>
      <c r="H91" s="201"/>
      <c r="I91" s="204"/>
      <c r="J91" s="205">
        <f>BK91</f>
        <v>0</v>
      </c>
      <c r="K91" s="201"/>
      <c r="L91" s="206"/>
      <c r="M91" s="207"/>
      <c r="N91" s="208"/>
      <c r="O91" s="208"/>
      <c r="P91" s="209">
        <f>P92+P111+P116+P119</f>
        <v>0</v>
      </c>
      <c r="Q91" s="208"/>
      <c r="R91" s="209">
        <f>R92+R111+R116+R119</f>
        <v>0</v>
      </c>
      <c r="S91" s="208"/>
      <c r="T91" s="210">
        <f>T92+T111+T116+T119</f>
        <v>0</v>
      </c>
      <c r="U91" s="12"/>
      <c r="V91" s="12"/>
      <c r="W91" s="12"/>
      <c r="X91" s="12"/>
      <c r="Y91" s="12"/>
      <c r="Z91" s="12"/>
      <c r="AA91" s="12"/>
      <c r="AB91" s="12"/>
      <c r="AC91" s="12"/>
      <c r="AD91" s="12"/>
      <c r="AE91" s="12"/>
      <c r="AR91" s="211" t="s">
        <v>267</v>
      </c>
      <c r="AT91" s="212" t="s">
        <v>73</v>
      </c>
      <c r="AU91" s="212" t="s">
        <v>74</v>
      </c>
      <c r="AY91" s="211" t="s">
        <v>210</v>
      </c>
      <c r="BK91" s="213">
        <f>BK92+BK111+BK116+BK119</f>
        <v>0</v>
      </c>
    </row>
    <row r="92" s="12" customFormat="1" ht="22.8" customHeight="1">
      <c r="A92" s="12"/>
      <c r="B92" s="200"/>
      <c r="C92" s="201"/>
      <c r="D92" s="202" t="s">
        <v>73</v>
      </c>
      <c r="E92" s="214" t="s">
        <v>2188</v>
      </c>
      <c r="F92" s="214" t="s">
        <v>2189</v>
      </c>
      <c r="G92" s="201"/>
      <c r="H92" s="201"/>
      <c r="I92" s="204"/>
      <c r="J92" s="215">
        <f>BK92</f>
        <v>0</v>
      </c>
      <c r="K92" s="201"/>
      <c r="L92" s="206"/>
      <c r="M92" s="207"/>
      <c r="N92" s="208"/>
      <c r="O92" s="208"/>
      <c r="P92" s="209">
        <f>SUM(P93:P110)</f>
        <v>0</v>
      </c>
      <c r="Q92" s="208"/>
      <c r="R92" s="209">
        <f>SUM(R93:R110)</f>
        <v>0</v>
      </c>
      <c r="S92" s="208"/>
      <c r="T92" s="210">
        <f>SUM(T93:T110)</f>
        <v>0</v>
      </c>
      <c r="U92" s="12"/>
      <c r="V92" s="12"/>
      <c r="W92" s="12"/>
      <c r="X92" s="12"/>
      <c r="Y92" s="12"/>
      <c r="Z92" s="12"/>
      <c r="AA92" s="12"/>
      <c r="AB92" s="12"/>
      <c r="AC92" s="12"/>
      <c r="AD92" s="12"/>
      <c r="AE92" s="12"/>
      <c r="AR92" s="211" t="s">
        <v>267</v>
      </c>
      <c r="AT92" s="212" t="s">
        <v>73</v>
      </c>
      <c r="AU92" s="212" t="s">
        <v>81</v>
      </c>
      <c r="AY92" s="211" t="s">
        <v>210</v>
      </c>
      <c r="BK92" s="213">
        <f>SUM(BK93:BK110)</f>
        <v>0</v>
      </c>
    </row>
    <row r="93" s="2" customFormat="1" ht="16.5" customHeight="1">
      <c r="A93" s="40"/>
      <c r="B93" s="41"/>
      <c r="C93" s="216" t="s">
        <v>81</v>
      </c>
      <c r="D93" s="216" t="s">
        <v>212</v>
      </c>
      <c r="E93" s="217" t="s">
        <v>2190</v>
      </c>
      <c r="F93" s="218" t="s">
        <v>2191</v>
      </c>
      <c r="G93" s="219" t="s">
        <v>295</v>
      </c>
      <c r="H93" s="220">
        <v>1</v>
      </c>
      <c r="I93" s="221"/>
      <c r="J93" s="222">
        <f>ROUND(I93*H93,2)</f>
        <v>0</v>
      </c>
      <c r="K93" s="218" t="s">
        <v>389</v>
      </c>
      <c r="L93" s="46"/>
      <c r="M93" s="223" t="s">
        <v>19</v>
      </c>
      <c r="N93" s="224" t="s">
        <v>45</v>
      </c>
      <c r="O93" s="86"/>
      <c r="P93" s="225">
        <f>O93*H93</f>
        <v>0</v>
      </c>
      <c r="Q93" s="225">
        <v>0</v>
      </c>
      <c r="R93" s="225">
        <f>Q93*H93</f>
        <v>0</v>
      </c>
      <c r="S93" s="225">
        <v>0</v>
      </c>
      <c r="T93" s="226">
        <f>S93*H93</f>
        <v>0</v>
      </c>
      <c r="U93" s="40"/>
      <c r="V93" s="40"/>
      <c r="W93" s="40"/>
      <c r="X93" s="40"/>
      <c r="Y93" s="40"/>
      <c r="Z93" s="40"/>
      <c r="AA93" s="40"/>
      <c r="AB93" s="40"/>
      <c r="AC93" s="40"/>
      <c r="AD93" s="40"/>
      <c r="AE93" s="40"/>
      <c r="AR93" s="227" t="s">
        <v>2192</v>
      </c>
      <c r="AT93" s="227" t="s">
        <v>212</v>
      </c>
      <c r="AU93" s="227" t="s">
        <v>83</v>
      </c>
      <c r="AY93" s="19" t="s">
        <v>210</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2192</v>
      </c>
      <c r="BM93" s="227" t="s">
        <v>2193</v>
      </c>
    </row>
    <row r="94" s="2" customFormat="1">
      <c r="A94" s="40"/>
      <c r="B94" s="41"/>
      <c r="C94" s="42"/>
      <c r="D94" s="229" t="s">
        <v>219</v>
      </c>
      <c r="E94" s="42"/>
      <c r="F94" s="230" t="s">
        <v>2194</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219</v>
      </c>
      <c r="AU94" s="19" t="s">
        <v>83</v>
      </c>
    </row>
    <row r="95" s="2" customFormat="1" ht="21.75" customHeight="1">
      <c r="A95" s="40"/>
      <c r="B95" s="41"/>
      <c r="C95" s="216" t="s">
        <v>83</v>
      </c>
      <c r="D95" s="216" t="s">
        <v>212</v>
      </c>
      <c r="E95" s="217" t="s">
        <v>2195</v>
      </c>
      <c r="F95" s="218" t="s">
        <v>2196</v>
      </c>
      <c r="G95" s="219" t="s">
        <v>295</v>
      </c>
      <c r="H95" s="220">
        <v>1</v>
      </c>
      <c r="I95" s="221"/>
      <c r="J95" s="222">
        <f>ROUND(I95*H95,2)</f>
        <v>0</v>
      </c>
      <c r="K95" s="218" t="s">
        <v>296</v>
      </c>
      <c r="L95" s="46"/>
      <c r="M95" s="223" t="s">
        <v>19</v>
      </c>
      <c r="N95" s="224" t="s">
        <v>45</v>
      </c>
      <c r="O95" s="86"/>
      <c r="P95" s="225">
        <f>O95*H95</f>
        <v>0</v>
      </c>
      <c r="Q95" s="225">
        <v>0</v>
      </c>
      <c r="R95" s="225">
        <f>Q95*H95</f>
        <v>0</v>
      </c>
      <c r="S95" s="225">
        <v>0</v>
      </c>
      <c r="T95" s="226">
        <f>S95*H95</f>
        <v>0</v>
      </c>
      <c r="U95" s="40"/>
      <c r="V95" s="40"/>
      <c r="W95" s="40"/>
      <c r="X95" s="40"/>
      <c r="Y95" s="40"/>
      <c r="Z95" s="40"/>
      <c r="AA95" s="40"/>
      <c r="AB95" s="40"/>
      <c r="AC95" s="40"/>
      <c r="AD95" s="40"/>
      <c r="AE95" s="40"/>
      <c r="AR95" s="227" t="s">
        <v>2192</v>
      </c>
      <c r="AT95" s="227" t="s">
        <v>212</v>
      </c>
      <c r="AU95" s="227" t="s">
        <v>83</v>
      </c>
      <c r="AY95" s="19" t="s">
        <v>210</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2192</v>
      </c>
      <c r="BM95" s="227" t="s">
        <v>2197</v>
      </c>
    </row>
    <row r="96" s="2" customFormat="1" ht="16.5" customHeight="1">
      <c r="A96" s="40"/>
      <c r="B96" s="41"/>
      <c r="C96" s="216" t="s">
        <v>91</v>
      </c>
      <c r="D96" s="216" t="s">
        <v>212</v>
      </c>
      <c r="E96" s="217" t="s">
        <v>2198</v>
      </c>
      <c r="F96" s="218" t="s">
        <v>2199</v>
      </c>
      <c r="G96" s="219" t="s">
        <v>295</v>
      </c>
      <c r="H96" s="220">
        <v>1</v>
      </c>
      <c r="I96" s="221"/>
      <c r="J96" s="222">
        <f>ROUND(I96*H96,2)</f>
        <v>0</v>
      </c>
      <c r="K96" s="218" t="s">
        <v>296</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2192</v>
      </c>
      <c r="AT96" s="227" t="s">
        <v>212</v>
      </c>
      <c r="AU96" s="227" t="s">
        <v>83</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2192</v>
      </c>
      <c r="BM96" s="227" t="s">
        <v>2200</v>
      </c>
    </row>
    <row r="97" s="2" customFormat="1" ht="16.5" customHeight="1">
      <c r="A97" s="40"/>
      <c r="B97" s="41"/>
      <c r="C97" s="216" t="s">
        <v>217</v>
      </c>
      <c r="D97" s="216" t="s">
        <v>212</v>
      </c>
      <c r="E97" s="217" t="s">
        <v>2201</v>
      </c>
      <c r="F97" s="218" t="s">
        <v>2202</v>
      </c>
      <c r="G97" s="219" t="s">
        <v>295</v>
      </c>
      <c r="H97" s="220">
        <v>1</v>
      </c>
      <c r="I97" s="221"/>
      <c r="J97" s="222">
        <f>ROUND(I97*H97,2)</f>
        <v>0</v>
      </c>
      <c r="K97" s="218" t="s">
        <v>296</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2192</v>
      </c>
      <c r="AT97" s="227" t="s">
        <v>212</v>
      </c>
      <c r="AU97" s="227" t="s">
        <v>83</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2192</v>
      </c>
      <c r="BM97" s="227" t="s">
        <v>2203</v>
      </c>
    </row>
    <row r="98" s="2" customFormat="1" ht="16.5" customHeight="1">
      <c r="A98" s="40"/>
      <c r="B98" s="41"/>
      <c r="C98" s="216" t="s">
        <v>267</v>
      </c>
      <c r="D98" s="216" t="s">
        <v>212</v>
      </c>
      <c r="E98" s="217" t="s">
        <v>2204</v>
      </c>
      <c r="F98" s="218" t="s">
        <v>2205</v>
      </c>
      <c r="G98" s="219" t="s">
        <v>295</v>
      </c>
      <c r="H98" s="220">
        <v>1</v>
      </c>
      <c r="I98" s="221"/>
      <c r="J98" s="222">
        <f>ROUND(I98*H98,2)</f>
        <v>0</v>
      </c>
      <c r="K98" s="218" t="s">
        <v>296</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2192</v>
      </c>
      <c r="AT98" s="227" t="s">
        <v>212</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2192</v>
      </c>
      <c r="BM98" s="227" t="s">
        <v>2206</v>
      </c>
    </row>
    <row r="99" s="2" customFormat="1" ht="16.5" customHeight="1">
      <c r="A99" s="40"/>
      <c r="B99" s="41"/>
      <c r="C99" s="216" t="s">
        <v>276</v>
      </c>
      <c r="D99" s="216" t="s">
        <v>212</v>
      </c>
      <c r="E99" s="217" t="s">
        <v>2207</v>
      </c>
      <c r="F99" s="218" t="s">
        <v>2208</v>
      </c>
      <c r="G99" s="219" t="s">
        <v>295</v>
      </c>
      <c r="H99" s="220">
        <v>1</v>
      </c>
      <c r="I99" s="221"/>
      <c r="J99" s="222">
        <f>ROUND(I99*H99,2)</f>
        <v>0</v>
      </c>
      <c r="K99" s="218" t="s">
        <v>296</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2192</v>
      </c>
      <c r="AT99" s="227" t="s">
        <v>212</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2192</v>
      </c>
      <c r="BM99" s="227" t="s">
        <v>2209</v>
      </c>
    </row>
    <row r="100" s="2" customFormat="1" ht="21.75" customHeight="1">
      <c r="A100" s="40"/>
      <c r="B100" s="41"/>
      <c r="C100" s="216" t="s">
        <v>281</v>
      </c>
      <c r="D100" s="216" t="s">
        <v>212</v>
      </c>
      <c r="E100" s="217" t="s">
        <v>2210</v>
      </c>
      <c r="F100" s="218" t="s">
        <v>2211</v>
      </c>
      <c r="G100" s="219" t="s">
        <v>295</v>
      </c>
      <c r="H100" s="220">
        <v>1</v>
      </c>
      <c r="I100" s="221"/>
      <c r="J100" s="222">
        <f>ROUND(I100*H100,2)</f>
        <v>0</v>
      </c>
      <c r="K100" s="218" t="s">
        <v>296</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2192</v>
      </c>
      <c r="AT100" s="227" t="s">
        <v>212</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2192</v>
      </c>
      <c r="BM100" s="227" t="s">
        <v>2212</v>
      </c>
    </row>
    <row r="101" s="2" customFormat="1" ht="16.5" customHeight="1">
      <c r="A101" s="40"/>
      <c r="B101" s="41"/>
      <c r="C101" s="216" t="s">
        <v>286</v>
      </c>
      <c r="D101" s="216" t="s">
        <v>212</v>
      </c>
      <c r="E101" s="217" t="s">
        <v>2213</v>
      </c>
      <c r="F101" s="218" t="s">
        <v>2214</v>
      </c>
      <c r="G101" s="219" t="s">
        <v>295</v>
      </c>
      <c r="H101" s="220">
        <v>1</v>
      </c>
      <c r="I101" s="221"/>
      <c r="J101" s="222">
        <f>ROUND(I101*H101,2)</f>
        <v>0</v>
      </c>
      <c r="K101" s="218" t="s">
        <v>296</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2192</v>
      </c>
      <c r="AT101" s="227" t="s">
        <v>212</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2192</v>
      </c>
      <c r="BM101" s="227" t="s">
        <v>2215</v>
      </c>
    </row>
    <row r="102" s="2" customFormat="1" ht="16.5" customHeight="1">
      <c r="A102" s="40"/>
      <c r="B102" s="41"/>
      <c r="C102" s="216" t="s">
        <v>292</v>
      </c>
      <c r="D102" s="216" t="s">
        <v>212</v>
      </c>
      <c r="E102" s="217" t="s">
        <v>2216</v>
      </c>
      <c r="F102" s="218" t="s">
        <v>2217</v>
      </c>
      <c r="G102" s="219" t="s">
        <v>295</v>
      </c>
      <c r="H102" s="220">
        <v>1</v>
      </c>
      <c r="I102" s="221"/>
      <c r="J102" s="222">
        <f>ROUND(I102*H102,2)</f>
        <v>0</v>
      </c>
      <c r="K102" s="218" t="s">
        <v>296</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2192</v>
      </c>
      <c r="AT102" s="227" t="s">
        <v>212</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2192</v>
      </c>
      <c r="BM102" s="227" t="s">
        <v>2218</v>
      </c>
    </row>
    <row r="103" s="2" customFormat="1" ht="16.5" customHeight="1">
      <c r="A103" s="40"/>
      <c r="B103" s="41"/>
      <c r="C103" s="216" t="s">
        <v>299</v>
      </c>
      <c r="D103" s="216" t="s">
        <v>212</v>
      </c>
      <c r="E103" s="217" t="s">
        <v>2219</v>
      </c>
      <c r="F103" s="218" t="s">
        <v>2220</v>
      </c>
      <c r="G103" s="219" t="s">
        <v>295</v>
      </c>
      <c r="H103" s="220">
        <v>1</v>
      </c>
      <c r="I103" s="221"/>
      <c r="J103" s="222">
        <f>ROUND(I103*H103,2)</f>
        <v>0</v>
      </c>
      <c r="K103" s="218" t="s">
        <v>296</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2192</v>
      </c>
      <c r="AT103" s="227" t="s">
        <v>212</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2192</v>
      </c>
      <c r="BM103" s="227" t="s">
        <v>2221</v>
      </c>
    </row>
    <row r="104" s="2" customFormat="1" ht="16.5" customHeight="1">
      <c r="A104" s="40"/>
      <c r="B104" s="41"/>
      <c r="C104" s="216" t="s">
        <v>307</v>
      </c>
      <c r="D104" s="216" t="s">
        <v>212</v>
      </c>
      <c r="E104" s="217" t="s">
        <v>2222</v>
      </c>
      <c r="F104" s="218" t="s">
        <v>2223</v>
      </c>
      <c r="G104" s="219" t="s">
        <v>295</v>
      </c>
      <c r="H104" s="220">
        <v>1</v>
      </c>
      <c r="I104" s="221"/>
      <c r="J104" s="222">
        <f>ROUND(I104*H104,2)</f>
        <v>0</v>
      </c>
      <c r="K104" s="218" t="s">
        <v>296</v>
      </c>
      <c r="L104" s="46"/>
      <c r="M104" s="223" t="s">
        <v>19</v>
      </c>
      <c r="N104" s="224"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2192</v>
      </c>
      <c r="AT104" s="227" t="s">
        <v>212</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2192</v>
      </c>
      <c r="BM104" s="227" t="s">
        <v>2224</v>
      </c>
    </row>
    <row r="105" s="2" customFormat="1" ht="16.5" customHeight="1">
      <c r="A105" s="40"/>
      <c r="B105" s="41"/>
      <c r="C105" s="216" t="s">
        <v>314</v>
      </c>
      <c r="D105" s="216" t="s">
        <v>212</v>
      </c>
      <c r="E105" s="217" t="s">
        <v>2225</v>
      </c>
      <c r="F105" s="218" t="s">
        <v>2226</v>
      </c>
      <c r="G105" s="219" t="s">
        <v>295</v>
      </c>
      <c r="H105" s="220">
        <v>1</v>
      </c>
      <c r="I105" s="221"/>
      <c r="J105" s="222">
        <f>ROUND(I105*H105,2)</f>
        <v>0</v>
      </c>
      <c r="K105" s="218" t="s">
        <v>296</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2192</v>
      </c>
      <c r="AT105" s="227" t="s">
        <v>212</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2192</v>
      </c>
      <c r="BM105" s="227" t="s">
        <v>2227</v>
      </c>
    </row>
    <row r="106" s="2" customFormat="1" ht="16.5" customHeight="1">
      <c r="A106" s="40"/>
      <c r="B106" s="41"/>
      <c r="C106" s="216" t="s">
        <v>332</v>
      </c>
      <c r="D106" s="216" t="s">
        <v>212</v>
      </c>
      <c r="E106" s="217" t="s">
        <v>2228</v>
      </c>
      <c r="F106" s="218" t="s">
        <v>2229</v>
      </c>
      <c r="G106" s="219" t="s">
        <v>295</v>
      </c>
      <c r="H106" s="220">
        <v>1</v>
      </c>
      <c r="I106" s="221"/>
      <c r="J106" s="222">
        <f>ROUND(I106*H106,2)</f>
        <v>0</v>
      </c>
      <c r="K106" s="218" t="s">
        <v>296</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2192</v>
      </c>
      <c r="AT106" s="227" t="s">
        <v>212</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2192</v>
      </c>
      <c r="BM106" s="227" t="s">
        <v>2230</v>
      </c>
    </row>
    <row r="107" s="2" customFormat="1" ht="16.5" customHeight="1">
      <c r="A107" s="40"/>
      <c r="B107" s="41"/>
      <c r="C107" s="216" t="s">
        <v>349</v>
      </c>
      <c r="D107" s="216" t="s">
        <v>212</v>
      </c>
      <c r="E107" s="217" t="s">
        <v>2231</v>
      </c>
      <c r="F107" s="218" t="s">
        <v>2232</v>
      </c>
      <c r="G107" s="219" t="s">
        <v>295</v>
      </c>
      <c r="H107" s="220">
        <v>1</v>
      </c>
      <c r="I107" s="221"/>
      <c r="J107" s="222">
        <f>ROUND(I107*H107,2)</f>
        <v>0</v>
      </c>
      <c r="K107" s="218" t="s">
        <v>296</v>
      </c>
      <c r="L107" s="46"/>
      <c r="M107" s="223" t="s">
        <v>19</v>
      </c>
      <c r="N107" s="224"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2192</v>
      </c>
      <c r="AT107" s="227" t="s">
        <v>212</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2192</v>
      </c>
      <c r="BM107" s="227" t="s">
        <v>2233</v>
      </c>
    </row>
    <row r="108" s="2" customFormat="1" ht="16.5" customHeight="1">
      <c r="A108" s="40"/>
      <c r="B108" s="41"/>
      <c r="C108" s="216" t="s">
        <v>8</v>
      </c>
      <c r="D108" s="216" t="s">
        <v>212</v>
      </c>
      <c r="E108" s="217" t="s">
        <v>2234</v>
      </c>
      <c r="F108" s="218" t="s">
        <v>2235</v>
      </c>
      <c r="G108" s="219" t="s">
        <v>295</v>
      </c>
      <c r="H108" s="220">
        <v>1</v>
      </c>
      <c r="I108" s="221"/>
      <c r="J108" s="222">
        <f>ROUND(I108*H108,2)</f>
        <v>0</v>
      </c>
      <c r="K108" s="218" t="s">
        <v>296</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2192</v>
      </c>
      <c r="AT108" s="227" t="s">
        <v>212</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2192</v>
      </c>
      <c r="BM108" s="227" t="s">
        <v>2236</v>
      </c>
    </row>
    <row r="109" s="2" customFormat="1" ht="16.5" customHeight="1">
      <c r="A109" s="40"/>
      <c r="B109" s="41"/>
      <c r="C109" s="216" t="s">
        <v>368</v>
      </c>
      <c r="D109" s="216" t="s">
        <v>212</v>
      </c>
      <c r="E109" s="217" t="s">
        <v>2237</v>
      </c>
      <c r="F109" s="218" t="s">
        <v>2238</v>
      </c>
      <c r="G109" s="219" t="s">
        <v>295</v>
      </c>
      <c r="H109" s="220">
        <v>1</v>
      </c>
      <c r="I109" s="221"/>
      <c r="J109" s="222">
        <f>ROUND(I109*H109,2)</f>
        <v>0</v>
      </c>
      <c r="K109" s="218" t="s">
        <v>296</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2192</v>
      </c>
      <c r="AT109" s="227" t="s">
        <v>212</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2192</v>
      </c>
      <c r="BM109" s="227" t="s">
        <v>2239</v>
      </c>
    </row>
    <row r="110" s="2" customFormat="1" ht="16.5" customHeight="1">
      <c r="A110" s="40"/>
      <c r="B110" s="41"/>
      <c r="C110" s="216" t="s">
        <v>374</v>
      </c>
      <c r="D110" s="216" t="s">
        <v>212</v>
      </c>
      <c r="E110" s="217" t="s">
        <v>2240</v>
      </c>
      <c r="F110" s="218" t="s">
        <v>2241</v>
      </c>
      <c r="G110" s="219" t="s">
        <v>295</v>
      </c>
      <c r="H110" s="220">
        <v>1</v>
      </c>
      <c r="I110" s="221"/>
      <c r="J110" s="222">
        <f>ROUND(I110*H110,2)</f>
        <v>0</v>
      </c>
      <c r="K110" s="218" t="s">
        <v>296</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2192</v>
      </c>
      <c r="AT110" s="227" t="s">
        <v>212</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2192</v>
      </c>
      <c r="BM110" s="227" t="s">
        <v>2242</v>
      </c>
    </row>
    <row r="111" s="12" customFormat="1" ht="22.8" customHeight="1">
      <c r="A111" s="12"/>
      <c r="B111" s="200"/>
      <c r="C111" s="201"/>
      <c r="D111" s="202" t="s">
        <v>73</v>
      </c>
      <c r="E111" s="214" t="s">
        <v>2243</v>
      </c>
      <c r="F111" s="214" t="s">
        <v>2244</v>
      </c>
      <c r="G111" s="201"/>
      <c r="H111" s="201"/>
      <c r="I111" s="204"/>
      <c r="J111" s="215">
        <f>BK111</f>
        <v>0</v>
      </c>
      <c r="K111" s="201"/>
      <c r="L111" s="206"/>
      <c r="M111" s="207"/>
      <c r="N111" s="208"/>
      <c r="O111" s="208"/>
      <c r="P111" s="209">
        <f>SUM(P112:P115)</f>
        <v>0</v>
      </c>
      <c r="Q111" s="208"/>
      <c r="R111" s="209">
        <f>SUM(R112:R115)</f>
        <v>0</v>
      </c>
      <c r="S111" s="208"/>
      <c r="T111" s="210">
        <f>SUM(T112:T115)</f>
        <v>0</v>
      </c>
      <c r="U111" s="12"/>
      <c r="V111" s="12"/>
      <c r="W111" s="12"/>
      <c r="X111" s="12"/>
      <c r="Y111" s="12"/>
      <c r="Z111" s="12"/>
      <c r="AA111" s="12"/>
      <c r="AB111" s="12"/>
      <c r="AC111" s="12"/>
      <c r="AD111" s="12"/>
      <c r="AE111" s="12"/>
      <c r="AR111" s="211" t="s">
        <v>267</v>
      </c>
      <c r="AT111" s="212" t="s">
        <v>73</v>
      </c>
      <c r="AU111" s="212" t="s">
        <v>81</v>
      </c>
      <c r="AY111" s="211" t="s">
        <v>210</v>
      </c>
      <c r="BK111" s="213">
        <f>SUM(BK112:BK115)</f>
        <v>0</v>
      </c>
    </row>
    <row r="112" s="2" customFormat="1" ht="16.5" customHeight="1">
      <c r="A112" s="40"/>
      <c r="B112" s="41"/>
      <c r="C112" s="216" t="s">
        <v>386</v>
      </c>
      <c r="D112" s="216" t="s">
        <v>212</v>
      </c>
      <c r="E112" s="217" t="s">
        <v>2245</v>
      </c>
      <c r="F112" s="218" t="s">
        <v>2244</v>
      </c>
      <c r="G112" s="219" t="s">
        <v>2246</v>
      </c>
      <c r="H112" s="220">
        <v>1</v>
      </c>
      <c r="I112" s="221"/>
      <c r="J112" s="222">
        <f>ROUND(I112*H112,2)</f>
        <v>0</v>
      </c>
      <c r="K112" s="218" t="s">
        <v>389</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2192</v>
      </c>
      <c r="AT112" s="227" t="s">
        <v>212</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2192</v>
      </c>
      <c r="BM112" s="227" t="s">
        <v>2247</v>
      </c>
    </row>
    <row r="113" s="2" customFormat="1">
      <c r="A113" s="40"/>
      <c r="B113" s="41"/>
      <c r="C113" s="42"/>
      <c r="D113" s="229" t="s">
        <v>219</v>
      </c>
      <c r="E113" s="42"/>
      <c r="F113" s="230" t="s">
        <v>2248</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219</v>
      </c>
      <c r="AU113" s="19" t="s">
        <v>83</v>
      </c>
    </row>
    <row r="114" s="2" customFormat="1" ht="16.5" customHeight="1">
      <c r="A114" s="40"/>
      <c r="B114" s="41"/>
      <c r="C114" s="216" t="s">
        <v>399</v>
      </c>
      <c r="D114" s="216" t="s">
        <v>212</v>
      </c>
      <c r="E114" s="217" t="s">
        <v>2249</v>
      </c>
      <c r="F114" s="218" t="s">
        <v>2250</v>
      </c>
      <c r="G114" s="219" t="s">
        <v>2246</v>
      </c>
      <c r="H114" s="220">
        <v>1</v>
      </c>
      <c r="I114" s="221"/>
      <c r="J114" s="222">
        <f>ROUND(I114*H114,2)</f>
        <v>0</v>
      </c>
      <c r="K114" s="218" t="s">
        <v>389</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2192</v>
      </c>
      <c r="AT114" s="227" t="s">
        <v>212</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2192</v>
      </c>
      <c r="BM114" s="227" t="s">
        <v>2251</v>
      </c>
    </row>
    <row r="115" s="2" customFormat="1">
      <c r="A115" s="40"/>
      <c r="B115" s="41"/>
      <c r="C115" s="42"/>
      <c r="D115" s="229" t="s">
        <v>219</v>
      </c>
      <c r="E115" s="42"/>
      <c r="F115" s="230" t="s">
        <v>2252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83</v>
      </c>
    </row>
    <row r="116" s="12" customFormat="1" ht="22.8" customHeight="1">
      <c r="A116" s="12"/>
      <c r="B116" s="200"/>
      <c r="C116" s="201"/>
      <c r="D116" s="202" t="s">
        <v>73</v>
      </c>
      <c r="E116" s="214" t="s">
        <v>2253</v>
      </c>
      <c r="F116" s="214" t="s">
        <v>2254</v>
      </c>
      <c r="G116" s="201"/>
      <c r="H116" s="201"/>
      <c r="I116" s="204"/>
      <c r="J116" s="215">
        <f>BK116</f>
        <v>0</v>
      </c>
      <c r="K116" s="201"/>
      <c r="L116" s="206"/>
      <c r="M116" s="207"/>
      <c r="N116" s="208"/>
      <c r="O116" s="208"/>
      <c r="P116" s="209">
        <f>SUM(P117:P118)</f>
        <v>0</v>
      </c>
      <c r="Q116" s="208"/>
      <c r="R116" s="209">
        <f>SUM(R117:R118)</f>
        <v>0</v>
      </c>
      <c r="S116" s="208"/>
      <c r="T116" s="210">
        <f>SUM(T117:T118)</f>
        <v>0</v>
      </c>
      <c r="U116" s="12"/>
      <c r="V116" s="12"/>
      <c r="W116" s="12"/>
      <c r="X116" s="12"/>
      <c r="Y116" s="12"/>
      <c r="Z116" s="12"/>
      <c r="AA116" s="12"/>
      <c r="AB116" s="12"/>
      <c r="AC116" s="12"/>
      <c r="AD116" s="12"/>
      <c r="AE116" s="12"/>
      <c r="AR116" s="211" t="s">
        <v>267</v>
      </c>
      <c r="AT116" s="212" t="s">
        <v>73</v>
      </c>
      <c r="AU116" s="212" t="s">
        <v>81</v>
      </c>
      <c r="AY116" s="211" t="s">
        <v>210</v>
      </c>
      <c r="BK116" s="213">
        <f>SUM(BK117:BK118)</f>
        <v>0</v>
      </c>
    </row>
    <row r="117" s="2" customFormat="1" ht="16.5" customHeight="1">
      <c r="A117" s="40"/>
      <c r="B117" s="41"/>
      <c r="C117" s="216" t="s">
        <v>406</v>
      </c>
      <c r="D117" s="216" t="s">
        <v>212</v>
      </c>
      <c r="E117" s="217" t="s">
        <v>2255</v>
      </c>
      <c r="F117" s="218" t="s">
        <v>2256</v>
      </c>
      <c r="G117" s="219" t="s">
        <v>2246</v>
      </c>
      <c r="H117" s="220">
        <v>1</v>
      </c>
      <c r="I117" s="221"/>
      <c r="J117" s="222">
        <f>ROUND(I117*H117,2)</f>
        <v>0</v>
      </c>
      <c r="K117" s="218" t="s">
        <v>389</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2192</v>
      </c>
      <c r="AT117" s="227" t="s">
        <v>212</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2192</v>
      </c>
      <c r="BM117" s="227" t="s">
        <v>2257</v>
      </c>
    </row>
    <row r="118" s="2" customFormat="1">
      <c r="A118" s="40"/>
      <c r="B118" s="41"/>
      <c r="C118" s="42"/>
      <c r="D118" s="229" t="s">
        <v>219</v>
      </c>
      <c r="E118" s="42"/>
      <c r="F118" s="230" t="s">
        <v>2258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219</v>
      </c>
      <c r="AU118" s="19" t="s">
        <v>83</v>
      </c>
    </row>
    <row r="119" s="12" customFormat="1" ht="22.8" customHeight="1">
      <c r="A119" s="12"/>
      <c r="B119" s="200"/>
      <c r="C119" s="201"/>
      <c r="D119" s="202" t="s">
        <v>73</v>
      </c>
      <c r="E119" s="214" t="s">
        <v>2259</v>
      </c>
      <c r="F119" s="214" t="s">
        <v>2260</v>
      </c>
      <c r="G119" s="201"/>
      <c r="H119" s="201"/>
      <c r="I119" s="204"/>
      <c r="J119" s="215">
        <f>BK119</f>
        <v>0</v>
      </c>
      <c r="K119" s="201"/>
      <c r="L119" s="206"/>
      <c r="M119" s="207"/>
      <c r="N119" s="208"/>
      <c r="O119" s="208"/>
      <c r="P119" s="209">
        <f>SUM(P120:P122)</f>
        <v>0</v>
      </c>
      <c r="Q119" s="208"/>
      <c r="R119" s="209">
        <f>SUM(R120:R122)</f>
        <v>0</v>
      </c>
      <c r="S119" s="208"/>
      <c r="T119" s="210">
        <f>SUM(T120:T122)</f>
        <v>0</v>
      </c>
      <c r="U119" s="12"/>
      <c r="V119" s="12"/>
      <c r="W119" s="12"/>
      <c r="X119" s="12"/>
      <c r="Y119" s="12"/>
      <c r="Z119" s="12"/>
      <c r="AA119" s="12"/>
      <c r="AB119" s="12"/>
      <c r="AC119" s="12"/>
      <c r="AD119" s="12"/>
      <c r="AE119" s="12"/>
      <c r="AR119" s="211" t="s">
        <v>267</v>
      </c>
      <c r="AT119" s="212" t="s">
        <v>73</v>
      </c>
      <c r="AU119" s="212" t="s">
        <v>81</v>
      </c>
      <c r="AY119" s="211" t="s">
        <v>210</v>
      </c>
      <c r="BK119" s="213">
        <f>SUM(BK120:BK122)</f>
        <v>0</v>
      </c>
    </row>
    <row r="120" s="2" customFormat="1" ht="16.5" customHeight="1">
      <c r="A120" s="40"/>
      <c r="B120" s="41"/>
      <c r="C120" s="216" t="s">
        <v>7</v>
      </c>
      <c r="D120" s="216" t="s">
        <v>212</v>
      </c>
      <c r="E120" s="217" t="s">
        <v>2261</v>
      </c>
      <c r="F120" s="218" t="s">
        <v>2262</v>
      </c>
      <c r="G120" s="219" t="s">
        <v>2246</v>
      </c>
      <c r="H120" s="220">
        <v>1</v>
      </c>
      <c r="I120" s="221"/>
      <c r="J120" s="222">
        <f>ROUND(I120*H120,2)</f>
        <v>0</v>
      </c>
      <c r="K120" s="218" t="s">
        <v>389</v>
      </c>
      <c r="L120" s="46"/>
      <c r="M120" s="223" t="s">
        <v>19</v>
      </c>
      <c r="N120" s="224"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2192</v>
      </c>
      <c r="AT120" s="227" t="s">
        <v>212</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2192</v>
      </c>
      <c r="BM120" s="227" t="s">
        <v>2263</v>
      </c>
    </row>
    <row r="121" s="2" customFormat="1">
      <c r="A121" s="40"/>
      <c r="B121" s="41"/>
      <c r="C121" s="42"/>
      <c r="D121" s="229" t="s">
        <v>219</v>
      </c>
      <c r="E121" s="42"/>
      <c r="F121" s="230" t="s">
        <v>2264</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219</v>
      </c>
      <c r="AU121" s="19" t="s">
        <v>83</v>
      </c>
    </row>
    <row r="122" s="2" customFormat="1" ht="16.5" customHeight="1">
      <c r="A122" s="40"/>
      <c r="B122" s="41"/>
      <c r="C122" s="216" t="s">
        <v>423</v>
      </c>
      <c r="D122" s="216" t="s">
        <v>212</v>
      </c>
      <c r="E122" s="217" t="s">
        <v>2265</v>
      </c>
      <c r="F122" s="218" t="s">
        <v>2266</v>
      </c>
      <c r="G122" s="219" t="s">
        <v>2246</v>
      </c>
      <c r="H122" s="220">
        <v>1</v>
      </c>
      <c r="I122" s="221"/>
      <c r="J122" s="222">
        <f>ROUND(I122*H122,2)</f>
        <v>0</v>
      </c>
      <c r="K122" s="218" t="s">
        <v>296</v>
      </c>
      <c r="L122" s="46"/>
      <c r="M122" s="290" t="s">
        <v>19</v>
      </c>
      <c r="N122" s="291" t="s">
        <v>45</v>
      </c>
      <c r="O122" s="292"/>
      <c r="P122" s="293">
        <f>O122*H122</f>
        <v>0</v>
      </c>
      <c r="Q122" s="293">
        <v>0</v>
      </c>
      <c r="R122" s="293">
        <f>Q122*H122</f>
        <v>0</v>
      </c>
      <c r="S122" s="293">
        <v>0</v>
      </c>
      <c r="T122" s="294">
        <f>S122*H122</f>
        <v>0</v>
      </c>
      <c r="U122" s="40"/>
      <c r="V122" s="40"/>
      <c r="W122" s="40"/>
      <c r="X122" s="40"/>
      <c r="Y122" s="40"/>
      <c r="Z122" s="40"/>
      <c r="AA122" s="40"/>
      <c r="AB122" s="40"/>
      <c r="AC122" s="40"/>
      <c r="AD122" s="40"/>
      <c r="AE122" s="40"/>
      <c r="AR122" s="227" t="s">
        <v>2192</v>
      </c>
      <c r="AT122" s="227" t="s">
        <v>212</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2192</v>
      </c>
      <c r="BM122" s="227" t="s">
        <v>2267</v>
      </c>
    </row>
    <row r="123" s="2" customFormat="1" ht="6.96" customHeight="1">
      <c r="A123" s="40"/>
      <c r="B123" s="61"/>
      <c r="C123" s="62"/>
      <c r="D123" s="62"/>
      <c r="E123" s="62"/>
      <c r="F123" s="62"/>
      <c r="G123" s="62"/>
      <c r="H123" s="62"/>
      <c r="I123" s="62"/>
      <c r="J123" s="62"/>
      <c r="K123" s="62"/>
      <c r="L123" s="46"/>
      <c r="M123" s="40"/>
      <c r="O123" s="40"/>
      <c r="P123" s="40"/>
      <c r="Q123" s="40"/>
      <c r="R123" s="40"/>
      <c r="S123" s="40"/>
      <c r="T123" s="40"/>
      <c r="U123" s="40"/>
      <c r="V123" s="40"/>
      <c r="W123" s="40"/>
      <c r="X123" s="40"/>
      <c r="Y123" s="40"/>
      <c r="Z123" s="40"/>
      <c r="AA123" s="40"/>
      <c r="AB123" s="40"/>
      <c r="AC123" s="40"/>
      <c r="AD123" s="40"/>
      <c r="AE123" s="40"/>
    </row>
  </sheetData>
  <sheetProtection sheet="1" autoFilter="0" formatColumns="0" formatRows="0" objects="1" scenarios="1" spinCount="100000" saltValue="Y3KTX9CiHykH5WL5wfFomIa1HovPV0/Z5H/etCCmUHfiJwRdY2IOL0mByDnYcCwhwflv3uqrDx/AK0ttdxh1MQ==" hashValue="fKz8no8gmgmZarDojvUJ+4lpSSHQ12J5ddrJRdiZjVK9+iH6uXDuBGeJBYJevPFPtR1shjJhb5AwsDuGs/vEXg==" algorithmName="SHA-512" password="CC35"/>
  <autoFilter ref="C89:K122"/>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2_02/013254000"/>
    <hyperlink ref="F113" r:id="rId2" display="https://podminky.urs.cz/item/CS_URS_2022_02/030001000"/>
    <hyperlink ref="F115" r:id="rId3" display="https://podminky.urs.cz/item/CS_URS_2022_02/034503000"/>
    <hyperlink ref="F118" r:id="rId4" display="https://podminky.urs.cz/item/CS_URS_2022_02/041403000"/>
    <hyperlink ref="F121" r:id="rId5" display="https://podminky.urs.cz/item/CS_URS_2022_02/091404000"/>
  </hyperlinks>
  <pageMargins left="0.39375" right="0.39375" top="0.39375" bottom="0.39375" header="0" footer="0"/>
  <pageSetup paperSize="9" orientation="landscape" blackAndWhite="1" fitToHeight="100"/>
  <headerFooter>
    <oddFooter>&amp;CStrana &amp;P z &amp;N</oddFooter>
  </headerFooter>
  <drawing r:id="rId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172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ROUND((SUM(BE107:BE1180)),  2)</f>
        <v>0</v>
      </c>
      <c r="G37" s="40"/>
      <c r="H37" s="40"/>
      <c r="I37" s="160">
        <v>0.20999999999999999</v>
      </c>
      <c r="J37" s="159">
        <f>ROUND(((SUM(BE107:BE1180))*I37),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ROUND((SUM(BF107:BF1180)),  2)</f>
        <v>0</v>
      </c>
      <c r="G38" s="40"/>
      <c r="H38" s="40"/>
      <c r="I38" s="160">
        <v>0.14999999999999999</v>
      </c>
      <c r="J38" s="159">
        <f>ROUND(((SUM(BF107:BF1180))*I38),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ROUND((SUM(BG107:BG1180)),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ROUND((SUM(BH107:BH1180)),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ROUND((SUM(BI107:BI1180)),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01.1,01.2 - Architektonicko - stavební řešení + Stavebně konstrukční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J108</f>
        <v>0</v>
      </c>
      <c r="K68" s="179"/>
      <c r="L68" s="183"/>
      <c r="S68" s="9"/>
      <c r="T68" s="9"/>
      <c r="U68" s="9"/>
      <c r="V68" s="9"/>
      <c r="W68" s="9"/>
      <c r="X68" s="9"/>
      <c r="Y68" s="9"/>
      <c r="Z68" s="9"/>
      <c r="AA68" s="9"/>
      <c r="AB68" s="9"/>
      <c r="AC68" s="9"/>
      <c r="AD68" s="9"/>
      <c r="AE68" s="9"/>
    </row>
    <row r="69" s="10" customFormat="1" ht="19.92" customHeight="1">
      <c r="A69" s="10"/>
      <c r="B69" s="184"/>
      <c r="C69" s="126"/>
      <c r="D69" s="185" t="s">
        <v>180</v>
      </c>
      <c r="E69" s="186"/>
      <c r="F69" s="186"/>
      <c r="G69" s="186"/>
      <c r="H69" s="186"/>
      <c r="I69" s="186"/>
      <c r="J69" s="187">
        <f>J109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181</v>
      </c>
      <c r="E70" s="186"/>
      <c r="F70" s="186"/>
      <c r="G70" s="186"/>
      <c r="H70" s="186"/>
      <c r="I70" s="186"/>
      <c r="J70" s="187">
        <f>J123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182</v>
      </c>
      <c r="E71" s="186"/>
      <c r="F71" s="186"/>
      <c r="G71" s="186"/>
      <c r="H71" s="186"/>
      <c r="I71" s="186"/>
      <c r="J71" s="187">
        <f>J128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183</v>
      </c>
      <c r="E72" s="186"/>
      <c r="F72" s="186"/>
      <c r="G72" s="186"/>
      <c r="H72" s="186"/>
      <c r="I72" s="186"/>
      <c r="J72" s="187">
        <f>J548</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184</v>
      </c>
      <c r="E73" s="186"/>
      <c r="F73" s="186"/>
      <c r="G73" s="186"/>
      <c r="H73" s="186"/>
      <c r="I73" s="186"/>
      <c r="J73" s="187">
        <f>J734</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185</v>
      </c>
      <c r="E74" s="186"/>
      <c r="F74" s="186"/>
      <c r="G74" s="186"/>
      <c r="H74" s="186"/>
      <c r="I74" s="186"/>
      <c r="J74" s="187">
        <f>J753</f>
        <v>0</v>
      </c>
      <c r="K74" s="126"/>
      <c r="L74" s="188"/>
      <c r="S74" s="10"/>
      <c r="T74" s="10"/>
      <c r="U74" s="10"/>
      <c r="V74" s="10"/>
      <c r="W74" s="10"/>
      <c r="X74" s="10"/>
      <c r="Y74" s="10"/>
      <c r="Z74" s="10"/>
      <c r="AA74" s="10"/>
      <c r="AB74" s="10"/>
      <c r="AC74" s="10"/>
      <c r="AD74" s="10"/>
      <c r="AE74" s="10"/>
    </row>
    <row r="75" s="9" customFormat="1" ht="24.96" customHeight="1">
      <c r="A75" s="9"/>
      <c r="B75" s="178"/>
      <c r="C75" s="179"/>
      <c r="D75" s="180" t="s">
        <v>186</v>
      </c>
      <c r="E75" s="181"/>
      <c r="F75" s="181"/>
      <c r="G75" s="181"/>
      <c r="H75" s="181"/>
      <c r="I75" s="181"/>
      <c r="J75" s="182">
        <f>J760</f>
        <v>0</v>
      </c>
      <c r="K75" s="179"/>
      <c r="L75" s="183"/>
      <c r="S75" s="9"/>
      <c r="T75" s="9"/>
      <c r="U75" s="9"/>
      <c r="V75" s="9"/>
      <c r="W75" s="9"/>
      <c r="X75" s="9"/>
      <c r="Y75" s="9"/>
      <c r="Z75" s="9"/>
      <c r="AA75" s="9"/>
      <c r="AB75" s="9"/>
      <c r="AC75" s="9"/>
      <c r="AD75" s="9"/>
      <c r="AE75" s="9"/>
    </row>
    <row r="76" s="10" customFormat="1" ht="19.92" customHeight="1">
      <c r="A76" s="10"/>
      <c r="B76" s="184"/>
      <c r="C76" s="126"/>
      <c r="D76" s="185" t="s">
        <v>2269</v>
      </c>
      <c r="E76" s="186"/>
      <c r="F76" s="186"/>
      <c r="G76" s="186"/>
      <c r="H76" s="186"/>
      <c r="I76" s="186"/>
      <c r="J76" s="187">
        <f>J761</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2270</v>
      </c>
      <c r="E77" s="186"/>
      <c r="F77" s="186"/>
      <c r="G77" s="186"/>
      <c r="H77" s="186"/>
      <c r="I77" s="186"/>
      <c r="J77" s="187">
        <f>J797</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189</v>
      </c>
      <c r="E78" s="186"/>
      <c r="F78" s="186"/>
      <c r="G78" s="186"/>
      <c r="H78" s="186"/>
      <c r="I78" s="186"/>
      <c r="J78" s="187">
        <f>J799</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2271</v>
      </c>
      <c r="E79" s="186"/>
      <c r="F79" s="186"/>
      <c r="G79" s="186"/>
      <c r="H79" s="186"/>
      <c r="I79" s="186"/>
      <c r="J79" s="187">
        <f>J866</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2272</v>
      </c>
      <c r="E80" s="186"/>
      <c r="F80" s="186"/>
      <c r="G80" s="186"/>
      <c r="H80" s="186"/>
      <c r="I80" s="186"/>
      <c r="J80" s="187">
        <f>J888</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2273</v>
      </c>
      <c r="E81" s="186"/>
      <c r="F81" s="186"/>
      <c r="G81" s="186"/>
      <c r="H81" s="186"/>
      <c r="I81" s="186"/>
      <c r="J81" s="187">
        <f>J982</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2274</v>
      </c>
      <c r="E82" s="186"/>
      <c r="F82" s="186"/>
      <c r="G82" s="186"/>
      <c r="H82" s="186"/>
      <c r="I82" s="186"/>
      <c r="J82" s="187">
        <f>J1054</f>
        <v>0</v>
      </c>
      <c r="K82" s="126"/>
      <c r="L82" s="188"/>
      <c r="S82" s="10"/>
      <c r="T82" s="10"/>
      <c r="U82" s="10"/>
      <c r="V82" s="10"/>
      <c r="W82" s="10"/>
      <c r="X82" s="10"/>
      <c r="Y82" s="10"/>
      <c r="Z82" s="10"/>
      <c r="AA82" s="10"/>
      <c r="AB82" s="10"/>
      <c r="AC82" s="10"/>
      <c r="AD82" s="10"/>
      <c r="AE82" s="10"/>
    </row>
    <row r="83" s="9" customFormat="1" ht="24.96" customHeight="1">
      <c r="A83" s="9"/>
      <c r="B83" s="178"/>
      <c r="C83" s="179"/>
      <c r="D83" s="180" t="s">
        <v>194</v>
      </c>
      <c r="E83" s="181"/>
      <c r="F83" s="181"/>
      <c r="G83" s="181"/>
      <c r="H83" s="181"/>
      <c r="I83" s="181"/>
      <c r="J83" s="182">
        <f>J1177</f>
        <v>0</v>
      </c>
      <c r="K83" s="179"/>
      <c r="L83" s="183"/>
      <c r="S83" s="9"/>
      <c r="T83" s="9"/>
      <c r="U83" s="9"/>
      <c r="V83" s="9"/>
      <c r="W83" s="9"/>
      <c r="X83" s="9"/>
      <c r="Y83" s="9"/>
      <c r="Z83" s="9"/>
      <c r="AA83" s="9"/>
      <c r="AB83" s="9"/>
      <c r="AC83" s="9"/>
      <c r="AD83" s="9"/>
      <c r="AE83" s="9"/>
    </row>
    <row r="84" s="2" customFormat="1" ht="21.84"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8"/>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8"/>
      <c r="S89" s="40"/>
      <c r="T89" s="40"/>
      <c r="U89" s="40"/>
      <c r="V89" s="40"/>
      <c r="W89" s="40"/>
      <c r="X89" s="40"/>
      <c r="Y89" s="40"/>
      <c r="Z89" s="40"/>
      <c r="AA89" s="40"/>
      <c r="AB89" s="40"/>
      <c r="AC89" s="40"/>
      <c r="AD89" s="40"/>
      <c r="AE89" s="40"/>
    </row>
    <row r="90" s="2" customFormat="1" ht="24.96" customHeight="1">
      <c r="A90" s="40"/>
      <c r="B90" s="41"/>
      <c r="C90" s="25" t="s">
        <v>195</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172" t="str">
        <f>E7</f>
        <v>Revitalizace Starého děkanství, Nymburk</v>
      </c>
      <c r="F93" s="34"/>
      <c r="G93" s="34"/>
      <c r="H93" s="34"/>
      <c r="I93" s="42"/>
      <c r="J93" s="42"/>
      <c r="K93" s="42"/>
      <c r="L93" s="148"/>
      <c r="S93" s="40"/>
      <c r="T93" s="40"/>
      <c r="U93" s="40"/>
      <c r="V93" s="40"/>
      <c r="W93" s="40"/>
      <c r="X93" s="40"/>
      <c r="Y93" s="40"/>
      <c r="Z93" s="40"/>
      <c r="AA93" s="40"/>
      <c r="AB93" s="40"/>
      <c r="AC93" s="40"/>
      <c r="AD93" s="40"/>
      <c r="AE93" s="40"/>
    </row>
    <row r="94" s="1" customFormat="1" ht="12" customHeight="1">
      <c r="B94" s="23"/>
      <c r="C94" s="34" t="s">
        <v>167</v>
      </c>
      <c r="D94" s="24"/>
      <c r="E94" s="24"/>
      <c r="F94" s="24"/>
      <c r="G94" s="24"/>
      <c r="H94" s="24"/>
      <c r="I94" s="24"/>
      <c r="J94" s="24"/>
      <c r="K94" s="24"/>
      <c r="L94" s="22"/>
    </row>
    <row r="95" s="1" customFormat="1" ht="16.5" customHeight="1">
      <c r="B95" s="23"/>
      <c r="C95" s="24"/>
      <c r="D95" s="24"/>
      <c r="E95" s="172" t="s">
        <v>2268</v>
      </c>
      <c r="F95" s="24"/>
      <c r="G95" s="24"/>
      <c r="H95" s="24"/>
      <c r="I95" s="24"/>
      <c r="J95" s="24"/>
      <c r="K95" s="24"/>
      <c r="L95" s="22"/>
    </row>
    <row r="96" s="1" customFormat="1" ht="12" customHeight="1">
      <c r="B96" s="23"/>
      <c r="C96" s="34" t="s">
        <v>169</v>
      </c>
      <c r="D96" s="24"/>
      <c r="E96" s="24"/>
      <c r="F96" s="24"/>
      <c r="G96" s="24"/>
      <c r="H96" s="24"/>
      <c r="I96" s="24"/>
      <c r="J96" s="24"/>
      <c r="K96" s="24"/>
      <c r="L96" s="22"/>
    </row>
    <row r="97" s="2" customFormat="1" ht="16.5" customHeight="1">
      <c r="A97" s="40"/>
      <c r="B97" s="41"/>
      <c r="C97" s="42"/>
      <c r="D97" s="42"/>
      <c r="E97" s="173" t="s">
        <v>170</v>
      </c>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171</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71" t="str">
        <f>E13</f>
        <v>01.1,01.2 - Architektonicko - stavební řešení + Stavebně konstrukční část</v>
      </c>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 xml:space="preserve"> </v>
      </c>
      <c r="G101" s="42"/>
      <c r="H101" s="42"/>
      <c r="I101" s="34" t="s">
        <v>23</v>
      </c>
      <c r="J101" s="74" t="str">
        <f>IF(J16="","",J16)</f>
        <v>2. 5. 2022</v>
      </c>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5.15" customHeight="1">
      <c r="A103" s="40"/>
      <c r="B103" s="41"/>
      <c r="C103" s="34" t="s">
        <v>25</v>
      </c>
      <c r="D103" s="42"/>
      <c r="E103" s="42"/>
      <c r="F103" s="29" t="str">
        <f>E19</f>
        <v xml:space="preserve"> </v>
      </c>
      <c r="G103" s="42"/>
      <c r="H103" s="42"/>
      <c r="I103" s="34" t="s">
        <v>31</v>
      </c>
      <c r="J103" s="38" t="str">
        <f>E25</f>
        <v>FAPAL s.r.o.</v>
      </c>
      <c r="K103" s="42"/>
      <c r="L103" s="148"/>
      <c r="S103" s="40"/>
      <c r="T103" s="40"/>
      <c r="U103" s="40"/>
      <c r="V103" s="40"/>
      <c r="W103" s="40"/>
      <c r="X103" s="40"/>
      <c r="Y103" s="40"/>
      <c r="Z103" s="40"/>
      <c r="AA103" s="40"/>
      <c r="AB103" s="40"/>
      <c r="AC103" s="40"/>
      <c r="AD103" s="40"/>
      <c r="AE103" s="40"/>
    </row>
    <row r="104" s="2" customFormat="1" ht="15.15" customHeight="1">
      <c r="A104" s="40"/>
      <c r="B104" s="41"/>
      <c r="C104" s="34" t="s">
        <v>29</v>
      </c>
      <c r="D104" s="42"/>
      <c r="E104" s="42"/>
      <c r="F104" s="29" t="str">
        <f>IF(E22="","",E22)</f>
        <v>Vyplň údaj</v>
      </c>
      <c r="G104" s="42"/>
      <c r="H104" s="42"/>
      <c r="I104" s="34" t="s">
        <v>35</v>
      </c>
      <c r="J104" s="38" t="str">
        <f>E28</f>
        <v>Veronika Šoulová</v>
      </c>
      <c r="K104" s="42"/>
      <c r="L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11" customFormat="1" ht="29.28" customHeight="1">
      <c r="A106" s="189"/>
      <c r="B106" s="190"/>
      <c r="C106" s="191" t="s">
        <v>196</v>
      </c>
      <c r="D106" s="192" t="s">
        <v>59</v>
      </c>
      <c r="E106" s="192" t="s">
        <v>55</v>
      </c>
      <c r="F106" s="192" t="s">
        <v>56</v>
      </c>
      <c r="G106" s="192" t="s">
        <v>197</v>
      </c>
      <c r="H106" s="192" t="s">
        <v>198</v>
      </c>
      <c r="I106" s="192" t="s">
        <v>199</v>
      </c>
      <c r="J106" s="192" t="s">
        <v>175</v>
      </c>
      <c r="K106" s="193" t="s">
        <v>200</v>
      </c>
      <c r="L106" s="194"/>
      <c r="M106" s="94" t="s">
        <v>19</v>
      </c>
      <c r="N106" s="95" t="s">
        <v>44</v>
      </c>
      <c r="O106" s="95" t="s">
        <v>201</v>
      </c>
      <c r="P106" s="95" t="s">
        <v>202</v>
      </c>
      <c r="Q106" s="95" t="s">
        <v>203</v>
      </c>
      <c r="R106" s="95" t="s">
        <v>204</v>
      </c>
      <c r="S106" s="95" t="s">
        <v>205</v>
      </c>
      <c r="T106" s="96" t="s">
        <v>206</v>
      </c>
      <c r="U106" s="189"/>
      <c r="V106" s="189"/>
      <c r="W106" s="189"/>
      <c r="X106" s="189"/>
      <c r="Y106" s="189"/>
      <c r="Z106" s="189"/>
      <c r="AA106" s="189"/>
      <c r="AB106" s="189"/>
      <c r="AC106" s="189"/>
      <c r="AD106" s="189"/>
      <c r="AE106" s="189"/>
    </row>
    <row r="107" s="2" customFormat="1" ht="22.8" customHeight="1">
      <c r="A107" s="40"/>
      <c r="B107" s="41"/>
      <c r="C107" s="101" t="s">
        <v>207</v>
      </c>
      <c r="D107" s="42"/>
      <c r="E107" s="42"/>
      <c r="F107" s="42"/>
      <c r="G107" s="42"/>
      <c r="H107" s="42"/>
      <c r="I107" s="42"/>
      <c r="J107" s="195">
        <f>BK107</f>
        <v>0</v>
      </c>
      <c r="K107" s="42"/>
      <c r="L107" s="46"/>
      <c r="M107" s="97"/>
      <c r="N107" s="196"/>
      <c r="O107" s="98"/>
      <c r="P107" s="197">
        <f>P108+P760+P1177</f>
        <v>0</v>
      </c>
      <c r="Q107" s="98"/>
      <c r="R107" s="197">
        <f>R108+R760+R1177</f>
        <v>230.69003389000002</v>
      </c>
      <c r="S107" s="98"/>
      <c r="T107" s="198">
        <f>T108+T760+T1177</f>
        <v>18.771979999999999</v>
      </c>
      <c r="U107" s="40"/>
      <c r="V107" s="40"/>
      <c r="W107" s="40"/>
      <c r="X107" s="40"/>
      <c r="Y107" s="40"/>
      <c r="Z107" s="40"/>
      <c r="AA107" s="40"/>
      <c r="AB107" s="40"/>
      <c r="AC107" s="40"/>
      <c r="AD107" s="40"/>
      <c r="AE107" s="40"/>
      <c r="AT107" s="19" t="s">
        <v>73</v>
      </c>
      <c r="AU107" s="19" t="s">
        <v>176</v>
      </c>
      <c r="BK107" s="199">
        <f>BK108+BK760+BK1177</f>
        <v>0</v>
      </c>
    </row>
    <row r="108" s="12" customFormat="1" ht="25.92" customHeight="1">
      <c r="A108" s="12"/>
      <c r="B108" s="200"/>
      <c r="C108" s="201"/>
      <c r="D108" s="202" t="s">
        <v>73</v>
      </c>
      <c r="E108" s="203" t="s">
        <v>208</v>
      </c>
      <c r="F108" s="203" t="s">
        <v>209</v>
      </c>
      <c r="G108" s="201"/>
      <c r="H108" s="201"/>
      <c r="I108" s="204"/>
      <c r="J108" s="205">
        <f>BK108</f>
        <v>0</v>
      </c>
      <c r="K108" s="201"/>
      <c r="L108" s="206"/>
      <c r="M108" s="207"/>
      <c r="N108" s="208"/>
      <c r="O108" s="208"/>
      <c r="P108" s="209">
        <f>P109+P123+P128+P548+P734+P753</f>
        <v>0</v>
      </c>
      <c r="Q108" s="208"/>
      <c r="R108" s="209">
        <f>R109+R123+R128+R548+R734+R753</f>
        <v>213.16030737000003</v>
      </c>
      <c r="S108" s="208"/>
      <c r="T108" s="210">
        <f>T109+T123+T128+T548+T734+T753</f>
        <v>17.500499999999999</v>
      </c>
      <c r="U108" s="12"/>
      <c r="V108" s="12"/>
      <c r="W108" s="12"/>
      <c r="X108" s="12"/>
      <c r="Y108" s="12"/>
      <c r="Z108" s="12"/>
      <c r="AA108" s="12"/>
      <c r="AB108" s="12"/>
      <c r="AC108" s="12"/>
      <c r="AD108" s="12"/>
      <c r="AE108" s="12"/>
      <c r="AR108" s="211" t="s">
        <v>81</v>
      </c>
      <c r="AT108" s="212" t="s">
        <v>73</v>
      </c>
      <c r="AU108" s="212" t="s">
        <v>74</v>
      </c>
      <c r="AY108" s="211" t="s">
        <v>210</v>
      </c>
      <c r="BK108" s="213">
        <f>BK109+BK123+BK128+BK548+BK734+BK753</f>
        <v>0</v>
      </c>
    </row>
    <row r="109" s="12" customFormat="1" ht="22.8" customHeight="1">
      <c r="A109" s="12"/>
      <c r="B109" s="200"/>
      <c r="C109" s="201"/>
      <c r="D109" s="202" t="s">
        <v>73</v>
      </c>
      <c r="E109" s="214" t="s">
        <v>91</v>
      </c>
      <c r="F109" s="214" t="s">
        <v>385</v>
      </c>
      <c r="G109" s="201"/>
      <c r="H109" s="201"/>
      <c r="I109" s="204"/>
      <c r="J109" s="215">
        <f>BK109</f>
        <v>0</v>
      </c>
      <c r="K109" s="201"/>
      <c r="L109" s="206"/>
      <c r="M109" s="207"/>
      <c r="N109" s="208"/>
      <c r="O109" s="208"/>
      <c r="P109" s="209">
        <f>SUM(P110:P122)</f>
        <v>0</v>
      </c>
      <c r="Q109" s="208"/>
      <c r="R109" s="209">
        <f>SUM(R110:R122)</f>
        <v>15.293006700000001</v>
      </c>
      <c r="S109" s="208"/>
      <c r="T109" s="210">
        <f>SUM(T110:T122)</f>
        <v>0</v>
      </c>
      <c r="U109" s="12"/>
      <c r="V109" s="12"/>
      <c r="W109" s="12"/>
      <c r="X109" s="12"/>
      <c r="Y109" s="12"/>
      <c r="Z109" s="12"/>
      <c r="AA109" s="12"/>
      <c r="AB109" s="12"/>
      <c r="AC109" s="12"/>
      <c r="AD109" s="12"/>
      <c r="AE109" s="12"/>
      <c r="AR109" s="211" t="s">
        <v>81</v>
      </c>
      <c r="AT109" s="212" t="s">
        <v>73</v>
      </c>
      <c r="AU109" s="212" t="s">
        <v>81</v>
      </c>
      <c r="AY109" s="211" t="s">
        <v>210</v>
      </c>
      <c r="BK109" s="213">
        <f>SUM(BK110:BK122)</f>
        <v>0</v>
      </c>
    </row>
    <row r="110" s="2" customFormat="1" ht="21.75" customHeight="1">
      <c r="A110" s="40"/>
      <c r="B110" s="41"/>
      <c r="C110" s="216" t="s">
        <v>81</v>
      </c>
      <c r="D110" s="216" t="s">
        <v>212</v>
      </c>
      <c r="E110" s="217" t="s">
        <v>2275</v>
      </c>
      <c r="F110" s="218" t="s">
        <v>2276</v>
      </c>
      <c r="G110" s="219" t="s">
        <v>215</v>
      </c>
      <c r="H110" s="220">
        <v>2.367</v>
      </c>
      <c r="I110" s="221"/>
      <c r="J110" s="222">
        <f>ROUND(I110*H110,2)</f>
        <v>0</v>
      </c>
      <c r="K110" s="218" t="s">
        <v>216</v>
      </c>
      <c r="L110" s="46"/>
      <c r="M110" s="223" t="s">
        <v>19</v>
      </c>
      <c r="N110" s="224" t="s">
        <v>45</v>
      </c>
      <c r="O110" s="86"/>
      <c r="P110" s="225">
        <f>O110*H110</f>
        <v>0</v>
      </c>
      <c r="Q110" s="225">
        <v>1.6285000000000001</v>
      </c>
      <c r="R110" s="225">
        <f>Q110*H110</f>
        <v>3.8546594999999999</v>
      </c>
      <c r="S110" s="225">
        <v>0</v>
      </c>
      <c r="T110" s="226">
        <f>S110*H110</f>
        <v>0</v>
      </c>
      <c r="U110" s="40"/>
      <c r="V110" s="40"/>
      <c r="W110" s="40"/>
      <c r="X110" s="40"/>
      <c r="Y110" s="40"/>
      <c r="Z110" s="40"/>
      <c r="AA110" s="40"/>
      <c r="AB110" s="40"/>
      <c r="AC110" s="40"/>
      <c r="AD110" s="40"/>
      <c r="AE110" s="40"/>
      <c r="AR110" s="227" t="s">
        <v>217</v>
      </c>
      <c r="AT110" s="227" t="s">
        <v>212</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217</v>
      </c>
      <c r="BM110" s="227" t="s">
        <v>2277</v>
      </c>
    </row>
    <row r="111" s="2" customFormat="1">
      <c r="A111" s="40"/>
      <c r="B111" s="41"/>
      <c r="C111" s="42"/>
      <c r="D111" s="229" t="s">
        <v>219</v>
      </c>
      <c r="E111" s="42"/>
      <c r="F111" s="230" t="s">
        <v>2278</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219</v>
      </c>
      <c r="AU111" s="19" t="s">
        <v>83</v>
      </c>
    </row>
    <row r="112" s="13" customFormat="1">
      <c r="A112" s="13"/>
      <c r="B112" s="234"/>
      <c r="C112" s="235"/>
      <c r="D112" s="236" t="s">
        <v>221</v>
      </c>
      <c r="E112" s="237" t="s">
        <v>19</v>
      </c>
      <c r="F112" s="238" t="s">
        <v>393</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83</v>
      </c>
      <c r="AV112" s="13" t="s">
        <v>81</v>
      </c>
      <c r="AW112" s="13" t="s">
        <v>34</v>
      </c>
      <c r="AX112" s="13" t="s">
        <v>74</v>
      </c>
      <c r="AY112" s="244" t="s">
        <v>210</v>
      </c>
    </row>
    <row r="113" s="14" customFormat="1">
      <c r="A113" s="14"/>
      <c r="B113" s="245"/>
      <c r="C113" s="246"/>
      <c r="D113" s="236" t="s">
        <v>221</v>
      </c>
      <c r="E113" s="247" t="s">
        <v>19</v>
      </c>
      <c r="F113" s="248" t="s">
        <v>1038</v>
      </c>
      <c r="G113" s="246"/>
      <c r="H113" s="249">
        <v>2.367</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83</v>
      </c>
      <c r="AV113" s="14" t="s">
        <v>83</v>
      </c>
      <c r="AW113" s="14" t="s">
        <v>34</v>
      </c>
      <c r="AX113" s="14" t="s">
        <v>81</v>
      </c>
      <c r="AY113" s="255" t="s">
        <v>210</v>
      </c>
    </row>
    <row r="114" s="2" customFormat="1" ht="24.15" customHeight="1">
      <c r="A114" s="40"/>
      <c r="B114" s="41"/>
      <c r="C114" s="216" t="s">
        <v>83</v>
      </c>
      <c r="D114" s="216" t="s">
        <v>212</v>
      </c>
      <c r="E114" s="217" t="s">
        <v>2279</v>
      </c>
      <c r="F114" s="218" t="s">
        <v>2280</v>
      </c>
      <c r="G114" s="219" t="s">
        <v>270</v>
      </c>
      <c r="H114" s="220">
        <v>35.567</v>
      </c>
      <c r="I114" s="221"/>
      <c r="J114" s="222">
        <f>ROUND(I114*H114,2)</f>
        <v>0</v>
      </c>
      <c r="K114" s="218" t="s">
        <v>216</v>
      </c>
      <c r="L114" s="46"/>
      <c r="M114" s="223" t="s">
        <v>19</v>
      </c>
      <c r="N114" s="224" t="s">
        <v>45</v>
      </c>
      <c r="O114" s="86"/>
      <c r="P114" s="225">
        <f>O114*H114</f>
        <v>0</v>
      </c>
      <c r="Q114" s="225">
        <v>0.3216</v>
      </c>
      <c r="R114" s="225">
        <f>Q114*H114</f>
        <v>11.438347200000001</v>
      </c>
      <c r="S114" s="225">
        <v>0</v>
      </c>
      <c r="T114" s="226">
        <f>S114*H114</f>
        <v>0</v>
      </c>
      <c r="U114" s="40"/>
      <c r="V114" s="40"/>
      <c r="W114" s="40"/>
      <c r="X114" s="40"/>
      <c r="Y114" s="40"/>
      <c r="Z114" s="40"/>
      <c r="AA114" s="40"/>
      <c r="AB114" s="40"/>
      <c r="AC114" s="40"/>
      <c r="AD114" s="40"/>
      <c r="AE114" s="40"/>
      <c r="AR114" s="227" t="s">
        <v>217</v>
      </c>
      <c r="AT114" s="227" t="s">
        <v>212</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217</v>
      </c>
      <c r="BM114" s="227" t="s">
        <v>2281</v>
      </c>
    </row>
    <row r="115" s="2" customFormat="1">
      <c r="A115" s="40"/>
      <c r="B115" s="41"/>
      <c r="C115" s="42"/>
      <c r="D115" s="229" t="s">
        <v>219</v>
      </c>
      <c r="E115" s="42"/>
      <c r="F115" s="230" t="s">
        <v>2282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83</v>
      </c>
    </row>
    <row r="116" s="13" customFormat="1">
      <c r="A116" s="13"/>
      <c r="B116" s="234"/>
      <c r="C116" s="235"/>
      <c r="D116" s="236" t="s">
        <v>221</v>
      </c>
      <c r="E116" s="237" t="s">
        <v>19</v>
      </c>
      <c r="F116" s="238" t="s">
        <v>393</v>
      </c>
      <c r="G116" s="235"/>
      <c r="H116" s="237" t="s">
        <v>19</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221</v>
      </c>
      <c r="AU116" s="244" t="s">
        <v>83</v>
      </c>
      <c r="AV116" s="13" t="s">
        <v>81</v>
      </c>
      <c r="AW116" s="13" t="s">
        <v>34</v>
      </c>
      <c r="AX116" s="13" t="s">
        <v>74</v>
      </c>
      <c r="AY116" s="244" t="s">
        <v>210</v>
      </c>
    </row>
    <row r="117" s="14" customFormat="1">
      <c r="A117" s="14"/>
      <c r="B117" s="245"/>
      <c r="C117" s="246"/>
      <c r="D117" s="236" t="s">
        <v>221</v>
      </c>
      <c r="E117" s="247" t="s">
        <v>19</v>
      </c>
      <c r="F117" s="248" t="s">
        <v>2283</v>
      </c>
      <c r="G117" s="246"/>
      <c r="H117" s="249">
        <v>8.9339999999999993</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221</v>
      </c>
      <c r="AU117" s="255" t="s">
        <v>83</v>
      </c>
      <c r="AV117" s="14" t="s">
        <v>83</v>
      </c>
      <c r="AW117" s="14" t="s">
        <v>34</v>
      </c>
      <c r="AX117" s="14" t="s">
        <v>74</v>
      </c>
      <c r="AY117" s="255" t="s">
        <v>210</v>
      </c>
    </row>
    <row r="118" s="14" customFormat="1">
      <c r="A118" s="14"/>
      <c r="B118" s="245"/>
      <c r="C118" s="246"/>
      <c r="D118" s="236" t="s">
        <v>221</v>
      </c>
      <c r="E118" s="247" t="s">
        <v>19</v>
      </c>
      <c r="F118" s="248" t="s">
        <v>2284</v>
      </c>
      <c r="G118" s="246"/>
      <c r="H118" s="249">
        <v>7.0179999999999998</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221</v>
      </c>
      <c r="AU118" s="255" t="s">
        <v>83</v>
      </c>
      <c r="AV118" s="14" t="s">
        <v>83</v>
      </c>
      <c r="AW118" s="14" t="s">
        <v>34</v>
      </c>
      <c r="AX118" s="14" t="s">
        <v>74</v>
      </c>
      <c r="AY118" s="255" t="s">
        <v>210</v>
      </c>
    </row>
    <row r="119" s="14" customFormat="1">
      <c r="A119" s="14"/>
      <c r="B119" s="245"/>
      <c r="C119" s="246"/>
      <c r="D119" s="236" t="s">
        <v>221</v>
      </c>
      <c r="E119" s="247" t="s">
        <v>19</v>
      </c>
      <c r="F119" s="248" t="s">
        <v>2285</v>
      </c>
      <c r="G119" s="246"/>
      <c r="H119" s="249">
        <v>13.202</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83</v>
      </c>
      <c r="AV119" s="14" t="s">
        <v>83</v>
      </c>
      <c r="AW119" s="14" t="s">
        <v>34</v>
      </c>
      <c r="AX119" s="14" t="s">
        <v>74</v>
      </c>
      <c r="AY119" s="255" t="s">
        <v>210</v>
      </c>
    </row>
    <row r="120" s="14" customFormat="1">
      <c r="A120" s="14"/>
      <c r="B120" s="245"/>
      <c r="C120" s="246"/>
      <c r="D120" s="236" t="s">
        <v>221</v>
      </c>
      <c r="E120" s="247" t="s">
        <v>19</v>
      </c>
      <c r="F120" s="248" t="s">
        <v>2286</v>
      </c>
      <c r="G120" s="246"/>
      <c r="H120" s="249">
        <v>3.556</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221</v>
      </c>
      <c r="AU120" s="255" t="s">
        <v>83</v>
      </c>
      <c r="AV120" s="14" t="s">
        <v>83</v>
      </c>
      <c r="AW120" s="14" t="s">
        <v>34</v>
      </c>
      <c r="AX120" s="14" t="s">
        <v>74</v>
      </c>
      <c r="AY120" s="255" t="s">
        <v>210</v>
      </c>
    </row>
    <row r="121" s="14" customFormat="1">
      <c r="A121" s="14"/>
      <c r="B121" s="245"/>
      <c r="C121" s="246"/>
      <c r="D121" s="236" t="s">
        <v>221</v>
      </c>
      <c r="E121" s="247" t="s">
        <v>19</v>
      </c>
      <c r="F121" s="248" t="s">
        <v>2287</v>
      </c>
      <c r="G121" s="246"/>
      <c r="H121" s="249">
        <v>2.8570000000000002</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221</v>
      </c>
      <c r="AU121" s="255" t="s">
        <v>83</v>
      </c>
      <c r="AV121" s="14" t="s">
        <v>83</v>
      </c>
      <c r="AW121" s="14" t="s">
        <v>34</v>
      </c>
      <c r="AX121" s="14" t="s">
        <v>74</v>
      </c>
      <c r="AY121" s="255" t="s">
        <v>210</v>
      </c>
    </row>
    <row r="122" s="16" customFormat="1">
      <c r="A122" s="16"/>
      <c r="B122" s="267"/>
      <c r="C122" s="268"/>
      <c r="D122" s="236" t="s">
        <v>221</v>
      </c>
      <c r="E122" s="269" t="s">
        <v>19</v>
      </c>
      <c r="F122" s="270" t="s">
        <v>236</v>
      </c>
      <c r="G122" s="268"/>
      <c r="H122" s="271">
        <v>35.567</v>
      </c>
      <c r="I122" s="272"/>
      <c r="J122" s="268"/>
      <c r="K122" s="268"/>
      <c r="L122" s="273"/>
      <c r="M122" s="274"/>
      <c r="N122" s="275"/>
      <c r="O122" s="275"/>
      <c r="P122" s="275"/>
      <c r="Q122" s="275"/>
      <c r="R122" s="275"/>
      <c r="S122" s="275"/>
      <c r="T122" s="276"/>
      <c r="U122" s="16"/>
      <c r="V122" s="16"/>
      <c r="W122" s="16"/>
      <c r="X122" s="16"/>
      <c r="Y122" s="16"/>
      <c r="Z122" s="16"/>
      <c r="AA122" s="16"/>
      <c r="AB122" s="16"/>
      <c r="AC122" s="16"/>
      <c r="AD122" s="16"/>
      <c r="AE122" s="16"/>
      <c r="AT122" s="277" t="s">
        <v>221</v>
      </c>
      <c r="AU122" s="277" t="s">
        <v>83</v>
      </c>
      <c r="AV122" s="16" t="s">
        <v>217</v>
      </c>
      <c r="AW122" s="16" t="s">
        <v>34</v>
      </c>
      <c r="AX122" s="16" t="s">
        <v>81</v>
      </c>
      <c r="AY122" s="277" t="s">
        <v>210</v>
      </c>
    </row>
    <row r="123" s="12" customFormat="1" ht="22.8" customHeight="1">
      <c r="A123" s="12"/>
      <c r="B123" s="200"/>
      <c r="C123" s="201"/>
      <c r="D123" s="202" t="s">
        <v>73</v>
      </c>
      <c r="E123" s="214" t="s">
        <v>217</v>
      </c>
      <c r="F123" s="214" t="s">
        <v>414</v>
      </c>
      <c r="G123" s="201"/>
      <c r="H123" s="201"/>
      <c r="I123" s="204"/>
      <c r="J123" s="215">
        <f>BK123</f>
        <v>0</v>
      </c>
      <c r="K123" s="201"/>
      <c r="L123" s="206"/>
      <c r="M123" s="207"/>
      <c r="N123" s="208"/>
      <c r="O123" s="208"/>
      <c r="P123" s="209">
        <f>SUM(P124:P127)</f>
        <v>0</v>
      </c>
      <c r="Q123" s="208"/>
      <c r="R123" s="209">
        <f>SUM(R124:R127)</f>
        <v>0.088319999999999996</v>
      </c>
      <c r="S123" s="208"/>
      <c r="T123" s="210">
        <f>SUM(T124:T127)</f>
        <v>0</v>
      </c>
      <c r="U123" s="12"/>
      <c r="V123" s="12"/>
      <c r="W123" s="12"/>
      <c r="X123" s="12"/>
      <c r="Y123" s="12"/>
      <c r="Z123" s="12"/>
      <c r="AA123" s="12"/>
      <c r="AB123" s="12"/>
      <c r="AC123" s="12"/>
      <c r="AD123" s="12"/>
      <c r="AE123" s="12"/>
      <c r="AR123" s="211" t="s">
        <v>81</v>
      </c>
      <c r="AT123" s="212" t="s">
        <v>73</v>
      </c>
      <c r="AU123" s="212" t="s">
        <v>81</v>
      </c>
      <c r="AY123" s="211" t="s">
        <v>210</v>
      </c>
      <c r="BK123" s="213">
        <f>SUM(BK124:BK127)</f>
        <v>0</v>
      </c>
    </row>
    <row r="124" s="2" customFormat="1" ht="24.15" customHeight="1">
      <c r="A124" s="40"/>
      <c r="B124" s="41"/>
      <c r="C124" s="216" t="s">
        <v>91</v>
      </c>
      <c r="D124" s="216" t="s">
        <v>212</v>
      </c>
      <c r="E124" s="217" t="s">
        <v>2288</v>
      </c>
      <c r="F124" s="218" t="s">
        <v>2289</v>
      </c>
      <c r="G124" s="219" t="s">
        <v>409</v>
      </c>
      <c r="H124" s="220">
        <v>1</v>
      </c>
      <c r="I124" s="221"/>
      <c r="J124" s="222">
        <f>ROUND(I124*H124,2)</f>
        <v>0</v>
      </c>
      <c r="K124" s="218" t="s">
        <v>216</v>
      </c>
      <c r="L124" s="46"/>
      <c r="M124" s="223" t="s">
        <v>19</v>
      </c>
      <c r="N124" s="224" t="s">
        <v>45</v>
      </c>
      <c r="O124" s="86"/>
      <c r="P124" s="225">
        <f>O124*H124</f>
        <v>0</v>
      </c>
      <c r="Q124" s="225">
        <v>0.088319999999999996</v>
      </c>
      <c r="R124" s="225">
        <f>Q124*H124</f>
        <v>0.088319999999999996</v>
      </c>
      <c r="S124" s="225">
        <v>0</v>
      </c>
      <c r="T124" s="226">
        <f>S124*H124</f>
        <v>0</v>
      </c>
      <c r="U124" s="40"/>
      <c r="V124" s="40"/>
      <c r="W124" s="40"/>
      <c r="X124" s="40"/>
      <c r="Y124" s="40"/>
      <c r="Z124" s="40"/>
      <c r="AA124" s="40"/>
      <c r="AB124" s="40"/>
      <c r="AC124" s="40"/>
      <c r="AD124" s="40"/>
      <c r="AE124" s="40"/>
      <c r="AR124" s="227" t="s">
        <v>217</v>
      </c>
      <c r="AT124" s="227" t="s">
        <v>212</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2290</v>
      </c>
    </row>
    <row r="125" s="2" customFormat="1">
      <c r="A125" s="40"/>
      <c r="B125" s="41"/>
      <c r="C125" s="42"/>
      <c r="D125" s="229" t="s">
        <v>219</v>
      </c>
      <c r="E125" s="42"/>
      <c r="F125" s="230" t="s">
        <v>2291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83</v>
      </c>
    </row>
    <row r="126" s="13" customFormat="1">
      <c r="A126" s="13"/>
      <c r="B126" s="234"/>
      <c r="C126" s="235"/>
      <c r="D126" s="236" t="s">
        <v>221</v>
      </c>
      <c r="E126" s="237" t="s">
        <v>19</v>
      </c>
      <c r="F126" s="238" t="s">
        <v>2292</v>
      </c>
      <c r="G126" s="235"/>
      <c r="H126" s="237" t="s">
        <v>19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221</v>
      </c>
      <c r="AU126" s="244" t="s">
        <v>83</v>
      </c>
      <c r="AV126" s="13" t="s">
        <v>81</v>
      </c>
      <c r="AW126" s="13" t="s">
        <v>34</v>
      </c>
      <c r="AX126" s="13" t="s">
        <v>74</v>
      </c>
      <c r="AY126" s="244" t="s">
        <v>210</v>
      </c>
    </row>
    <row r="127" s="14" customFormat="1">
      <c r="A127" s="14"/>
      <c r="B127" s="245"/>
      <c r="C127" s="246"/>
      <c r="D127" s="236" t="s">
        <v>221</v>
      </c>
      <c r="E127" s="247" t="s">
        <v>19</v>
      </c>
      <c r="F127" s="248" t="s">
        <v>81</v>
      </c>
      <c r="G127" s="246"/>
      <c r="H127" s="249">
        <v>1</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83</v>
      </c>
      <c r="AV127" s="14" t="s">
        <v>83</v>
      </c>
      <c r="AW127" s="14" t="s">
        <v>34</v>
      </c>
      <c r="AX127" s="14" t="s">
        <v>81</v>
      </c>
      <c r="AY127" s="255" t="s">
        <v>210</v>
      </c>
    </row>
    <row r="128" s="12" customFormat="1" ht="22.8" customHeight="1">
      <c r="A128" s="12"/>
      <c r="B128" s="200"/>
      <c r="C128" s="201"/>
      <c r="D128" s="202" t="s">
        <v>73</v>
      </c>
      <c r="E128" s="214" t="s">
        <v>276</v>
      </c>
      <c r="F128" s="214" t="s">
        <v>449</v>
      </c>
      <c r="G128" s="201"/>
      <c r="H128" s="201"/>
      <c r="I128" s="204"/>
      <c r="J128" s="215">
        <f>BK128</f>
        <v>0</v>
      </c>
      <c r="K128" s="201"/>
      <c r="L128" s="206"/>
      <c r="M128" s="207"/>
      <c r="N128" s="208"/>
      <c r="O128" s="208"/>
      <c r="P128" s="209">
        <f>SUM(P129:P547)</f>
        <v>0</v>
      </c>
      <c r="Q128" s="208"/>
      <c r="R128" s="209">
        <f>SUM(R129:R547)</f>
        <v>196.80052699000004</v>
      </c>
      <c r="S128" s="208"/>
      <c r="T128" s="210">
        <f>SUM(T129:T547)</f>
        <v>0</v>
      </c>
      <c r="U128" s="12"/>
      <c r="V128" s="12"/>
      <c r="W128" s="12"/>
      <c r="X128" s="12"/>
      <c r="Y128" s="12"/>
      <c r="Z128" s="12"/>
      <c r="AA128" s="12"/>
      <c r="AB128" s="12"/>
      <c r="AC128" s="12"/>
      <c r="AD128" s="12"/>
      <c r="AE128" s="12"/>
      <c r="AR128" s="211" t="s">
        <v>81</v>
      </c>
      <c r="AT128" s="212" t="s">
        <v>73</v>
      </c>
      <c r="AU128" s="212" t="s">
        <v>81</v>
      </c>
      <c r="AY128" s="211" t="s">
        <v>210</v>
      </c>
      <c r="BK128" s="213">
        <f>SUM(BK129:BK547)</f>
        <v>0</v>
      </c>
    </row>
    <row r="129" s="2" customFormat="1" ht="16.5" customHeight="1">
      <c r="A129" s="40"/>
      <c r="B129" s="41"/>
      <c r="C129" s="216" t="s">
        <v>217</v>
      </c>
      <c r="D129" s="216" t="s">
        <v>212</v>
      </c>
      <c r="E129" s="217" t="s">
        <v>2293</v>
      </c>
      <c r="F129" s="218" t="s">
        <v>2294</v>
      </c>
      <c r="G129" s="219" t="s">
        <v>270</v>
      </c>
      <c r="H129" s="220">
        <v>113.221</v>
      </c>
      <c r="I129" s="221"/>
      <c r="J129" s="222">
        <f>ROUND(I129*H129,2)</f>
        <v>0</v>
      </c>
      <c r="K129" s="218" t="s">
        <v>216</v>
      </c>
      <c r="L129" s="46"/>
      <c r="M129" s="223" t="s">
        <v>19</v>
      </c>
      <c r="N129" s="224" t="s">
        <v>45</v>
      </c>
      <c r="O129" s="86"/>
      <c r="P129" s="225">
        <f>O129*H129</f>
        <v>0</v>
      </c>
      <c r="Q129" s="225">
        <v>0.00068999999999999997</v>
      </c>
      <c r="R129" s="225">
        <f>Q129*H129</f>
        <v>0.078122490000000003</v>
      </c>
      <c r="S129" s="225">
        <v>0</v>
      </c>
      <c r="T129" s="226">
        <f>S129*H129</f>
        <v>0</v>
      </c>
      <c r="U129" s="40"/>
      <c r="V129" s="40"/>
      <c r="W129" s="40"/>
      <c r="X129" s="40"/>
      <c r="Y129" s="40"/>
      <c r="Z129" s="40"/>
      <c r="AA129" s="40"/>
      <c r="AB129" s="40"/>
      <c r="AC129" s="40"/>
      <c r="AD129" s="40"/>
      <c r="AE129" s="40"/>
      <c r="AR129" s="227" t="s">
        <v>217</v>
      </c>
      <c r="AT129" s="227" t="s">
        <v>212</v>
      </c>
      <c r="AU129" s="227" t="s">
        <v>83</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217</v>
      </c>
      <c r="BM129" s="227" t="s">
        <v>2295</v>
      </c>
    </row>
    <row r="130" s="2" customFormat="1">
      <c r="A130" s="40"/>
      <c r="B130" s="41"/>
      <c r="C130" s="42"/>
      <c r="D130" s="229" t="s">
        <v>219</v>
      </c>
      <c r="E130" s="42"/>
      <c r="F130" s="230" t="s">
        <v>2296</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219</v>
      </c>
      <c r="AU130" s="19" t="s">
        <v>83</v>
      </c>
    </row>
    <row r="131" s="13" customFormat="1">
      <c r="A131" s="13"/>
      <c r="B131" s="234"/>
      <c r="C131" s="235"/>
      <c r="D131" s="236" t="s">
        <v>221</v>
      </c>
      <c r="E131" s="237" t="s">
        <v>19</v>
      </c>
      <c r="F131" s="238" t="s">
        <v>2297</v>
      </c>
      <c r="G131" s="235"/>
      <c r="H131" s="237" t="s">
        <v>19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221</v>
      </c>
      <c r="AU131" s="244" t="s">
        <v>83</v>
      </c>
      <c r="AV131" s="13" t="s">
        <v>81</v>
      </c>
      <c r="AW131" s="13" t="s">
        <v>34</v>
      </c>
      <c r="AX131" s="13" t="s">
        <v>74</v>
      </c>
      <c r="AY131" s="244" t="s">
        <v>210</v>
      </c>
    </row>
    <row r="132" s="14" customFormat="1">
      <c r="A132" s="14"/>
      <c r="B132" s="245"/>
      <c r="C132" s="246"/>
      <c r="D132" s="236" t="s">
        <v>221</v>
      </c>
      <c r="E132" s="247" t="s">
        <v>19</v>
      </c>
      <c r="F132" s="248" t="s">
        <v>2298</v>
      </c>
      <c r="G132" s="246"/>
      <c r="H132" s="249">
        <v>4.2000000000000002</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221</v>
      </c>
      <c r="AU132" s="255" t="s">
        <v>83</v>
      </c>
      <c r="AV132" s="14" t="s">
        <v>83</v>
      </c>
      <c r="AW132" s="14" t="s">
        <v>34</v>
      </c>
      <c r="AX132" s="14" t="s">
        <v>74</v>
      </c>
      <c r="AY132" s="255" t="s">
        <v>210</v>
      </c>
    </row>
    <row r="133" s="14" customFormat="1">
      <c r="A133" s="14"/>
      <c r="B133" s="245"/>
      <c r="C133" s="246"/>
      <c r="D133" s="236" t="s">
        <v>221</v>
      </c>
      <c r="E133" s="247" t="s">
        <v>19</v>
      </c>
      <c r="F133" s="248" t="s">
        <v>2299</v>
      </c>
      <c r="G133" s="246"/>
      <c r="H133" s="249">
        <v>20.359999999999999</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221</v>
      </c>
      <c r="AU133" s="255" t="s">
        <v>83</v>
      </c>
      <c r="AV133" s="14" t="s">
        <v>83</v>
      </c>
      <c r="AW133" s="14" t="s">
        <v>34</v>
      </c>
      <c r="AX133" s="14" t="s">
        <v>74</v>
      </c>
      <c r="AY133" s="255" t="s">
        <v>210</v>
      </c>
    </row>
    <row r="134" s="14" customFormat="1">
      <c r="A134" s="14"/>
      <c r="B134" s="245"/>
      <c r="C134" s="246"/>
      <c r="D134" s="236" t="s">
        <v>221</v>
      </c>
      <c r="E134" s="247" t="s">
        <v>19</v>
      </c>
      <c r="F134" s="248" t="s">
        <v>2300</v>
      </c>
      <c r="G134" s="246"/>
      <c r="H134" s="249">
        <v>30.510000000000002</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83</v>
      </c>
      <c r="AV134" s="14" t="s">
        <v>83</v>
      </c>
      <c r="AW134" s="14" t="s">
        <v>34</v>
      </c>
      <c r="AX134" s="14" t="s">
        <v>74</v>
      </c>
      <c r="AY134" s="255" t="s">
        <v>210</v>
      </c>
    </row>
    <row r="135" s="14" customFormat="1">
      <c r="A135" s="14"/>
      <c r="B135" s="245"/>
      <c r="C135" s="246"/>
      <c r="D135" s="236" t="s">
        <v>221</v>
      </c>
      <c r="E135" s="247" t="s">
        <v>19</v>
      </c>
      <c r="F135" s="248" t="s">
        <v>2301</v>
      </c>
      <c r="G135" s="246"/>
      <c r="H135" s="249">
        <v>14.140000000000001</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83</v>
      </c>
      <c r="AV135" s="14" t="s">
        <v>83</v>
      </c>
      <c r="AW135" s="14" t="s">
        <v>34</v>
      </c>
      <c r="AX135" s="14" t="s">
        <v>74</v>
      </c>
      <c r="AY135" s="255" t="s">
        <v>210</v>
      </c>
    </row>
    <row r="136" s="14" customFormat="1">
      <c r="A136" s="14"/>
      <c r="B136" s="245"/>
      <c r="C136" s="246"/>
      <c r="D136" s="236" t="s">
        <v>221</v>
      </c>
      <c r="E136" s="247" t="s">
        <v>19</v>
      </c>
      <c r="F136" s="248" t="s">
        <v>2302</v>
      </c>
      <c r="G136" s="246"/>
      <c r="H136" s="249">
        <v>3.54</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221</v>
      </c>
      <c r="AU136" s="255" t="s">
        <v>83</v>
      </c>
      <c r="AV136" s="14" t="s">
        <v>83</v>
      </c>
      <c r="AW136" s="14" t="s">
        <v>34</v>
      </c>
      <c r="AX136" s="14" t="s">
        <v>74</v>
      </c>
      <c r="AY136" s="255" t="s">
        <v>210</v>
      </c>
    </row>
    <row r="137" s="14" customFormat="1">
      <c r="A137" s="14"/>
      <c r="B137" s="245"/>
      <c r="C137" s="246"/>
      <c r="D137" s="236" t="s">
        <v>221</v>
      </c>
      <c r="E137" s="247" t="s">
        <v>19</v>
      </c>
      <c r="F137" s="248" t="s">
        <v>2303</v>
      </c>
      <c r="G137" s="246"/>
      <c r="H137" s="249">
        <v>2.7999999999999998</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221</v>
      </c>
      <c r="AU137" s="255" t="s">
        <v>83</v>
      </c>
      <c r="AV137" s="14" t="s">
        <v>83</v>
      </c>
      <c r="AW137" s="14" t="s">
        <v>34</v>
      </c>
      <c r="AX137" s="14" t="s">
        <v>74</v>
      </c>
      <c r="AY137" s="255" t="s">
        <v>210</v>
      </c>
    </row>
    <row r="138" s="14" customFormat="1">
      <c r="A138" s="14"/>
      <c r="B138" s="245"/>
      <c r="C138" s="246"/>
      <c r="D138" s="236" t="s">
        <v>221</v>
      </c>
      <c r="E138" s="247" t="s">
        <v>19</v>
      </c>
      <c r="F138" s="248" t="s">
        <v>2304</v>
      </c>
      <c r="G138" s="246"/>
      <c r="H138" s="249">
        <v>3.48</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221</v>
      </c>
      <c r="AU138" s="255" t="s">
        <v>83</v>
      </c>
      <c r="AV138" s="14" t="s">
        <v>83</v>
      </c>
      <c r="AW138" s="14" t="s">
        <v>34</v>
      </c>
      <c r="AX138" s="14" t="s">
        <v>74</v>
      </c>
      <c r="AY138" s="255" t="s">
        <v>210</v>
      </c>
    </row>
    <row r="139" s="14" customFormat="1">
      <c r="A139" s="14"/>
      <c r="B139" s="245"/>
      <c r="C139" s="246"/>
      <c r="D139" s="236" t="s">
        <v>221</v>
      </c>
      <c r="E139" s="247" t="s">
        <v>19</v>
      </c>
      <c r="F139" s="248" t="s">
        <v>2305</v>
      </c>
      <c r="G139" s="246"/>
      <c r="H139" s="249">
        <v>4.3499999999999996</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83</v>
      </c>
      <c r="AV139" s="14" t="s">
        <v>83</v>
      </c>
      <c r="AW139" s="14" t="s">
        <v>34</v>
      </c>
      <c r="AX139" s="14" t="s">
        <v>74</v>
      </c>
      <c r="AY139" s="255" t="s">
        <v>210</v>
      </c>
    </row>
    <row r="140" s="14" customFormat="1">
      <c r="A140" s="14"/>
      <c r="B140" s="245"/>
      <c r="C140" s="246"/>
      <c r="D140" s="236" t="s">
        <v>221</v>
      </c>
      <c r="E140" s="247" t="s">
        <v>19</v>
      </c>
      <c r="F140" s="248" t="s">
        <v>2306</v>
      </c>
      <c r="G140" s="246"/>
      <c r="H140" s="249">
        <v>2.0299999999999998</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221</v>
      </c>
      <c r="AU140" s="255" t="s">
        <v>83</v>
      </c>
      <c r="AV140" s="14" t="s">
        <v>83</v>
      </c>
      <c r="AW140" s="14" t="s">
        <v>34</v>
      </c>
      <c r="AX140" s="14" t="s">
        <v>74</v>
      </c>
      <c r="AY140" s="255" t="s">
        <v>210</v>
      </c>
    </row>
    <row r="141" s="14" customFormat="1">
      <c r="A141" s="14"/>
      <c r="B141" s="245"/>
      <c r="C141" s="246"/>
      <c r="D141" s="236" t="s">
        <v>221</v>
      </c>
      <c r="E141" s="247" t="s">
        <v>19</v>
      </c>
      <c r="F141" s="248" t="s">
        <v>2307</v>
      </c>
      <c r="G141" s="246"/>
      <c r="H141" s="249">
        <v>15.68</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83</v>
      </c>
      <c r="AV141" s="14" t="s">
        <v>83</v>
      </c>
      <c r="AW141" s="14" t="s">
        <v>34</v>
      </c>
      <c r="AX141" s="14" t="s">
        <v>74</v>
      </c>
      <c r="AY141" s="255" t="s">
        <v>210</v>
      </c>
    </row>
    <row r="142" s="16" customFormat="1">
      <c r="A142" s="16"/>
      <c r="B142" s="267"/>
      <c r="C142" s="268"/>
      <c r="D142" s="236" t="s">
        <v>221</v>
      </c>
      <c r="E142" s="269" t="s">
        <v>19</v>
      </c>
      <c r="F142" s="270" t="s">
        <v>236</v>
      </c>
      <c r="G142" s="268"/>
      <c r="H142" s="271">
        <v>101.09</v>
      </c>
      <c r="I142" s="272"/>
      <c r="J142" s="268"/>
      <c r="K142" s="268"/>
      <c r="L142" s="273"/>
      <c r="M142" s="274"/>
      <c r="N142" s="275"/>
      <c r="O142" s="275"/>
      <c r="P142" s="275"/>
      <c r="Q142" s="275"/>
      <c r="R142" s="275"/>
      <c r="S142" s="275"/>
      <c r="T142" s="276"/>
      <c r="U142" s="16"/>
      <c r="V142" s="16"/>
      <c r="W142" s="16"/>
      <c r="X142" s="16"/>
      <c r="Y142" s="16"/>
      <c r="Z142" s="16"/>
      <c r="AA142" s="16"/>
      <c r="AB142" s="16"/>
      <c r="AC142" s="16"/>
      <c r="AD142" s="16"/>
      <c r="AE142" s="16"/>
      <c r="AT142" s="277" t="s">
        <v>221</v>
      </c>
      <c r="AU142" s="277" t="s">
        <v>83</v>
      </c>
      <c r="AV142" s="16" t="s">
        <v>217</v>
      </c>
      <c r="AW142" s="16" t="s">
        <v>34</v>
      </c>
      <c r="AX142" s="16" t="s">
        <v>81</v>
      </c>
      <c r="AY142" s="277" t="s">
        <v>210</v>
      </c>
    </row>
    <row r="143" s="14" customFormat="1">
      <c r="A143" s="14"/>
      <c r="B143" s="245"/>
      <c r="C143" s="246"/>
      <c r="D143" s="236" t="s">
        <v>221</v>
      </c>
      <c r="E143" s="246"/>
      <c r="F143" s="248" t="s">
        <v>2308</v>
      </c>
      <c r="G143" s="246"/>
      <c r="H143" s="249">
        <v>113.221</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83</v>
      </c>
      <c r="AV143" s="14" t="s">
        <v>83</v>
      </c>
      <c r="AW143" s="14" t="s">
        <v>4</v>
      </c>
      <c r="AX143" s="14" t="s">
        <v>81</v>
      </c>
      <c r="AY143" s="255" t="s">
        <v>210</v>
      </c>
    </row>
    <row r="144" s="2" customFormat="1" ht="24.15" customHeight="1">
      <c r="A144" s="40"/>
      <c r="B144" s="41"/>
      <c r="C144" s="216" t="s">
        <v>267</v>
      </c>
      <c r="D144" s="216" t="s">
        <v>212</v>
      </c>
      <c r="E144" s="217" t="s">
        <v>2309</v>
      </c>
      <c r="F144" s="218" t="s">
        <v>2310</v>
      </c>
      <c r="G144" s="219" t="s">
        <v>270</v>
      </c>
      <c r="H144" s="220">
        <v>98.510000000000005</v>
      </c>
      <c r="I144" s="221"/>
      <c r="J144" s="222">
        <f>ROUND(I144*H144,2)</f>
        <v>0</v>
      </c>
      <c r="K144" s="218" t="s">
        <v>216</v>
      </c>
      <c r="L144" s="46"/>
      <c r="M144" s="223" t="s">
        <v>19</v>
      </c>
      <c r="N144" s="224" t="s">
        <v>45</v>
      </c>
      <c r="O144" s="86"/>
      <c r="P144" s="225">
        <f>O144*H144</f>
        <v>0</v>
      </c>
      <c r="Q144" s="225">
        <v>0.0147</v>
      </c>
      <c r="R144" s="225">
        <f>Q144*H144</f>
        <v>1.448097</v>
      </c>
      <c r="S144" s="225">
        <v>0</v>
      </c>
      <c r="T144" s="226">
        <f>S144*H144</f>
        <v>0</v>
      </c>
      <c r="U144" s="40"/>
      <c r="V144" s="40"/>
      <c r="W144" s="40"/>
      <c r="X144" s="40"/>
      <c r="Y144" s="40"/>
      <c r="Z144" s="40"/>
      <c r="AA144" s="40"/>
      <c r="AB144" s="40"/>
      <c r="AC144" s="40"/>
      <c r="AD144" s="40"/>
      <c r="AE144" s="40"/>
      <c r="AR144" s="227" t="s">
        <v>217</v>
      </c>
      <c r="AT144" s="227" t="s">
        <v>212</v>
      </c>
      <c r="AU144" s="227" t="s">
        <v>83</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217</v>
      </c>
      <c r="BM144" s="227" t="s">
        <v>2311</v>
      </c>
    </row>
    <row r="145" s="2" customFormat="1">
      <c r="A145" s="40"/>
      <c r="B145" s="41"/>
      <c r="C145" s="42"/>
      <c r="D145" s="229" t="s">
        <v>219</v>
      </c>
      <c r="E145" s="42"/>
      <c r="F145" s="230" t="s">
        <v>2312</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219</v>
      </c>
      <c r="AU145" s="19" t="s">
        <v>83</v>
      </c>
    </row>
    <row r="146" s="13" customFormat="1">
      <c r="A146" s="13"/>
      <c r="B146" s="234"/>
      <c r="C146" s="235"/>
      <c r="D146" s="236" t="s">
        <v>221</v>
      </c>
      <c r="E146" s="237" t="s">
        <v>19</v>
      </c>
      <c r="F146" s="238" t="s">
        <v>2297</v>
      </c>
      <c r="G146" s="235"/>
      <c r="H146" s="237" t="s">
        <v>19</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221</v>
      </c>
      <c r="AU146" s="244" t="s">
        <v>83</v>
      </c>
      <c r="AV146" s="13" t="s">
        <v>81</v>
      </c>
      <c r="AW146" s="13" t="s">
        <v>34</v>
      </c>
      <c r="AX146" s="13" t="s">
        <v>74</v>
      </c>
      <c r="AY146" s="244" t="s">
        <v>210</v>
      </c>
    </row>
    <row r="147" s="14" customFormat="1">
      <c r="A147" s="14"/>
      <c r="B147" s="245"/>
      <c r="C147" s="246"/>
      <c r="D147" s="236" t="s">
        <v>221</v>
      </c>
      <c r="E147" s="247" t="s">
        <v>19</v>
      </c>
      <c r="F147" s="248" t="s">
        <v>2298</v>
      </c>
      <c r="G147" s="246"/>
      <c r="H147" s="249">
        <v>4.2000000000000002</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83</v>
      </c>
      <c r="AV147" s="14" t="s">
        <v>83</v>
      </c>
      <c r="AW147" s="14" t="s">
        <v>34</v>
      </c>
      <c r="AX147" s="14" t="s">
        <v>74</v>
      </c>
      <c r="AY147" s="255" t="s">
        <v>210</v>
      </c>
    </row>
    <row r="148" s="14" customFormat="1">
      <c r="A148" s="14"/>
      <c r="B148" s="245"/>
      <c r="C148" s="246"/>
      <c r="D148" s="236" t="s">
        <v>221</v>
      </c>
      <c r="E148" s="247" t="s">
        <v>19</v>
      </c>
      <c r="F148" s="248" t="s">
        <v>2299</v>
      </c>
      <c r="G148" s="246"/>
      <c r="H148" s="249">
        <v>20.359999999999999</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221</v>
      </c>
      <c r="AU148" s="255" t="s">
        <v>83</v>
      </c>
      <c r="AV148" s="14" t="s">
        <v>83</v>
      </c>
      <c r="AW148" s="14" t="s">
        <v>34</v>
      </c>
      <c r="AX148" s="14" t="s">
        <v>74</v>
      </c>
      <c r="AY148" s="255" t="s">
        <v>210</v>
      </c>
    </row>
    <row r="149" s="14" customFormat="1">
      <c r="A149" s="14"/>
      <c r="B149" s="245"/>
      <c r="C149" s="246"/>
      <c r="D149" s="236" t="s">
        <v>221</v>
      </c>
      <c r="E149" s="247" t="s">
        <v>19</v>
      </c>
      <c r="F149" s="248" t="s">
        <v>2300</v>
      </c>
      <c r="G149" s="246"/>
      <c r="H149" s="249">
        <v>30.510000000000002</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83</v>
      </c>
      <c r="AV149" s="14" t="s">
        <v>83</v>
      </c>
      <c r="AW149" s="14" t="s">
        <v>34</v>
      </c>
      <c r="AX149" s="14" t="s">
        <v>74</v>
      </c>
      <c r="AY149" s="255" t="s">
        <v>210</v>
      </c>
    </row>
    <row r="150" s="14" customFormat="1">
      <c r="A150" s="14"/>
      <c r="B150" s="245"/>
      <c r="C150" s="246"/>
      <c r="D150" s="236" t="s">
        <v>221</v>
      </c>
      <c r="E150" s="247" t="s">
        <v>19</v>
      </c>
      <c r="F150" s="248" t="s">
        <v>2301</v>
      </c>
      <c r="G150" s="246"/>
      <c r="H150" s="249">
        <v>14.140000000000001</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221</v>
      </c>
      <c r="AU150" s="255" t="s">
        <v>83</v>
      </c>
      <c r="AV150" s="14" t="s">
        <v>83</v>
      </c>
      <c r="AW150" s="14" t="s">
        <v>34</v>
      </c>
      <c r="AX150" s="14" t="s">
        <v>74</v>
      </c>
      <c r="AY150" s="255" t="s">
        <v>210</v>
      </c>
    </row>
    <row r="151" s="14" customFormat="1">
      <c r="A151" s="14"/>
      <c r="B151" s="245"/>
      <c r="C151" s="246"/>
      <c r="D151" s="236" t="s">
        <v>221</v>
      </c>
      <c r="E151" s="247" t="s">
        <v>19</v>
      </c>
      <c r="F151" s="248" t="s">
        <v>2302</v>
      </c>
      <c r="G151" s="246"/>
      <c r="H151" s="249">
        <v>3.54</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83</v>
      </c>
      <c r="AV151" s="14" t="s">
        <v>83</v>
      </c>
      <c r="AW151" s="14" t="s">
        <v>34</v>
      </c>
      <c r="AX151" s="14" t="s">
        <v>74</v>
      </c>
      <c r="AY151" s="255" t="s">
        <v>210</v>
      </c>
    </row>
    <row r="152" s="14" customFormat="1">
      <c r="A152" s="14"/>
      <c r="B152" s="245"/>
      <c r="C152" s="246"/>
      <c r="D152" s="236" t="s">
        <v>221</v>
      </c>
      <c r="E152" s="247" t="s">
        <v>19</v>
      </c>
      <c r="F152" s="248" t="s">
        <v>2303</v>
      </c>
      <c r="G152" s="246"/>
      <c r="H152" s="249">
        <v>2.7999999999999998</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221</v>
      </c>
      <c r="AU152" s="255" t="s">
        <v>83</v>
      </c>
      <c r="AV152" s="14" t="s">
        <v>83</v>
      </c>
      <c r="AW152" s="14" t="s">
        <v>34</v>
      </c>
      <c r="AX152" s="14" t="s">
        <v>74</v>
      </c>
      <c r="AY152" s="255" t="s">
        <v>210</v>
      </c>
    </row>
    <row r="153" s="14" customFormat="1">
      <c r="A153" s="14"/>
      <c r="B153" s="245"/>
      <c r="C153" s="246"/>
      <c r="D153" s="236" t="s">
        <v>221</v>
      </c>
      <c r="E153" s="247" t="s">
        <v>19</v>
      </c>
      <c r="F153" s="248" t="s">
        <v>2304</v>
      </c>
      <c r="G153" s="246"/>
      <c r="H153" s="249">
        <v>3.48</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221</v>
      </c>
      <c r="AU153" s="255" t="s">
        <v>83</v>
      </c>
      <c r="AV153" s="14" t="s">
        <v>83</v>
      </c>
      <c r="AW153" s="14" t="s">
        <v>34</v>
      </c>
      <c r="AX153" s="14" t="s">
        <v>74</v>
      </c>
      <c r="AY153" s="255" t="s">
        <v>210</v>
      </c>
    </row>
    <row r="154" s="14" customFormat="1">
      <c r="A154" s="14"/>
      <c r="B154" s="245"/>
      <c r="C154" s="246"/>
      <c r="D154" s="236" t="s">
        <v>221</v>
      </c>
      <c r="E154" s="247" t="s">
        <v>19</v>
      </c>
      <c r="F154" s="248" t="s">
        <v>2305</v>
      </c>
      <c r="G154" s="246"/>
      <c r="H154" s="249">
        <v>4.3499999999999996</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221</v>
      </c>
      <c r="AU154" s="255" t="s">
        <v>83</v>
      </c>
      <c r="AV154" s="14" t="s">
        <v>83</v>
      </c>
      <c r="AW154" s="14" t="s">
        <v>34</v>
      </c>
      <c r="AX154" s="14" t="s">
        <v>74</v>
      </c>
      <c r="AY154" s="255" t="s">
        <v>210</v>
      </c>
    </row>
    <row r="155" s="14" customFormat="1">
      <c r="A155" s="14"/>
      <c r="B155" s="245"/>
      <c r="C155" s="246"/>
      <c r="D155" s="236" t="s">
        <v>221</v>
      </c>
      <c r="E155" s="247" t="s">
        <v>19</v>
      </c>
      <c r="F155" s="248" t="s">
        <v>2306</v>
      </c>
      <c r="G155" s="246"/>
      <c r="H155" s="249">
        <v>2.0299999999999998</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221</v>
      </c>
      <c r="AU155" s="255" t="s">
        <v>83</v>
      </c>
      <c r="AV155" s="14" t="s">
        <v>83</v>
      </c>
      <c r="AW155" s="14" t="s">
        <v>34</v>
      </c>
      <c r="AX155" s="14" t="s">
        <v>74</v>
      </c>
      <c r="AY155" s="255" t="s">
        <v>210</v>
      </c>
    </row>
    <row r="156" s="14" customFormat="1">
      <c r="A156" s="14"/>
      <c r="B156" s="245"/>
      <c r="C156" s="246"/>
      <c r="D156" s="236" t="s">
        <v>221</v>
      </c>
      <c r="E156" s="247" t="s">
        <v>19</v>
      </c>
      <c r="F156" s="248" t="s">
        <v>2313</v>
      </c>
      <c r="G156" s="246"/>
      <c r="H156" s="249">
        <v>7.2000000000000002</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221</v>
      </c>
      <c r="AU156" s="255" t="s">
        <v>83</v>
      </c>
      <c r="AV156" s="14" t="s">
        <v>83</v>
      </c>
      <c r="AW156" s="14" t="s">
        <v>34</v>
      </c>
      <c r="AX156" s="14" t="s">
        <v>74</v>
      </c>
      <c r="AY156" s="255" t="s">
        <v>210</v>
      </c>
    </row>
    <row r="157" s="14" customFormat="1">
      <c r="A157" s="14"/>
      <c r="B157" s="245"/>
      <c r="C157" s="246"/>
      <c r="D157" s="236" t="s">
        <v>221</v>
      </c>
      <c r="E157" s="247" t="s">
        <v>19</v>
      </c>
      <c r="F157" s="248" t="s">
        <v>2314</v>
      </c>
      <c r="G157" s="246"/>
      <c r="H157" s="249">
        <v>5.9000000000000004</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221</v>
      </c>
      <c r="AU157" s="255" t="s">
        <v>83</v>
      </c>
      <c r="AV157" s="14" t="s">
        <v>83</v>
      </c>
      <c r="AW157" s="14" t="s">
        <v>34</v>
      </c>
      <c r="AX157" s="14" t="s">
        <v>74</v>
      </c>
      <c r="AY157" s="255" t="s">
        <v>210</v>
      </c>
    </row>
    <row r="158" s="16" customFormat="1">
      <c r="A158" s="16"/>
      <c r="B158" s="267"/>
      <c r="C158" s="268"/>
      <c r="D158" s="236" t="s">
        <v>221</v>
      </c>
      <c r="E158" s="269" t="s">
        <v>19</v>
      </c>
      <c r="F158" s="270" t="s">
        <v>236</v>
      </c>
      <c r="G158" s="268"/>
      <c r="H158" s="271">
        <v>98.510000000000005</v>
      </c>
      <c r="I158" s="272"/>
      <c r="J158" s="268"/>
      <c r="K158" s="268"/>
      <c r="L158" s="273"/>
      <c r="M158" s="274"/>
      <c r="N158" s="275"/>
      <c r="O158" s="275"/>
      <c r="P158" s="275"/>
      <c r="Q158" s="275"/>
      <c r="R158" s="275"/>
      <c r="S158" s="275"/>
      <c r="T158" s="276"/>
      <c r="U158" s="16"/>
      <c r="V158" s="16"/>
      <c r="W158" s="16"/>
      <c r="X158" s="16"/>
      <c r="Y158" s="16"/>
      <c r="Z158" s="16"/>
      <c r="AA158" s="16"/>
      <c r="AB158" s="16"/>
      <c r="AC158" s="16"/>
      <c r="AD158" s="16"/>
      <c r="AE158" s="16"/>
      <c r="AT158" s="277" t="s">
        <v>221</v>
      </c>
      <c r="AU158" s="277" t="s">
        <v>83</v>
      </c>
      <c r="AV158" s="16" t="s">
        <v>217</v>
      </c>
      <c r="AW158" s="16" t="s">
        <v>34</v>
      </c>
      <c r="AX158" s="16" t="s">
        <v>81</v>
      </c>
      <c r="AY158" s="277" t="s">
        <v>210</v>
      </c>
    </row>
    <row r="159" s="2" customFormat="1" ht="16.5" customHeight="1">
      <c r="A159" s="40"/>
      <c r="B159" s="41"/>
      <c r="C159" s="216" t="s">
        <v>276</v>
      </c>
      <c r="D159" s="216" t="s">
        <v>212</v>
      </c>
      <c r="E159" s="217" t="s">
        <v>2315</v>
      </c>
      <c r="F159" s="218" t="s">
        <v>2316</v>
      </c>
      <c r="G159" s="219" t="s">
        <v>270</v>
      </c>
      <c r="H159" s="220">
        <v>0.74199999999999999</v>
      </c>
      <c r="I159" s="221"/>
      <c r="J159" s="222">
        <f>ROUND(I159*H159,2)</f>
        <v>0</v>
      </c>
      <c r="K159" s="218" t="s">
        <v>216</v>
      </c>
      <c r="L159" s="46"/>
      <c r="M159" s="223" t="s">
        <v>19</v>
      </c>
      <c r="N159" s="224" t="s">
        <v>45</v>
      </c>
      <c r="O159" s="86"/>
      <c r="P159" s="225">
        <f>O159*H159</f>
        <v>0</v>
      </c>
      <c r="Q159" s="225">
        <v>0.0057099999999999998</v>
      </c>
      <c r="R159" s="225">
        <f>Q159*H159</f>
        <v>0.0042368199999999996</v>
      </c>
      <c r="S159" s="225">
        <v>0</v>
      </c>
      <c r="T159" s="226">
        <f>S159*H159</f>
        <v>0</v>
      </c>
      <c r="U159" s="40"/>
      <c r="V159" s="40"/>
      <c r="W159" s="40"/>
      <c r="X159" s="40"/>
      <c r="Y159" s="40"/>
      <c r="Z159" s="40"/>
      <c r="AA159" s="40"/>
      <c r="AB159" s="40"/>
      <c r="AC159" s="40"/>
      <c r="AD159" s="40"/>
      <c r="AE159" s="40"/>
      <c r="AR159" s="227" t="s">
        <v>217</v>
      </c>
      <c r="AT159" s="227" t="s">
        <v>212</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2317</v>
      </c>
    </row>
    <row r="160" s="2" customFormat="1">
      <c r="A160" s="40"/>
      <c r="B160" s="41"/>
      <c r="C160" s="42"/>
      <c r="D160" s="229" t="s">
        <v>219</v>
      </c>
      <c r="E160" s="42"/>
      <c r="F160" s="230" t="s">
        <v>2318</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219</v>
      </c>
      <c r="AU160" s="19" t="s">
        <v>83</v>
      </c>
    </row>
    <row r="161" s="13" customFormat="1">
      <c r="A161" s="13"/>
      <c r="B161" s="234"/>
      <c r="C161" s="235"/>
      <c r="D161" s="236" t="s">
        <v>221</v>
      </c>
      <c r="E161" s="237" t="s">
        <v>19</v>
      </c>
      <c r="F161" s="238" t="s">
        <v>558</v>
      </c>
      <c r="G161" s="235"/>
      <c r="H161" s="237" t="s">
        <v>19</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221</v>
      </c>
      <c r="AU161" s="244" t="s">
        <v>83</v>
      </c>
      <c r="AV161" s="13" t="s">
        <v>81</v>
      </c>
      <c r="AW161" s="13" t="s">
        <v>34</v>
      </c>
      <c r="AX161" s="13" t="s">
        <v>74</v>
      </c>
      <c r="AY161" s="244" t="s">
        <v>210</v>
      </c>
    </row>
    <row r="162" s="13" customFormat="1">
      <c r="A162" s="13"/>
      <c r="B162" s="234"/>
      <c r="C162" s="235"/>
      <c r="D162" s="236" t="s">
        <v>221</v>
      </c>
      <c r="E162" s="237" t="s">
        <v>19</v>
      </c>
      <c r="F162" s="238" t="s">
        <v>2319</v>
      </c>
      <c r="G162" s="235"/>
      <c r="H162" s="237" t="s">
        <v>19</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221</v>
      </c>
      <c r="AU162" s="244" t="s">
        <v>83</v>
      </c>
      <c r="AV162" s="13" t="s">
        <v>81</v>
      </c>
      <c r="AW162" s="13" t="s">
        <v>34</v>
      </c>
      <c r="AX162" s="13" t="s">
        <v>74</v>
      </c>
      <c r="AY162" s="244" t="s">
        <v>210</v>
      </c>
    </row>
    <row r="163" s="14" customFormat="1">
      <c r="A163" s="14"/>
      <c r="B163" s="245"/>
      <c r="C163" s="246"/>
      <c r="D163" s="236" t="s">
        <v>221</v>
      </c>
      <c r="E163" s="247" t="s">
        <v>19</v>
      </c>
      <c r="F163" s="248" t="s">
        <v>2320</v>
      </c>
      <c r="G163" s="246"/>
      <c r="H163" s="249">
        <v>0.71899999999999997</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221</v>
      </c>
      <c r="AU163" s="255" t="s">
        <v>83</v>
      </c>
      <c r="AV163" s="14" t="s">
        <v>83</v>
      </c>
      <c r="AW163" s="14" t="s">
        <v>34</v>
      </c>
      <c r="AX163" s="14" t="s">
        <v>74</v>
      </c>
      <c r="AY163" s="255" t="s">
        <v>210</v>
      </c>
    </row>
    <row r="164" s="14" customFormat="1">
      <c r="A164" s="14"/>
      <c r="B164" s="245"/>
      <c r="C164" s="246"/>
      <c r="D164" s="236" t="s">
        <v>221</v>
      </c>
      <c r="E164" s="247" t="s">
        <v>19</v>
      </c>
      <c r="F164" s="248" t="s">
        <v>2321</v>
      </c>
      <c r="G164" s="246"/>
      <c r="H164" s="249">
        <v>0.023</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221</v>
      </c>
      <c r="AU164" s="255" t="s">
        <v>83</v>
      </c>
      <c r="AV164" s="14" t="s">
        <v>83</v>
      </c>
      <c r="AW164" s="14" t="s">
        <v>34</v>
      </c>
      <c r="AX164" s="14" t="s">
        <v>74</v>
      </c>
      <c r="AY164" s="255" t="s">
        <v>210</v>
      </c>
    </row>
    <row r="165" s="16" customFormat="1">
      <c r="A165" s="16"/>
      <c r="B165" s="267"/>
      <c r="C165" s="268"/>
      <c r="D165" s="236" t="s">
        <v>221</v>
      </c>
      <c r="E165" s="269" t="s">
        <v>19</v>
      </c>
      <c r="F165" s="270" t="s">
        <v>236</v>
      </c>
      <c r="G165" s="268"/>
      <c r="H165" s="271">
        <v>0.74199999999999999</v>
      </c>
      <c r="I165" s="272"/>
      <c r="J165" s="268"/>
      <c r="K165" s="268"/>
      <c r="L165" s="273"/>
      <c r="M165" s="274"/>
      <c r="N165" s="275"/>
      <c r="O165" s="275"/>
      <c r="P165" s="275"/>
      <c r="Q165" s="275"/>
      <c r="R165" s="275"/>
      <c r="S165" s="275"/>
      <c r="T165" s="276"/>
      <c r="U165" s="16"/>
      <c r="V165" s="16"/>
      <c r="W165" s="16"/>
      <c r="X165" s="16"/>
      <c r="Y165" s="16"/>
      <c r="Z165" s="16"/>
      <c r="AA165" s="16"/>
      <c r="AB165" s="16"/>
      <c r="AC165" s="16"/>
      <c r="AD165" s="16"/>
      <c r="AE165" s="16"/>
      <c r="AT165" s="277" t="s">
        <v>221</v>
      </c>
      <c r="AU165" s="277" t="s">
        <v>83</v>
      </c>
      <c r="AV165" s="16" t="s">
        <v>217</v>
      </c>
      <c r="AW165" s="16" t="s">
        <v>34</v>
      </c>
      <c r="AX165" s="16" t="s">
        <v>81</v>
      </c>
      <c r="AY165" s="277" t="s">
        <v>210</v>
      </c>
    </row>
    <row r="166" s="2" customFormat="1" ht="16.5" customHeight="1">
      <c r="A166" s="40"/>
      <c r="B166" s="41"/>
      <c r="C166" s="216" t="s">
        <v>281</v>
      </c>
      <c r="D166" s="216" t="s">
        <v>212</v>
      </c>
      <c r="E166" s="217" t="s">
        <v>2315</v>
      </c>
      <c r="F166" s="218" t="s">
        <v>2316</v>
      </c>
      <c r="G166" s="219" t="s">
        <v>270</v>
      </c>
      <c r="H166" s="220">
        <v>3</v>
      </c>
      <c r="I166" s="221"/>
      <c r="J166" s="222">
        <f>ROUND(I166*H166,2)</f>
        <v>0</v>
      </c>
      <c r="K166" s="218" t="s">
        <v>216</v>
      </c>
      <c r="L166" s="46"/>
      <c r="M166" s="223" t="s">
        <v>19</v>
      </c>
      <c r="N166" s="224" t="s">
        <v>45</v>
      </c>
      <c r="O166" s="86"/>
      <c r="P166" s="225">
        <f>O166*H166</f>
        <v>0</v>
      </c>
      <c r="Q166" s="225">
        <v>0.0057099999999999998</v>
      </c>
      <c r="R166" s="225">
        <f>Q166*H166</f>
        <v>0.017129999999999999</v>
      </c>
      <c r="S166" s="225">
        <v>0</v>
      </c>
      <c r="T166" s="226">
        <f>S166*H166</f>
        <v>0</v>
      </c>
      <c r="U166" s="40"/>
      <c r="V166" s="40"/>
      <c r="W166" s="40"/>
      <c r="X166" s="40"/>
      <c r="Y166" s="40"/>
      <c r="Z166" s="40"/>
      <c r="AA166" s="40"/>
      <c r="AB166" s="40"/>
      <c r="AC166" s="40"/>
      <c r="AD166" s="40"/>
      <c r="AE166" s="40"/>
      <c r="AR166" s="227" t="s">
        <v>217</v>
      </c>
      <c r="AT166" s="227" t="s">
        <v>212</v>
      </c>
      <c r="AU166" s="227" t="s">
        <v>83</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217</v>
      </c>
      <c r="BM166" s="227" t="s">
        <v>2322</v>
      </c>
    </row>
    <row r="167" s="2" customFormat="1">
      <c r="A167" s="40"/>
      <c r="B167" s="41"/>
      <c r="C167" s="42"/>
      <c r="D167" s="229" t="s">
        <v>219</v>
      </c>
      <c r="E167" s="42"/>
      <c r="F167" s="230" t="s">
        <v>2318</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219</v>
      </c>
      <c r="AU167" s="19" t="s">
        <v>83</v>
      </c>
    </row>
    <row r="168" s="13" customFormat="1">
      <c r="A168" s="13"/>
      <c r="B168" s="234"/>
      <c r="C168" s="235"/>
      <c r="D168" s="236" t="s">
        <v>221</v>
      </c>
      <c r="E168" s="237" t="s">
        <v>19</v>
      </c>
      <c r="F168" s="238" t="s">
        <v>852</v>
      </c>
      <c r="G168" s="235"/>
      <c r="H168" s="237" t="s">
        <v>19</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221</v>
      </c>
      <c r="AU168" s="244" t="s">
        <v>83</v>
      </c>
      <c r="AV168" s="13" t="s">
        <v>81</v>
      </c>
      <c r="AW168" s="13" t="s">
        <v>34</v>
      </c>
      <c r="AX168" s="13" t="s">
        <v>74</v>
      </c>
      <c r="AY168" s="244" t="s">
        <v>210</v>
      </c>
    </row>
    <row r="169" s="13" customFormat="1">
      <c r="A169" s="13"/>
      <c r="B169" s="234"/>
      <c r="C169" s="235"/>
      <c r="D169" s="236" t="s">
        <v>221</v>
      </c>
      <c r="E169" s="237" t="s">
        <v>19</v>
      </c>
      <c r="F169" s="238" t="s">
        <v>2323</v>
      </c>
      <c r="G169" s="235"/>
      <c r="H169" s="237" t="s">
        <v>19</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221</v>
      </c>
      <c r="AU169" s="244" t="s">
        <v>83</v>
      </c>
      <c r="AV169" s="13" t="s">
        <v>81</v>
      </c>
      <c r="AW169" s="13" t="s">
        <v>34</v>
      </c>
      <c r="AX169" s="13" t="s">
        <v>74</v>
      </c>
      <c r="AY169" s="244" t="s">
        <v>210</v>
      </c>
    </row>
    <row r="170" s="14" customFormat="1">
      <c r="A170" s="14"/>
      <c r="B170" s="245"/>
      <c r="C170" s="246"/>
      <c r="D170" s="236" t="s">
        <v>221</v>
      </c>
      <c r="E170" s="247" t="s">
        <v>19</v>
      </c>
      <c r="F170" s="248" t="s">
        <v>2324</v>
      </c>
      <c r="G170" s="246"/>
      <c r="H170" s="249">
        <v>3</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221</v>
      </c>
      <c r="AU170" s="255" t="s">
        <v>83</v>
      </c>
      <c r="AV170" s="14" t="s">
        <v>83</v>
      </c>
      <c r="AW170" s="14" t="s">
        <v>34</v>
      </c>
      <c r="AX170" s="14" t="s">
        <v>81</v>
      </c>
      <c r="AY170" s="255" t="s">
        <v>210</v>
      </c>
    </row>
    <row r="171" s="2" customFormat="1" ht="24.15" customHeight="1">
      <c r="A171" s="40"/>
      <c r="B171" s="41"/>
      <c r="C171" s="216" t="s">
        <v>286</v>
      </c>
      <c r="D171" s="216" t="s">
        <v>212</v>
      </c>
      <c r="E171" s="217" t="s">
        <v>2325</v>
      </c>
      <c r="F171" s="218" t="s">
        <v>2326</v>
      </c>
      <c r="G171" s="219" t="s">
        <v>270</v>
      </c>
      <c r="H171" s="220">
        <v>766.55999999999995</v>
      </c>
      <c r="I171" s="221"/>
      <c r="J171" s="222">
        <f>ROUND(I171*H171,2)</f>
        <v>0</v>
      </c>
      <c r="K171" s="218" t="s">
        <v>216</v>
      </c>
      <c r="L171" s="46"/>
      <c r="M171" s="223" t="s">
        <v>19</v>
      </c>
      <c r="N171" s="224" t="s">
        <v>45</v>
      </c>
      <c r="O171" s="86"/>
      <c r="P171" s="225">
        <f>O171*H171</f>
        <v>0</v>
      </c>
      <c r="Q171" s="225">
        <v>0.017330000000000002</v>
      </c>
      <c r="R171" s="225">
        <f>Q171*H171</f>
        <v>13.2844848</v>
      </c>
      <c r="S171" s="225">
        <v>0</v>
      </c>
      <c r="T171" s="226">
        <f>S171*H171</f>
        <v>0</v>
      </c>
      <c r="U171" s="40"/>
      <c r="V171" s="40"/>
      <c r="W171" s="40"/>
      <c r="X171" s="40"/>
      <c r="Y171" s="40"/>
      <c r="Z171" s="40"/>
      <c r="AA171" s="40"/>
      <c r="AB171" s="40"/>
      <c r="AC171" s="40"/>
      <c r="AD171" s="40"/>
      <c r="AE171" s="40"/>
      <c r="AR171" s="227" t="s">
        <v>217</v>
      </c>
      <c r="AT171" s="227" t="s">
        <v>212</v>
      </c>
      <c r="AU171" s="227" t="s">
        <v>83</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217</v>
      </c>
      <c r="BM171" s="227" t="s">
        <v>2327</v>
      </c>
    </row>
    <row r="172" s="2" customFormat="1">
      <c r="A172" s="40"/>
      <c r="B172" s="41"/>
      <c r="C172" s="42"/>
      <c r="D172" s="229" t="s">
        <v>219</v>
      </c>
      <c r="E172" s="42"/>
      <c r="F172" s="230" t="s">
        <v>2328</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219</v>
      </c>
      <c r="AU172" s="19" t="s">
        <v>83</v>
      </c>
    </row>
    <row r="173" s="13" customFormat="1">
      <c r="A173" s="13"/>
      <c r="B173" s="234"/>
      <c r="C173" s="235"/>
      <c r="D173" s="236" t="s">
        <v>221</v>
      </c>
      <c r="E173" s="237" t="s">
        <v>19</v>
      </c>
      <c r="F173" s="238" t="s">
        <v>2329</v>
      </c>
      <c r="G173" s="235"/>
      <c r="H173" s="237" t="s">
        <v>19</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221</v>
      </c>
      <c r="AU173" s="244" t="s">
        <v>83</v>
      </c>
      <c r="AV173" s="13" t="s">
        <v>81</v>
      </c>
      <c r="AW173" s="13" t="s">
        <v>34</v>
      </c>
      <c r="AX173" s="13" t="s">
        <v>74</v>
      </c>
      <c r="AY173" s="244" t="s">
        <v>210</v>
      </c>
    </row>
    <row r="174" s="14" customFormat="1">
      <c r="A174" s="14"/>
      <c r="B174" s="245"/>
      <c r="C174" s="246"/>
      <c r="D174" s="236" t="s">
        <v>221</v>
      </c>
      <c r="E174" s="247" t="s">
        <v>19</v>
      </c>
      <c r="F174" s="248" t="s">
        <v>624</v>
      </c>
      <c r="G174" s="246"/>
      <c r="H174" s="249">
        <v>49.962000000000003</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221</v>
      </c>
      <c r="AU174" s="255" t="s">
        <v>83</v>
      </c>
      <c r="AV174" s="14" t="s">
        <v>83</v>
      </c>
      <c r="AW174" s="14" t="s">
        <v>34</v>
      </c>
      <c r="AX174" s="14" t="s">
        <v>74</v>
      </c>
      <c r="AY174" s="255" t="s">
        <v>210</v>
      </c>
    </row>
    <row r="175" s="14" customFormat="1">
      <c r="A175" s="14"/>
      <c r="B175" s="245"/>
      <c r="C175" s="246"/>
      <c r="D175" s="236" t="s">
        <v>221</v>
      </c>
      <c r="E175" s="247" t="s">
        <v>19</v>
      </c>
      <c r="F175" s="248" t="s">
        <v>625</v>
      </c>
      <c r="G175" s="246"/>
      <c r="H175" s="249">
        <v>-3.6400000000000001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221</v>
      </c>
      <c r="AU175" s="255" t="s">
        <v>83</v>
      </c>
      <c r="AV175" s="14" t="s">
        <v>83</v>
      </c>
      <c r="AW175" s="14" t="s">
        <v>34</v>
      </c>
      <c r="AX175" s="14" t="s">
        <v>74</v>
      </c>
      <c r="AY175" s="255" t="s">
        <v>210</v>
      </c>
    </row>
    <row r="176" s="14" customFormat="1">
      <c r="A176" s="14"/>
      <c r="B176" s="245"/>
      <c r="C176" s="246"/>
      <c r="D176" s="236" t="s">
        <v>221</v>
      </c>
      <c r="E176" s="247" t="s">
        <v>19</v>
      </c>
      <c r="F176" s="248" t="s">
        <v>626</v>
      </c>
      <c r="G176" s="246"/>
      <c r="H176" s="249">
        <v>5.1459999999999999</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221</v>
      </c>
      <c r="AU176" s="255" t="s">
        <v>83</v>
      </c>
      <c r="AV176" s="14" t="s">
        <v>83</v>
      </c>
      <c r="AW176" s="14" t="s">
        <v>34</v>
      </c>
      <c r="AX176" s="14" t="s">
        <v>74</v>
      </c>
      <c r="AY176" s="255" t="s">
        <v>210</v>
      </c>
    </row>
    <row r="177" s="14" customFormat="1">
      <c r="A177" s="14"/>
      <c r="B177" s="245"/>
      <c r="C177" s="246"/>
      <c r="D177" s="236" t="s">
        <v>221</v>
      </c>
      <c r="E177" s="247" t="s">
        <v>19</v>
      </c>
      <c r="F177" s="248" t="s">
        <v>627</v>
      </c>
      <c r="G177" s="246"/>
      <c r="H177" s="249">
        <v>-1.988</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221</v>
      </c>
      <c r="AU177" s="255" t="s">
        <v>83</v>
      </c>
      <c r="AV177" s="14" t="s">
        <v>83</v>
      </c>
      <c r="AW177" s="14" t="s">
        <v>34</v>
      </c>
      <c r="AX177" s="14" t="s">
        <v>74</v>
      </c>
      <c r="AY177" s="255" t="s">
        <v>210</v>
      </c>
    </row>
    <row r="178" s="14" customFormat="1">
      <c r="A178" s="14"/>
      <c r="B178" s="245"/>
      <c r="C178" s="246"/>
      <c r="D178" s="236" t="s">
        <v>221</v>
      </c>
      <c r="E178" s="247" t="s">
        <v>19</v>
      </c>
      <c r="F178" s="248" t="s">
        <v>2330</v>
      </c>
      <c r="G178" s="246"/>
      <c r="H178" s="249">
        <v>-1.966</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221</v>
      </c>
      <c r="AU178" s="255" t="s">
        <v>83</v>
      </c>
      <c r="AV178" s="14" t="s">
        <v>83</v>
      </c>
      <c r="AW178" s="14" t="s">
        <v>34</v>
      </c>
      <c r="AX178" s="14" t="s">
        <v>74</v>
      </c>
      <c r="AY178" s="255" t="s">
        <v>210</v>
      </c>
    </row>
    <row r="179" s="14" customFormat="1">
      <c r="A179" s="14"/>
      <c r="B179" s="245"/>
      <c r="C179" s="246"/>
      <c r="D179" s="236" t="s">
        <v>221</v>
      </c>
      <c r="E179" s="247" t="s">
        <v>19</v>
      </c>
      <c r="F179" s="248" t="s">
        <v>629</v>
      </c>
      <c r="G179" s="246"/>
      <c r="H179" s="249">
        <v>-2.7879999999999998</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221</v>
      </c>
      <c r="AU179" s="255" t="s">
        <v>83</v>
      </c>
      <c r="AV179" s="14" t="s">
        <v>83</v>
      </c>
      <c r="AW179" s="14" t="s">
        <v>34</v>
      </c>
      <c r="AX179" s="14" t="s">
        <v>74</v>
      </c>
      <c r="AY179" s="255" t="s">
        <v>210</v>
      </c>
    </row>
    <row r="180" s="14" customFormat="1">
      <c r="A180" s="14"/>
      <c r="B180" s="245"/>
      <c r="C180" s="246"/>
      <c r="D180" s="236" t="s">
        <v>221</v>
      </c>
      <c r="E180" s="247" t="s">
        <v>19</v>
      </c>
      <c r="F180" s="248" t="s">
        <v>2331</v>
      </c>
      <c r="G180" s="246"/>
      <c r="H180" s="249">
        <v>55.770000000000003</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221</v>
      </c>
      <c r="AU180" s="255" t="s">
        <v>83</v>
      </c>
      <c r="AV180" s="14" t="s">
        <v>83</v>
      </c>
      <c r="AW180" s="14" t="s">
        <v>34</v>
      </c>
      <c r="AX180" s="14" t="s">
        <v>74</v>
      </c>
      <c r="AY180" s="255" t="s">
        <v>210</v>
      </c>
    </row>
    <row r="181" s="14" customFormat="1">
      <c r="A181" s="14"/>
      <c r="B181" s="245"/>
      <c r="C181" s="246"/>
      <c r="D181" s="236" t="s">
        <v>221</v>
      </c>
      <c r="E181" s="247" t="s">
        <v>19</v>
      </c>
      <c r="F181" s="248" t="s">
        <v>637</v>
      </c>
      <c r="G181" s="246"/>
      <c r="H181" s="249">
        <v>-1.2589999999999999</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221</v>
      </c>
      <c r="AU181" s="255" t="s">
        <v>83</v>
      </c>
      <c r="AV181" s="14" t="s">
        <v>83</v>
      </c>
      <c r="AW181" s="14" t="s">
        <v>34</v>
      </c>
      <c r="AX181" s="14" t="s">
        <v>74</v>
      </c>
      <c r="AY181" s="255" t="s">
        <v>210</v>
      </c>
    </row>
    <row r="182" s="14" customFormat="1">
      <c r="A182" s="14"/>
      <c r="B182" s="245"/>
      <c r="C182" s="246"/>
      <c r="D182" s="236" t="s">
        <v>221</v>
      </c>
      <c r="E182" s="247" t="s">
        <v>19</v>
      </c>
      <c r="F182" s="248" t="s">
        <v>638</v>
      </c>
      <c r="G182" s="246"/>
      <c r="H182" s="249">
        <v>1.5840000000000001</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221</v>
      </c>
      <c r="AU182" s="255" t="s">
        <v>83</v>
      </c>
      <c r="AV182" s="14" t="s">
        <v>83</v>
      </c>
      <c r="AW182" s="14" t="s">
        <v>34</v>
      </c>
      <c r="AX182" s="14" t="s">
        <v>74</v>
      </c>
      <c r="AY182" s="255" t="s">
        <v>210</v>
      </c>
    </row>
    <row r="183" s="14" customFormat="1">
      <c r="A183" s="14"/>
      <c r="B183" s="245"/>
      <c r="C183" s="246"/>
      <c r="D183" s="236" t="s">
        <v>221</v>
      </c>
      <c r="E183" s="247" t="s">
        <v>19</v>
      </c>
      <c r="F183" s="248" t="s">
        <v>639</v>
      </c>
      <c r="G183" s="246"/>
      <c r="H183" s="249">
        <v>1.4670000000000001</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221</v>
      </c>
      <c r="AU183" s="255" t="s">
        <v>83</v>
      </c>
      <c r="AV183" s="14" t="s">
        <v>83</v>
      </c>
      <c r="AW183" s="14" t="s">
        <v>34</v>
      </c>
      <c r="AX183" s="14" t="s">
        <v>74</v>
      </c>
      <c r="AY183" s="255" t="s">
        <v>210</v>
      </c>
    </row>
    <row r="184" s="14" customFormat="1">
      <c r="A184" s="14"/>
      <c r="B184" s="245"/>
      <c r="C184" s="246"/>
      <c r="D184" s="236" t="s">
        <v>221</v>
      </c>
      <c r="E184" s="247" t="s">
        <v>19</v>
      </c>
      <c r="F184" s="248" t="s">
        <v>640</v>
      </c>
      <c r="G184" s="246"/>
      <c r="H184" s="249">
        <v>-1.8819999999999999</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83</v>
      </c>
      <c r="AV184" s="14" t="s">
        <v>83</v>
      </c>
      <c r="AW184" s="14" t="s">
        <v>34</v>
      </c>
      <c r="AX184" s="14" t="s">
        <v>74</v>
      </c>
      <c r="AY184" s="255" t="s">
        <v>210</v>
      </c>
    </row>
    <row r="185" s="14" customFormat="1">
      <c r="A185" s="14"/>
      <c r="B185" s="245"/>
      <c r="C185" s="246"/>
      <c r="D185" s="236" t="s">
        <v>221</v>
      </c>
      <c r="E185" s="247" t="s">
        <v>19</v>
      </c>
      <c r="F185" s="248" t="s">
        <v>641</v>
      </c>
      <c r="G185" s="246"/>
      <c r="H185" s="249">
        <v>2.4529999999999998</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221</v>
      </c>
      <c r="AU185" s="255" t="s">
        <v>83</v>
      </c>
      <c r="AV185" s="14" t="s">
        <v>83</v>
      </c>
      <c r="AW185" s="14" t="s">
        <v>34</v>
      </c>
      <c r="AX185" s="14" t="s">
        <v>74</v>
      </c>
      <c r="AY185" s="255" t="s">
        <v>210</v>
      </c>
    </row>
    <row r="186" s="14" customFormat="1">
      <c r="A186" s="14"/>
      <c r="B186" s="245"/>
      <c r="C186" s="246"/>
      <c r="D186" s="236" t="s">
        <v>221</v>
      </c>
      <c r="E186" s="247" t="s">
        <v>19</v>
      </c>
      <c r="F186" s="248" t="s">
        <v>642</v>
      </c>
      <c r="G186" s="246"/>
      <c r="H186" s="249">
        <v>-1.994</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221</v>
      </c>
      <c r="AU186" s="255" t="s">
        <v>83</v>
      </c>
      <c r="AV186" s="14" t="s">
        <v>83</v>
      </c>
      <c r="AW186" s="14" t="s">
        <v>34</v>
      </c>
      <c r="AX186" s="14" t="s">
        <v>74</v>
      </c>
      <c r="AY186" s="255" t="s">
        <v>210</v>
      </c>
    </row>
    <row r="187" s="14" customFormat="1">
      <c r="A187" s="14"/>
      <c r="B187" s="245"/>
      <c r="C187" s="246"/>
      <c r="D187" s="236" t="s">
        <v>221</v>
      </c>
      <c r="E187" s="247" t="s">
        <v>19</v>
      </c>
      <c r="F187" s="248" t="s">
        <v>2332</v>
      </c>
      <c r="G187" s="246"/>
      <c r="H187" s="249">
        <v>122.02500000000001</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221</v>
      </c>
      <c r="AU187" s="255" t="s">
        <v>83</v>
      </c>
      <c r="AV187" s="14" t="s">
        <v>83</v>
      </c>
      <c r="AW187" s="14" t="s">
        <v>34</v>
      </c>
      <c r="AX187" s="14" t="s">
        <v>74</v>
      </c>
      <c r="AY187" s="255" t="s">
        <v>210</v>
      </c>
    </row>
    <row r="188" s="14" customFormat="1">
      <c r="A188" s="14"/>
      <c r="B188" s="245"/>
      <c r="C188" s="246"/>
      <c r="D188" s="236" t="s">
        <v>221</v>
      </c>
      <c r="E188" s="247" t="s">
        <v>19</v>
      </c>
      <c r="F188" s="248" t="s">
        <v>2333</v>
      </c>
      <c r="G188" s="246"/>
      <c r="H188" s="249">
        <v>-1.7390000000000001</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221</v>
      </c>
      <c r="AU188" s="255" t="s">
        <v>83</v>
      </c>
      <c r="AV188" s="14" t="s">
        <v>83</v>
      </c>
      <c r="AW188" s="14" t="s">
        <v>34</v>
      </c>
      <c r="AX188" s="14" t="s">
        <v>74</v>
      </c>
      <c r="AY188" s="255" t="s">
        <v>210</v>
      </c>
    </row>
    <row r="189" s="14" customFormat="1">
      <c r="A189" s="14"/>
      <c r="B189" s="245"/>
      <c r="C189" s="246"/>
      <c r="D189" s="236" t="s">
        <v>221</v>
      </c>
      <c r="E189" s="247" t="s">
        <v>19</v>
      </c>
      <c r="F189" s="248" t="s">
        <v>2334</v>
      </c>
      <c r="G189" s="246"/>
      <c r="H189" s="249">
        <v>-1.44</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221</v>
      </c>
      <c r="AU189" s="255" t="s">
        <v>83</v>
      </c>
      <c r="AV189" s="14" t="s">
        <v>83</v>
      </c>
      <c r="AW189" s="14" t="s">
        <v>34</v>
      </c>
      <c r="AX189" s="14" t="s">
        <v>74</v>
      </c>
      <c r="AY189" s="255" t="s">
        <v>210</v>
      </c>
    </row>
    <row r="190" s="14" customFormat="1">
      <c r="A190" s="14"/>
      <c r="B190" s="245"/>
      <c r="C190" s="246"/>
      <c r="D190" s="236" t="s">
        <v>221</v>
      </c>
      <c r="E190" s="247" t="s">
        <v>19</v>
      </c>
      <c r="F190" s="248" t="s">
        <v>2335</v>
      </c>
      <c r="G190" s="246"/>
      <c r="H190" s="249">
        <v>2.1920000000000002</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221</v>
      </c>
      <c r="AU190" s="255" t="s">
        <v>83</v>
      </c>
      <c r="AV190" s="14" t="s">
        <v>83</v>
      </c>
      <c r="AW190" s="14" t="s">
        <v>34</v>
      </c>
      <c r="AX190" s="14" t="s">
        <v>74</v>
      </c>
      <c r="AY190" s="255" t="s">
        <v>210</v>
      </c>
    </row>
    <row r="191" s="14" customFormat="1">
      <c r="A191" s="14"/>
      <c r="B191" s="245"/>
      <c r="C191" s="246"/>
      <c r="D191" s="236" t="s">
        <v>221</v>
      </c>
      <c r="E191" s="247" t="s">
        <v>19</v>
      </c>
      <c r="F191" s="248" t="s">
        <v>2336</v>
      </c>
      <c r="G191" s="246"/>
      <c r="H191" s="249">
        <v>2.9590000000000001</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83</v>
      </c>
      <c r="AV191" s="14" t="s">
        <v>83</v>
      </c>
      <c r="AW191" s="14" t="s">
        <v>34</v>
      </c>
      <c r="AX191" s="14" t="s">
        <v>74</v>
      </c>
      <c r="AY191" s="255" t="s">
        <v>210</v>
      </c>
    </row>
    <row r="192" s="14" customFormat="1">
      <c r="A192" s="14"/>
      <c r="B192" s="245"/>
      <c r="C192" s="246"/>
      <c r="D192" s="236" t="s">
        <v>221</v>
      </c>
      <c r="E192" s="247" t="s">
        <v>19</v>
      </c>
      <c r="F192" s="248" t="s">
        <v>2337</v>
      </c>
      <c r="G192" s="246"/>
      <c r="H192" s="249">
        <v>-1.6799999999999999</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221</v>
      </c>
      <c r="AU192" s="255" t="s">
        <v>83</v>
      </c>
      <c r="AV192" s="14" t="s">
        <v>83</v>
      </c>
      <c r="AW192" s="14" t="s">
        <v>34</v>
      </c>
      <c r="AX192" s="14" t="s">
        <v>74</v>
      </c>
      <c r="AY192" s="255" t="s">
        <v>210</v>
      </c>
    </row>
    <row r="193" s="14" customFormat="1">
      <c r="A193" s="14"/>
      <c r="B193" s="245"/>
      <c r="C193" s="246"/>
      <c r="D193" s="236" t="s">
        <v>221</v>
      </c>
      <c r="E193" s="247" t="s">
        <v>19</v>
      </c>
      <c r="F193" s="248" t="s">
        <v>2338</v>
      </c>
      <c r="G193" s="246"/>
      <c r="H193" s="249">
        <v>-1.8899999999999999</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221</v>
      </c>
      <c r="AU193" s="255" t="s">
        <v>83</v>
      </c>
      <c r="AV193" s="14" t="s">
        <v>83</v>
      </c>
      <c r="AW193" s="14" t="s">
        <v>34</v>
      </c>
      <c r="AX193" s="14" t="s">
        <v>74</v>
      </c>
      <c r="AY193" s="255" t="s">
        <v>210</v>
      </c>
    </row>
    <row r="194" s="14" customFormat="1">
      <c r="A194" s="14"/>
      <c r="B194" s="245"/>
      <c r="C194" s="246"/>
      <c r="D194" s="236" t="s">
        <v>221</v>
      </c>
      <c r="E194" s="247" t="s">
        <v>19</v>
      </c>
      <c r="F194" s="248" t="s">
        <v>2339</v>
      </c>
      <c r="G194" s="246"/>
      <c r="H194" s="249">
        <v>-1.8899999999999999</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221</v>
      </c>
      <c r="AU194" s="255" t="s">
        <v>83</v>
      </c>
      <c r="AV194" s="14" t="s">
        <v>83</v>
      </c>
      <c r="AW194" s="14" t="s">
        <v>34</v>
      </c>
      <c r="AX194" s="14" t="s">
        <v>74</v>
      </c>
      <c r="AY194" s="255" t="s">
        <v>210</v>
      </c>
    </row>
    <row r="195" s="14" customFormat="1">
      <c r="A195" s="14"/>
      <c r="B195" s="245"/>
      <c r="C195" s="246"/>
      <c r="D195" s="236" t="s">
        <v>221</v>
      </c>
      <c r="E195" s="247" t="s">
        <v>19</v>
      </c>
      <c r="F195" s="248" t="s">
        <v>2340</v>
      </c>
      <c r="G195" s="246"/>
      <c r="H195" s="249">
        <v>-1.6799999999999999</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221</v>
      </c>
      <c r="AU195" s="255" t="s">
        <v>83</v>
      </c>
      <c r="AV195" s="14" t="s">
        <v>83</v>
      </c>
      <c r="AW195" s="14" t="s">
        <v>34</v>
      </c>
      <c r="AX195" s="14" t="s">
        <v>74</v>
      </c>
      <c r="AY195" s="255" t="s">
        <v>210</v>
      </c>
    </row>
    <row r="196" s="14" customFormat="1">
      <c r="A196" s="14"/>
      <c r="B196" s="245"/>
      <c r="C196" s="246"/>
      <c r="D196" s="236" t="s">
        <v>221</v>
      </c>
      <c r="E196" s="247" t="s">
        <v>19</v>
      </c>
      <c r="F196" s="248" t="s">
        <v>2341</v>
      </c>
      <c r="G196" s="246"/>
      <c r="H196" s="249">
        <v>-1.8899999999999999</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83</v>
      </c>
      <c r="AV196" s="14" t="s">
        <v>83</v>
      </c>
      <c r="AW196" s="14" t="s">
        <v>34</v>
      </c>
      <c r="AX196" s="14" t="s">
        <v>74</v>
      </c>
      <c r="AY196" s="255" t="s">
        <v>210</v>
      </c>
    </row>
    <row r="197" s="14" customFormat="1">
      <c r="A197" s="14"/>
      <c r="B197" s="245"/>
      <c r="C197" s="246"/>
      <c r="D197" s="236" t="s">
        <v>221</v>
      </c>
      <c r="E197" s="247" t="s">
        <v>19</v>
      </c>
      <c r="F197" s="248" t="s">
        <v>2342</v>
      </c>
      <c r="G197" s="246"/>
      <c r="H197" s="249">
        <v>-2.0699999999999998</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83</v>
      </c>
      <c r="AV197" s="14" t="s">
        <v>83</v>
      </c>
      <c r="AW197" s="14" t="s">
        <v>34</v>
      </c>
      <c r="AX197" s="14" t="s">
        <v>74</v>
      </c>
      <c r="AY197" s="255" t="s">
        <v>210</v>
      </c>
    </row>
    <row r="198" s="14" customFormat="1">
      <c r="A198" s="14"/>
      <c r="B198" s="245"/>
      <c r="C198" s="246"/>
      <c r="D198" s="236" t="s">
        <v>221</v>
      </c>
      <c r="E198" s="247" t="s">
        <v>19</v>
      </c>
      <c r="F198" s="248" t="s">
        <v>2343</v>
      </c>
      <c r="G198" s="246"/>
      <c r="H198" s="249">
        <v>-1.99</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221</v>
      </c>
      <c r="AU198" s="255" t="s">
        <v>83</v>
      </c>
      <c r="AV198" s="14" t="s">
        <v>83</v>
      </c>
      <c r="AW198" s="14" t="s">
        <v>34</v>
      </c>
      <c r="AX198" s="14" t="s">
        <v>74</v>
      </c>
      <c r="AY198" s="255" t="s">
        <v>210</v>
      </c>
    </row>
    <row r="199" s="14" customFormat="1">
      <c r="A199" s="14"/>
      <c r="B199" s="245"/>
      <c r="C199" s="246"/>
      <c r="D199" s="236" t="s">
        <v>221</v>
      </c>
      <c r="E199" s="247" t="s">
        <v>19</v>
      </c>
      <c r="F199" s="248" t="s">
        <v>2344</v>
      </c>
      <c r="G199" s="246"/>
      <c r="H199" s="249">
        <v>-2.4119999999999999</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221</v>
      </c>
      <c r="AU199" s="255" t="s">
        <v>83</v>
      </c>
      <c r="AV199" s="14" t="s">
        <v>83</v>
      </c>
      <c r="AW199" s="14" t="s">
        <v>34</v>
      </c>
      <c r="AX199" s="14" t="s">
        <v>74</v>
      </c>
      <c r="AY199" s="255" t="s">
        <v>210</v>
      </c>
    </row>
    <row r="200" s="14" customFormat="1">
      <c r="A200" s="14"/>
      <c r="B200" s="245"/>
      <c r="C200" s="246"/>
      <c r="D200" s="236" t="s">
        <v>221</v>
      </c>
      <c r="E200" s="247" t="s">
        <v>19</v>
      </c>
      <c r="F200" s="248" t="s">
        <v>644</v>
      </c>
      <c r="G200" s="246"/>
      <c r="H200" s="249">
        <v>-1.944</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4" customFormat="1">
      <c r="A201" s="14"/>
      <c r="B201" s="245"/>
      <c r="C201" s="246"/>
      <c r="D201" s="236" t="s">
        <v>221</v>
      </c>
      <c r="E201" s="247" t="s">
        <v>19</v>
      </c>
      <c r="F201" s="248" t="s">
        <v>2345</v>
      </c>
      <c r="G201" s="246"/>
      <c r="H201" s="249">
        <v>-2.6240000000000001</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221</v>
      </c>
      <c r="AU201" s="255" t="s">
        <v>83</v>
      </c>
      <c r="AV201" s="14" t="s">
        <v>83</v>
      </c>
      <c r="AW201" s="14" t="s">
        <v>34</v>
      </c>
      <c r="AX201" s="14" t="s">
        <v>74</v>
      </c>
      <c r="AY201" s="255" t="s">
        <v>210</v>
      </c>
    </row>
    <row r="202" s="14" customFormat="1">
      <c r="A202" s="14"/>
      <c r="B202" s="245"/>
      <c r="C202" s="246"/>
      <c r="D202" s="236" t="s">
        <v>221</v>
      </c>
      <c r="E202" s="247" t="s">
        <v>19</v>
      </c>
      <c r="F202" s="248" t="s">
        <v>2346</v>
      </c>
      <c r="G202" s="246"/>
      <c r="H202" s="249">
        <v>2.2309999999999999</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221</v>
      </c>
      <c r="AU202" s="255" t="s">
        <v>83</v>
      </c>
      <c r="AV202" s="14" t="s">
        <v>83</v>
      </c>
      <c r="AW202" s="14" t="s">
        <v>34</v>
      </c>
      <c r="AX202" s="14" t="s">
        <v>74</v>
      </c>
      <c r="AY202" s="255" t="s">
        <v>210</v>
      </c>
    </row>
    <row r="203" s="14" customFormat="1">
      <c r="A203" s="14"/>
      <c r="B203" s="245"/>
      <c r="C203" s="246"/>
      <c r="D203" s="236" t="s">
        <v>221</v>
      </c>
      <c r="E203" s="247" t="s">
        <v>19</v>
      </c>
      <c r="F203" s="248" t="s">
        <v>2347</v>
      </c>
      <c r="G203" s="246"/>
      <c r="H203" s="249">
        <v>26.664000000000001</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221</v>
      </c>
      <c r="AU203" s="255" t="s">
        <v>83</v>
      </c>
      <c r="AV203" s="14" t="s">
        <v>83</v>
      </c>
      <c r="AW203" s="14" t="s">
        <v>34</v>
      </c>
      <c r="AX203" s="14" t="s">
        <v>74</v>
      </c>
      <c r="AY203" s="255" t="s">
        <v>210</v>
      </c>
    </row>
    <row r="204" s="14" customFormat="1">
      <c r="A204" s="14"/>
      <c r="B204" s="245"/>
      <c r="C204" s="246"/>
      <c r="D204" s="236" t="s">
        <v>221</v>
      </c>
      <c r="E204" s="247" t="s">
        <v>19</v>
      </c>
      <c r="F204" s="248" t="s">
        <v>2348</v>
      </c>
      <c r="G204" s="246"/>
      <c r="H204" s="249">
        <v>-1.8899999999999999</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83</v>
      </c>
      <c r="AV204" s="14" t="s">
        <v>83</v>
      </c>
      <c r="AW204" s="14" t="s">
        <v>34</v>
      </c>
      <c r="AX204" s="14" t="s">
        <v>74</v>
      </c>
      <c r="AY204" s="255" t="s">
        <v>210</v>
      </c>
    </row>
    <row r="205" s="14" customFormat="1">
      <c r="A205" s="14"/>
      <c r="B205" s="245"/>
      <c r="C205" s="246"/>
      <c r="D205" s="236" t="s">
        <v>221</v>
      </c>
      <c r="E205" s="247" t="s">
        <v>19</v>
      </c>
      <c r="F205" s="248" t="s">
        <v>2349</v>
      </c>
      <c r="G205" s="246"/>
      <c r="H205" s="249">
        <v>27.82</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221</v>
      </c>
      <c r="AU205" s="255" t="s">
        <v>83</v>
      </c>
      <c r="AV205" s="14" t="s">
        <v>83</v>
      </c>
      <c r="AW205" s="14" t="s">
        <v>34</v>
      </c>
      <c r="AX205" s="14" t="s">
        <v>74</v>
      </c>
      <c r="AY205" s="255" t="s">
        <v>210</v>
      </c>
    </row>
    <row r="206" s="14" customFormat="1">
      <c r="A206" s="14"/>
      <c r="B206" s="245"/>
      <c r="C206" s="246"/>
      <c r="D206" s="236" t="s">
        <v>221</v>
      </c>
      <c r="E206" s="247" t="s">
        <v>19</v>
      </c>
      <c r="F206" s="248" t="s">
        <v>2350</v>
      </c>
      <c r="G206" s="246"/>
      <c r="H206" s="249">
        <v>52.704000000000001</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221</v>
      </c>
      <c r="AU206" s="255" t="s">
        <v>83</v>
      </c>
      <c r="AV206" s="14" t="s">
        <v>83</v>
      </c>
      <c r="AW206" s="14" t="s">
        <v>34</v>
      </c>
      <c r="AX206" s="14" t="s">
        <v>74</v>
      </c>
      <c r="AY206" s="255" t="s">
        <v>210</v>
      </c>
    </row>
    <row r="207" s="14" customFormat="1">
      <c r="A207" s="14"/>
      <c r="B207" s="245"/>
      <c r="C207" s="246"/>
      <c r="D207" s="236" t="s">
        <v>221</v>
      </c>
      <c r="E207" s="247" t="s">
        <v>19</v>
      </c>
      <c r="F207" s="248" t="s">
        <v>707</v>
      </c>
      <c r="G207" s="246"/>
      <c r="H207" s="249">
        <v>-2.2770000000000001</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221</v>
      </c>
      <c r="AU207" s="255" t="s">
        <v>83</v>
      </c>
      <c r="AV207" s="14" t="s">
        <v>83</v>
      </c>
      <c r="AW207" s="14" t="s">
        <v>34</v>
      </c>
      <c r="AX207" s="14" t="s">
        <v>74</v>
      </c>
      <c r="AY207" s="255" t="s">
        <v>210</v>
      </c>
    </row>
    <row r="208" s="14" customFormat="1">
      <c r="A208" s="14"/>
      <c r="B208" s="245"/>
      <c r="C208" s="246"/>
      <c r="D208" s="236" t="s">
        <v>221</v>
      </c>
      <c r="E208" s="247" t="s">
        <v>19</v>
      </c>
      <c r="F208" s="248" t="s">
        <v>708</v>
      </c>
      <c r="G208" s="246"/>
      <c r="H208" s="249">
        <v>-1.3160000000000001</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83</v>
      </c>
      <c r="AV208" s="14" t="s">
        <v>83</v>
      </c>
      <c r="AW208" s="14" t="s">
        <v>34</v>
      </c>
      <c r="AX208" s="14" t="s">
        <v>74</v>
      </c>
      <c r="AY208" s="255" t="s">
        <v>210</v>
      </c>
    </row>
    <row r="209" s="14" customFormat="1">
      <c r="A209" s="14"/>
      <c r="B209" s="245"/>
      <c r="C209" s="246"/>
      <c r="D209" s="236" t="s">
        <v>221</v>
      </c>
      <c r="E209" s="247" t="s">
        <v>19</v>
      </c>
      <c r="F209" s="248" t="s">
        <v>709</v>
      </c>
      <c r="G209" s="246"/>
      <c r="H209" s="249">
        <v>1.2849999999999999</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221</v>
      </c>
      <c r="AU209" s="255" t="s">
        <v>83</v>
      </c>
      <c r="AV209" s="14" t="s">
        <v>83</v>
      </c>
      <c r="AW209" s="14" t="s">
        <v>34</v>
      </c>
      <c r="AX209" s="14" t="s">
        <v>74</v>
      </c>
      <c r="AY209" s="255" t="s">
        <v>210</v>
      </c>
    </row>
    <row r="210" s="14" customFormat="1">
      <c r="A210" s="14"/>
      <c r="B210" s="245"/>
      <c r="C210" s="246"/>
      <c r="D210" s="236" t="s">
        <v>221</v>
      </c>
      <c r="E210" s="247" t="s">
        <v>19</v>
      </c>
      <c r="F210" s="248" t="s">
        <v>710</v>
      </c>
      <c r="G210" s="246"/>
      <c r="H210" s="249">
        <v>1.5840000000000001</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221</v>
      </c>
      <c r="AU210" s="255" t="s">
        <v>83</v>
      </c>
      <c r="AV210" s="14" t="s">
        <v>83</v>
      </c>
      <c r="AW210" s="14" t="s">
        <v>34</v>
      </c>
      <c r="AX210" s="14" t="s">
        <v>74</v>
      </c>
      <c r="AY210" s="255" t="s">
        <v>210</v>
      </c>
    </row>
    <row r="211" s="14" customFormat="1">
      <c r="A211" s="14"/>
      <c r="B211" s="245"/>
      <c r="C211" s="246"/>
      <c r="D211" s="236" t="s">
        <v>221</v>
      </c>
      <c r="E211" s="247" t="s">
        <v>19</v>
      </c>
      <c r="F211" s="248" t="s">
        <v>2351</v>
      </c>
      <c r="G211" s="246"/>
      <c r="H211" s="249">
        <v>-1.242</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83</v>
      </c>
      <c r="AV211" s="14" t="s">
        <v>83</v>
      </c>
      <c r="AW211" s="14" t="s">
        <v>34</v>
      </c>
      <c r="AX211" s="14" t="s">
        <v>74</v>
      </c>
      <c r="AY211" s="255" t="s">
        <v>210</v>
      </c>
    </row>
    <row r="212" s="14" customFormat="1">
      <c r="A212" s="14"/>
      <c r="B212" s="245"/>
      <c r="C212" s="246"/>
      <c r="D212" s="236" t="s">
        <v>221</v>
      </c>
      <c r="E212" s="247" t="s">
        <v>19</v>
      </c>
      <c r="F212" s="248" t="s">
        <v>712</v>
      </c>
      <c r="G212" s="246"/>
      <c r="H212" s="249">
        <v>1.25</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221</v>
      </c>
      <c r="AU212" s="255" t="s">
        <v>83</v>
      </c>
      <c r="AV212" s="14" t="s">
        <v>83</v>
      </c>
      <c r="AW212" s="14" t="s">
        <v>34</v>
      </c>
      <c r="AX212" s="14" t="s">
        <v>74</v>
      </c>
      <c r="AY212" s="255" t="s">
        <v>210</v>
      </c>
    </row>
    <row r="213" s="14" customFormat="1">
      <c r="A213" s="14"/>
      <c r="B213" s="245"/>
      <c r="C213" s="246"/>
      <c r="D213" s="236" t="s">
        <v>221</v>
      </c>
      <c r="E213" s="247" t="s">
        <v>19</v>
      </c>
      <c r="F213" s="248" t="s">
        <v>713</v>
      </c>
      <c r="G213" s="246"/>
      <c r="H213" s="249">
        <v>1.4570000000000001</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221</v>
      </c>
      <c r="AU213" s="255" t="s">
        <v>83</v>
      </c>
      <c r="AV213" s="14" t="s">
        <v>83</v>
      </c>
      <c r="AW213" s="14" t="s">
        <v>34</v>
      </c>
      <c r="AX213" s="14" t="s">
        <v>74</v>
      </c>
      <c r="AY213" s="255" t="s">
        <v>210</v>
      </c>
    </row>
    <row r="214" s="14" customFormat="1">
      <c r="A214" s="14"/>
      <c r="B214" s="245"/>
      <c r="C214" s="246"/>
      <c r="D214" s="236" t="s">
        <v>221</v>
      </c>
      <c r="E214" s="247" t="s">
        <v>19</v>
      </c>
      <c r="F214" s="248" t="s">
        <v>714</v>
      </c>
      <c r="G214" s="246"/>
      <c r="H214" s="249">
        <v>-1.8040000000000001</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83</v>
      </c>
      <c r="AV214" s="14" t="s">
        <v>83</v>
      </c>
      <c r="AW214" s="14" t="s">
        <v>34</v>
      </c>
      <c r="AX214" s="14" t="s">
        <v>74</v>
      </c>
      <c r="AY214" s="255" t="s">
        <v>210</v>
      </c>
    </row>
    <row r="215" s="14" customFormat="1">
      <c r="A215" s="14"/>
      <c r="B215" s="245"/>
      <c r="C215" s="246"/>
      <c r="D215" s="236" t="s">
        <v>221</v>
      </c>
      <c r="E215" s="247" t="s">
        <v>19</v>
      </c>
      <c r="F215" s="248" t="s">
        <v>715</v>
      </c>
      <c r="G215" s="246"/>
      <c r="H215" s="249">
        <v>2.758</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221</v>
      </c>
      <c r="AU215" s="255" t="s">
        <v>83</v>
      </c>
      <c r="AV215" s="14" t="s">
        <v>83</v>
      </c>
      <c r="AW215" s="14" t="s">
        <v>34</v>
      </c>
      <c r="AX215" s="14" t="s">
        <v>74</v>
      </c>
      <c r="AY215" s="255" t="s">
        <v>210</v>
      </c>
    </row>
    <row r="216" s="14" customFormat="1">
      <c r="A216" s="14"/>
      <c r="B216" s="245"/>
      <c r="C216" s="246"/>
      <c r="D216" s="236" t="s">
        <v>221</v>
      </c>
      <c r="E216" s="247" t="s">
        <v>19</v>
      </c>
      <c r="F216" s="248" t="s">
        <v>2352</v>
      </c>
      <c r="G216" s="246"/>
      <c r="H216" s="249">
        <v>52.844000000000001</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221</v>
      </c>
      <c r="AU216" s="255" t="s">
        <v>83</v>
      </c>
      <c r="AV216" s="14" t="s">
        <v>83</v>
      </c>
      <c r="AW216" s="14" t="s">
        <v>34</v>
      </c>
      <c r="AX216" s="14" t="s">
        <v>74</v>
      </c>
      <c r="AY216" s="255" t="s">
        <v>210</v>
      </c>
    </row>
    <row r="217" s="14" customFormat="1">
      <c r="A217" s="14"/>
      <c r="B217" s="245"/>
      <c r="C217" s="246"/>
      <c r="D217" s="236" t="s">
        <v>221</v>
      </c>
      <c r="E217" s="247" t="s">
        <v>19</v>
      </c>
      <c r="F217" s="248" t="s">
        <v>2353</v>
      </c>
      <c r="G217" s="246"/>
      <c r="H217" s="249">
        <v>-1.99</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221</v>
      </c>
      <c r="AU217" s="255" t="s">
        <v>83</v>
      </c>
      <c r="AV217" s="14" t="s">
        <v>83</v>
      </c>
      <c r="AW217" s="14" t="s">
        <v>34</v>
      </c>
      <c r="AX217" s="14" t="s">
        <v>74</v>
      </c>
      <c r="AY217" s="255" t="s">
        <v>210</v>
      </c>
    </row>
    <row r="218" s="14" customFormat="1">
      <c r="A218" s="14"/>
      <c r="B218" s="245"/>
      <c r="C218" s="246"/>
      <c r="D218" s="236" t="s">
        <v>221</v>
      </c>
      <c r="E218" s="247" t="s">
        <v>19</v>
      </c>
      <c r="F218" s="248" t="s">
        <v>648</v>
      </c>
      <c r="G218" s="246"/>
      <c r="H218" s="249">
        <v>-1.3040000000000001</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221</v>
      </c>
      <c r="AU218" s="255" t="s">
        <v>83</v>
      </c>
      <c r="AV218" s="14" t="s">
        <v>83</v>
      </c>
      <c r="AW218" s="14" t="s">
        <v>34</v>
      </c>
      <c r="AX218" s="14" t="s">
        <v>74</v>
      </c>
      <c r="AY218" s="255" t="s">
        <v>210</v>
      </c>
    </row>
    <row r="219" s="14" customFormat="1">
      <c r="A219" s="14"/>
      <c r="B219" s="245"/>
      <c r="C219" s="246"/>
      <c r="D219" s="236" t="s">
        <v>221</v>
      </c>
      <c r="E219" s="247" t="s">
        <v>19</v>
      </c>
      <c r="F219" s="248" t="s">
        <v>649</v>
      </c>
      <c r="G219" s="246"/>
      <c r="H219" s="249">
        <v>0.64700000000000002</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83</v>
      </c>
      <c r="AV219" s="14" t="s">
        <v>83</v>
      </c>
      <c r="AW219" s="14" t="s">
        <v>34</v>
      </c>
      <c r="AX219" s="14" t="s">
        <v>74</v>
      </c>
      <c r="AY219" s="255" t="s">
        <v>210</v>
      </c>
    </row>
    <row r="220" s="14" customFormat="1">
      <c r="A220" s="14"/>
      <c r="B220" s="245"/>
      <c r="C220" s="246"/>
      <c r="D220" s="236" t="s">
        <v>221</v>
      </c>
      <c r="E220" s="247" t="s">
        <v>19</v>
      </c>
      <c r="F220" s="248" t="s">
        <v>650</v>
      </c>
      <c r="G220" s="246"/>
      <c r="H220" s="249">
        <v>1.2070000000000001</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221</v>
      </c>
      <c r="AU220" s="255" t="s">
        <v>83</v>
      </c>
      <c r="AV220" s="14" t="s">
        <v>83</v>
      </c>
      <c r="AW220" s="14" t="s">
        <v>34</v>
      </c>
      <c r="AX220" s="14" t="s">
        <v>74</v>
      </c>
      <c r="AY220" s="255" t="s">
        <v>210</v>
      </c>
    </row>
    <row r="221" s="14" customFormat="1">
      <c r="A221" s="14"/>
      <c r="B221" s="245"/>
      <c r="C221" s="246"/>
      <c r="D221" s="236" t="s">
        <v>221</v>
      </c>
      <c r="E221" s="247" t="s">
        <v>19</v>
      </c>
      <c r="F221" s="248" t="s">
        <v>645</v>
      </c>
      <c r="G221" s="246"/>
      <c r="H221" s="249">
        <v>-1.258</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221</v>
      </c>
      <c r="AU221" s="255" t="s">
        <v>83</v>
      </c>
      <c r="AV221" s="14" t="s">
        <v>83</v>
      </c>
      <c r="AW221" s="14" t="s">
        <v>34</v>
      </c>
      <c r="AX221" s="14" t="s">
        <v>74</v>
      </c>
      <c r="AY221" s="255" t="s">
        <v>210</v>
      </c>
    </row>
    <row r="222" s="14" customFormat="1">
      <c r="A222" s="14"/>
      <c r="B222" s="245"/>
      <c r="C222" s="246"/>
      <c r="D222" s="236" t="s">
        <v>221</v>
      </c>
      <c r="E222" s="247" t="s">
        <v>19</v>
      </c>
      <c r="F222" s="248" t="s">
        <v>646</v>
      </c>
      <c r="G222" s="246"/>
      <c r="H222" s="249">
        <v>0.875</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221</v>
      </c>
      <c r="AU222" s="255" t="s">
        <v>83</v>
      </c>
      <c r="AV222" s="14" t="s">
        <v>83</v>
      </c>
      <c r="AW222" s="14" t="s">
        <v>34</v>
      </c>
      <c r="AX222" s="14" t="s">
        <v>74</v>
      </c>
      <c r="AY222" s="255" t="s">
        <v>210</v>
      </c>
    </row>
    <row r="223" s="14" customFormat="1">
      <c r="A223" s="14"/>
      <c r="B223" s="245"/>
      <c r="C223" s="246"/>
      <c r="D223" s="236" t="s">
        <v>221</v>
      </c>
      <c r="E223" s="247" t="s">
        <v>19</v>
      </c>
      <c r="F223" s="248" t="s">
        <v>647</v>
      </c>
      <c r="G223" s="246"/>
      <c r="H223" s="249">
        <v>1.1970000000000001</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221</v>
      </c>
      <c r="AU223" s="255" t="s">
        <v>83</v>
      </c>
      <c r="AV223" s="14" t="s">
        <v>83</v>
      </c>
      <c r="AW223" s="14" t="s">
        <v>34</v>
      </c>
      <c r="AX223" s="14" t="s">
        <v>74</v>
      </c>
      <c r="AY223" s="255" t="s">
        <v>210</v>
      </c>
    </row>
    <row r="224" s="14" customFormat="1">
      <c r="A224" s="14"/>
      <c r="B224" s="245"/>
      <c r="C224" s="246"/>
      <c r="D224" s="236" t="s">
        <v>221</v>
      </c>
      <c r="E224" s="247" t="s">
        <v>19</v>
      </c>
      <c r="F224" s="248" t="s">
        <v>2354</v>
      </c>
      <c r="G224" s="246"/>
      <c r="H224" s="249">
        <v>16.873000000000001</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221</v>
      </c>
      <c r="AU224" s="255" t="s">
        <v>83</v>
      </c>
      <c r="AV224" s="14" t="s">
        <v>83</v>
      </c>
      <c r="AW224" s="14" t="s">
        <v>34</v>
      </c>
      <c r="AX224" s="14" t="s">
        <v>74</v>
      </c>
      <c r="AY224" s="255" t="s">
        <v>210</v>
      </c>
    </row>
    <row r="225" s="14" customFormat="1">
      <c r="A225" s="14"/>
      <c r="B225" s="245"/>
      <c r="C225" s="246"/>
      <c r="D225" s="236" t="s">
        <v>221</v>
      </c>
      <c r="E225" s="247" t="s">
        <v>19</v>
      </c>
      <c r="F225" s="248" t="s">
        <v>644</v>
      </c>
      <c r="G225" s="246"/>
      <c r="H225" s="249">
        <v>-1.944</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221</v>
      </c>
      <c r="AU225" s="255" t="s">
        <v>83</v>
      </c>
      <c r="AV225" s="14" t="s">
        <v>83</v>
      </c>
      <c r="AW225" s="14" t="s">
        <v>34</v>
      </c>
      <c r="AX225" s="14" t="s">
        <v>74</v>
      </c>
      <c r="AY225" s="255" t="s">
        <v>210</v>
      </c>
    </row>
    <row r="226" s="14" customFormat="1">
      <c r="A226" s="14"/>
      <c r="B226" s="245"/>
      <c r="C226" s="246"/>
      <c r="D226" s="236" t="s">
        <v>221</v>
      </c>
      <c r="E226" s="247" t="s">
        <v>19</v>
      </c>
      <c r="F226" s="248" t="s">
        <v>2355</v>
      </c>
      <c r="G226" s="246"/>
      <c r="H226" s="249">
        <v>11.163</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221</v>
      </c>
      <c r="AU226" s="255" t="s">
        <v>83</v>
      </c>
      <c r="AV226" s="14" t="s">
        <v>83</v>
      </c>
      <c r="AW226" s="14" t="s">
        <v>34</v>
      </c>
      <c r="AX226" s="14" t="s">
        <v>74</v>
      </c>
      <c r="AY226" s="255" t="s">
        <v>210</v>
      </c>
    </row>
    <row r="227" s="14" customFormat="1">
      <c r="A227" s="14"/>
      <c r="B227" s="245"/>
      <c r="C227" s="246"/>
      <c r="D227" s="236" t="s">
        <v>221</v>
      </c>
      <c r="E227" s="247" t="s">
        <v>19</v>
      </c>
      <c r="F227" s="248" t="s">
        <v>2356</v>
      </c>
      <c r="G227" s="246"/>
      <c r="H227" s="249">
        <v>12.16</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221</v>
      </c>
      <c r="AU227" s="255" t="s">
        <v>83</v>
      </c>
      <c r="AV227" s="14" t="s">
        <v>83</v>
      </c>
      <c r="AW227" s="14" t="s">
        <v>34</v>
      </c>
      <c r="AX227" s="14" t="s">
        <v>74</v>
      </c>
      <c r="AY227" s="255" t="s">
        <v>210</v>
      </c>
    </row>
    <row r="228" s="14" customFormat="1">
      <c r="A228" s="14"/>
      <c r="B228" s="245"/>
      <c r="C228" s="246"/>
      <c r="D228" s="236" t="s">
        <v>221</v>
      </c>
      <c r="E228" s="247" t="s">
        <v>19</v>
      </c>
      <c r="F228" s="248" t="s">
        <v>2340</v>
      </c>
      <c r="G228" s="246"/>
      <c r="H228" s="249">
        <v>-1.6799999999999999</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221</v>
      </c>
      <c r="AU228" s="255" t="s">
        <v>83</v>
      </c>
      <c r="AV228" s="14" t="s">
        <v>83</v>
      </c>
      <c r="AW228" s="14" t="s">
        <v>34</v>
      </c>
      <c r="AX228" s="14" t="s">
        <v>74</v>
      </c>
      <c r="AY228" s="255" t="s">
        <v>210</v>
      </c>
    </row>
    <row r="229" s="14" customFormat="1">
      <c r="A229" s="14"/>
      <c r="B229" s="245"/>
      <c r="C229" s="246"/>
      <c r="D229" s="236" t="s">
        <v>221</v>
      </c>
      <c r="E229" s="247" t="s">
        <v>19</v>
      </c>
      <c r="F229" s="248" t="s">
        <v>2357</v>
      </c>
      <c r="G229" s="246"/>
      <c r="H229" s="249">
        <v>-3.3599999999999999</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221</v>
      </c>
      <c r="AU229" s="255" t="s">
        <v>83</v>
      </c>
      <c r="AV229" s="14" t="s">
        <v>83</v>
      </c>
      <c r="AW229" s="14" t="s">
        <v>34</v>
      </c>
      <c r="AX229" s="14" t="s">
        <v>74</v>
      </c>
      <c r="AY229" s="255" t="s">
        <v>210</v>
      </c>
    </row>
    <row r="230" s="14" customFormat="1">
      <c r="A230" s="14"/>
      <c r="B230" s="245"/>
      <c r="C230" s="246"/>
      <c r="D230" s="236" t="s">
        <v>221</v>
      </c>
      <c r="E230" s="247" t="s">
        <v>19</v>
      </c>
      <c r="F230" s="248" t="s">
        <v>2358</v>
      </c>
      <c r="G230" s="246"/>
      <c r="H230" s="249">
        <v>12.292</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221</v>
      </c>
      <c r="AU230" s="255" t="s">
        <v>83</v>
      </c>
      <c r="AV230" s="14" t="s">
        <v>83</v>
      </c>
      <c r="AW230" s="14" t="s">
        <v>34</v>
      </c>
      <c r="AX230" s="14" t="s">
        <v>74</v>
      </c>
      <c r="AY230" s="255" t="s">
        <v>210</v>
      </c>
    </row>
    <row r="231" s="14" customFormat="1">
      <c r="A231" s="14"/>
      <c r="B231" s="245"/>
      <c r="C231" s="246"/>
      <c r="D231" s="236" t="s">
        <v>221</v>
      </c>
      <c r="E231" s="247" t="s">
        <v>19</v>
      </c>
      <c r="F231" s="248" t="s">
        <v>2339</v>
      </c>
      <c r="G231" s="246"/>
      <c r="H231" s="249">
        <v>-1.8899999999999999</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221</v>
      </c>
      <c r="AU231" s="255" t="s">
        <v>83</v>
      </c>
      <c r="AV231" s="14" t="s">
        <v>83</v>
      </c>
      <c r="AW231" s="14" t="s">
        <v>34</v>
      </c>
      <c r="AX231" s="14" t="s">
        <v>74</v>
      </c>
      <c r="AY231" s="255" t="s">
        <v>210</v>
      </c>
    </row>
    <row r="232" s="14" customFormat="1">
      <c r="A232" s="14"/>
      <c r="B232" s="245"/>
      <c r="C232" s="246"/>
      <c r="D232" s="236" t="s">
        <v>221</v>
      </c>
      <c r="E232" s="247" t="s">
        <v>19</v>
      </c>
      <c r="F232" s="248" t="s">
        <v>2359</v>
      </c>
      <c r="G232" s="246"/>
      <c r="H232" s="249">
        <v>11.433999999999999</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221</v>
      </c>
      <c r="AU232" s="255" t="s">
        <v>83</v>
      </c>
      <c r="AV232" s="14" t="s">
        <v>83</v>
      </c>
      <c r="AW232" s="14" t="s">
        <v>34</v>
      </c>
      <c r="AX232" s="14" t="s">
        <v>74</v>
      </c>
      <c r="AY232" s="255" t="s">
        <v>210</v>
      </c>
    </row>
    <row r="233" s="14" customFormat="1">
      <c r="A233" s="14"/>
      <c r="B233" s="245"/>
      <c r="C233" s="246"/>
      <c r="D233" s="236" t="s">
        <v>221</v>
      </c>
      <c r="E233" s="247" t="s">
        <v>19</v>
      </c>
      <c r="F233" s="248" t="s">
        <v>2360</v>
      </c>
      <c r="G233" s="246"/>
      <c r="H233" s="249">
        <v>-1.47</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221</v>
      </c>
      <c r="AU233" s="255" t="s">
        <v>83</v>
      </c>
      <c r="AV233" s="14" t="s">
        <v>83</v>
      </c>
      <c r="AW233" s="14" t="s">
        <v>34</v>
      </c>
      <c r="AX233" s="14" t="s">
        <v>74</v>
      </c>
      <c r="AY233" s="255" t="s">
        <v>210</v>
      </c>
    </row>
    <row r="234" s="14" customFormat="1">
      <c r="A234" s="14"/>
      <c r="B234" s="245"/>
      <c r="C234" s="246"/>
      <c r="D234" s="236" t="s">
        <v>221</v>
      </c>
      <c r="E234" s="247" t="s">
        <v>19</v>
      </c>
      <c r="F234" s="248" t="s">
        <v>665</v>
      </c>
      <c r="G234" s="246"/>
      <c r="H234" s="249">
        <v>-1.2849999999999999</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221</v>
      </c>
      <c r="AU234" s="255" t="s">
        <v>83</v>
      </c>
      <c r="AV234" s="14" t="s">
        <v>83</v>
      </c>
      <c r="AW234" s="14" t="s">
        <v>34</v>
      </c>
      <c r="AX234" s="14" t="s">
        <v>74</v>
      </c>
      <c r="AY234" s="255" t="s">
        <v>210</v>
      </c>
    </row>
    <row r="235" s="14" customFormat="1">
      <c r="A235" s="14"/>
      <c r="B235" s="245"/>
      <c r="C235" s="246"/>
      <c r="D235" s="236" t="s">
        <v>221</v>
      </c>
      <c r="E235" s="247" t="s">
        <v>19</v>
      </c>
      <c r="F235" s="248" t="s">
        <v>2361</v>
      </c>
      <c r="G235" s="246"/>
      <c r="H235" s="249">
        <v>3.0510000000000002</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221</v>
      </c>
      <c r="AU235" s="255" t="s">
        <v>83</v>
      </c>
      <c r="AV235" s="14" t="s">
        <v>83</v>
      </c>
      <c r="AW235" s="14" t="s">
        <v>34</v>
      </c>
      <c r="AX235" s="14" t="s">
        <v>74</v>
      </c>
      <c r="AY235" s="255" t="s">
        <v>210</v>
      </c>
    </row>
    <row r="236" s="14" customFormat="1">
      <c r="A236" s="14"/>
      <c r="B236" s="245"/>
      <c r="C236" s="246"/>
      <c r="D236" s="236" t="s">
        <v>221</v>
      </c>
      <c r="E236" s="247" t="s">
        <v>19</v>
      </c>
      <c r="F236" s="248" t="s">
        <v>2362</v>
      </c>
      <c r="G236" s="246"/>
      <c r="H236" s="249">
        <v>24.411000000000001</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221</v>
      </c>
      <c r="AU236" s="255" t="s">
        <v>83</v>
      </c>
      <c r="AV236" s="14" t="s">
        <v>83</v>
      </c>
      <c r="AW236" s="14" t="s">
        <v>34</v>
      </c>
      <c r="AX236" s="14" t="s">
        <v>74</v>
      </c>
      <c r="AY236" s="255" t="s">
        <v>210</v>
      </c>
    </row>
    <row r="237" s="14" customFormat="1">
      <c r="A237" s="14"/>
      <c r="B237" s="245"/>
      <c r="C237" s="246"/>
      <c r="D237" s="236" t="s">
        <v>221</v>
      </c>
      <c r="E237" s="247" t="s">
        <v>19</v>
      </c>
      <c r="F237" s="248" t="s">
        <v>2338</v>
      </c>
      <c r="G237" s="246"/>
      <c r="H237" s="249">
        <v>-1.8899999999999999</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221</v>
      </c>
      <c r="AU237" s="255" t="s">
        <v>83</v>
      </c>
      <c r="AV237" s="14" t="s">
        <v>83</v>
      </c>
      <c r="AW237" s="14" t="s">
        <v>34</v>
      </c>
      <c r="AX237" s="14" t="s">
        <v>74</v>
      </c>
      <c r="AY237" s="255" t="s">
        <v>210</v>
      </c>
    </row>
    <row r="238" s="14" customFormat="1">
      <c r="A238" s="14"/>
      <c r="B238" s="245"/>
      <c r="C238" s="246"/>
      <c r="D238" s="236" t="s">
        <v>221</v>
      </c>
      <c r="E238" s="247" t="s">
        <v>19</v>
      </c>
      <c r="F238" s="248" t="s">
        <v>2363</v>
      </c>
      <c r="G238" s="246"/>
      <c r="H238" s="249">
        <v>6.758</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221</v>
      </c>
      <c r="AU238" s="255" t="s">
        <v>83</v>
      </c>
      <c r="AV238" s="14" t="s">
        <v>83</v>
      </c>
      <c r="AW238" s="14" t="s">
        <v>34</v>
      </c>
      <c r="AX238" s="14" t="s">
        <v>74</v>
      </c>
      <c r="AY238" s="255" t="s">
        <v>210</v>
      </c>
    </row>
    <row r="239" s="14" customFormat="1">
      <c r="A239" s="14"/>
      <c r="B239" s="245"/>
      <c r="C239" s="246"/>
      <c r="D239" s="236" t="s">
        <v>221</v>
      </c>
      <c r="E239" s="247" t="s">
        <v>19</v>
      </c>
      <c r="F239" s="248" t="s">
        <v>2360</v>
      </c>
      <c r="G239" s="246"/>
      <c r="H239" s="249">
        <v>-1.47</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221</v>
      </c>
      <c r="AU239" s="255" t="s">
        <v>83</v>
      </c>
      <c r="AV239" s="14" t="s">
        <v>83</v>
      </c>
      <c r="AW239" s="14" t="s">
        <v>34</v>
      </c>
      <c r="AX239" s="14" t="s">
        <v>74</v>
      </c>
      <c r="AY239" s="255" t="s">
        <v>210</v>
      </c>
    </row>
    <row r="240" s="14" customFormat="1">
      <c r="A240" s="14"/>
      <c r="B240" s="245"/>
      <c r="C240" s="246"/>
      <c r="D240" s="236" t="s">
        <v>221</v>
      </c>
      <c r="E240" s="247" t="s">
        <v>19</v>
      </c>
      <c r="F240" s="248" t="s">
        <v>2364</v>
      </c>
      <c r="G240" s="246"/>
      <c r="H240" s="249">
        <v>-1.264</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221</v>
      </c>
      <c r="AU240" s="255" t="s">
        <v>83</v>
      </c>
      <c r="AV240" s="14" t="s">
        <v>83</v>
      </c>
      <c r="AW240" s="14" t="s">
        <v>34</v>
      </c>
      <c r="AX240" s="14" t="s">
        <v>74</v>
      </c>
      <c r="AY240" s="255" t="s">
        <v>210</v>
      </c>
    </row>
    <row r="241" s="14" customFormat="1">
      <c r="A241" s="14"/>
      <c r="B241" s="245"/>
      <c r="C241" s="246"/>
      <c r="D241" s="236" t="s">
        <v>221</v>
      </c>
      <c r="E241" s="247" t="s">
        <v>19</v>
      </c>
      <c r="F241" s="248" t="s">
        <v>2365</v>
      </c>
      <c r="G241" s="246"/>
      <c r="H241" s="249">
        <v>23.728999999999999</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221</v>
      </c>
      <c r="AU241" s="255" t="s">
        <v>83</v>
      </c>
      <c r="AV241" s="14" t="s">
        <v>83</v>
      </c>
      <c r="AW241" s="14" t="s">
        <v>34</v>
      </c>
      <c r="AX241" s="14" t="s">
        <v>74</v>
      </c>
      <c r="AY241" s="255" t="s">
        <v>210</v>
      </c>
    </row>
    <row r="242" s="14" customFormat="1">
      <c r="A242" s="14"/>
      <c r="B242" s="245"/>
      <c r="C242" s="246"/>
      <c r="D242" s="236" t="s">
        <v>221</v>
      </c>
      <c r="E242" s="247" t="s">
        <v>19</v>
      </c>
      <c r="F242" s="248" t="s">
        <v>2364</v>
      </c>
      <c r="G242" s="246"/>
      <c r="H242" s="249">
        <v>-1.264</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221</v>
      </c>
      <c r="AU242" s="255" t="s">
        <v>83</v>
      </c>
      <c r="AV242" s="14" t="s">
        <v>83</v>
      </c>
      <c r="AW242" s="14" t="s">
        <v>34</v>
      </c>
      <c r="AX242" s="14" t="s">
        <v>74</v>
      </c>
      <c r="AY242" s="255" t="s">
        <v>210</v>
      </c>
    </row>
    <row r="243" s="14" customFormat="1">
      <c r="A243" s="14"/>
      <c r="B243" s="245"/>
      <c r="C243" s="246"/>
      <c r="D243" s="236" t="s">
        <v>221</v>
      </c>
      <c r="E243" s="247" t="s">
        <v>19</v>
      </c>
      <c r="F243" s="248" t="s">
        <v>2366</v>
      </c>
      <c r="G243" s="246"/>
      <c r="H243" s="249">
        <v>2.9809999999999999</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221</v>
      </c>
      <c r="AU243" s="255" t="s">
        <v>83</v>
      </c>
      <c r="AV243" s="14" t="s">
        <v>83</v>
      </c>
      <c r="AW243" s="14" t="s">
        <v>34</v>
      </c>
      <c r="AX243" s="14" t="s">
        <v>74</v>
      </c>
      <c r="AY243" s="255" t="s">
        <v>210</v>
      </c>
    </row>
    <row r="244" s="14" customFormat="1">
      <c r="A244" s="14"/>
      <c r="B244" s="245"/>
      <c r="C244" s="246"/>
      <c r="D244" s="236" t="s">
        <v>221</v>
      </c>
      <c r="E244" s="247" t="s">
        <v>19</v>
      </c>
      <c r="F244" s="248" t="s">
        <v>2367</v>
      </c>
      <c r="G244" s="246"/>
      <c r="H244" s="249">
        <v>14.385999999999999</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83</v>
      </c>
      <c r="AV244" s="14" t="s">
        <v>83</v>
      </c>
      <c r="AW244" s="14" t="s">
        <v>34</v>
      </c>
      <c r="AX244" s="14" t="s">
        <v>74</v>
      </c>
      <c r="AY244" s="255" t="s">
        <v>210</v>
      </c>
    </row>
    <row r="245" s="14" customFormat="1">
      <c r="A245" s="14"/>
      <c r="B245" s="245"/>
      <c r="C245" s="246"/>
      <c r="D245" s="236" t="s">
        <v>221</v>
      </c>
      <c r="E245" s="247" t="s">
        <v>19</v>
      </c>
      <c r="F245" s="248" t="s">
        <v>2337</v>
      </c>
      <c r="G245" s="246"/>
      <c r="H245" s="249">
        <v>-1.6799999999999999</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221</v>
      </c>
      <c r="AU245" s="255" t="s">
        <v>83</v>
      </c>
      <c r="AV245" s="14" t="s">
        <v>83</v>
      </c>
      <c r="AW245" s="14" t="s">
        <v>34</v>
      </c>
      <c r="AX245" s="14" t="s">
        <v>74</v>
      </c>
      <c r="AY245" s="255" t="s">
        <v>210</v>
      </c>
    </row>
    <row r="246" s="15" customFormat="1">
      <c r="A246" s="15"/>
      <c r="B246" s="256"/>
      <c r="C246" s="257"/>
      <c r="D246" s="236" t="s">
        <v>221</v>
      </c>
      <c r="E246" s="258" t="s">
        <v>19</v>
      </c>
      <c r="F246" s="259" t="s">
        <v>234</v>
      </c>
      <c r="G246" s="257"/>
      <c r="H246" s="260">
        <v>486.27499999999998</v>
      </c>
      <c r="I246" s="261"/>
      <c r="J246" s="257"/>
      <c r="K246" s="257"/>
      <c r="L246" s="262"/>
      <c r="M246" s="263"/>
      <c r="N246" s="264"/>
      <c r="O246" s="264"/>
      <c r="P246" s="264"/>
      <c r="Q246" s="264"/>
      <c r="R246" s="264"/>
      <c r="S246" s="264"/>
      <c r="T246" s="265"/>
      <c r="U246" s="15"/>
      <c r="V246" s="15"/>
      <c r="W246" s="15"/>
      <c r="X246" s="15"/>
      <c r="Y246" s="15"/>
      <c r="Z246" s="15"/>
      <c r="AA246" s="15"/>
      <c r="AB246" s="15"/>
      <c r="AC246" s="15"/>
      <c r="AD246" s="15"/>
      <c r="AE246" s="15"/>
      <c r="AT246" s="266" t="s">
        <v>221</v>
      </c>
      <c r="AU246" s="266" t="s">
        <v>83</v>
      </c>
      <c r="AV246" s="15" t="s">
        <v>91</v>
      </c>
      <c r="AW246" s="15" t="s">
        <v>34</v>
      </c>
      <c r="AX246" s="15" t="s">
        <v>74</v>
      </c>
      <c r="AY246" s="266" t="s">
        <v>210</v>
      </c>
    </row>
    <row r="247" s="13" customFormat="1">
      <c r="A247" s="13"/>
      <c r="B247" s="234"/>
      <c r="C247" s="235"/>
      <c r="D247" s="236" t="s">
        <v>221</v>
      </c>
      <c r="E247" s="237" t="s">
        <v>19</v>
      </c>
      <c r="F247" s="238" t="s">
        <v>558</v>
      </c>
      <c r="G247" s="235"/>
      <c r="H247" s="237" t="s">
        <v>19</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221</v>
      </c>
      <c r="AU247" s="244" t="s">
        <v>83</v>
      </c>
      <c r="AV247" s="13" t="s">
        <v>81</v>
      </c>
      <c r="AW247" s="13" t="s">
        <v>34</v>
      </c>
      <c r="AX247" s="13" t="s">
        <v>74</v>
      </c>
      <c r="AY247" s="244" t="s">
        <v>210</v>
      </c>
    </row>
    <row r="248" s="14" customFormat="1">
      <c r="A248" s="14"/>
      <c r="B248" s="245"/>
      <c r="C248" s="246"/>
      <c r="D248" s="236" t="s">
        <v>221</v>
      </c>
      <c r="E248" s="247" t="s">
        <v>19</v>
      </c>
      <c r="F248" s="248" t="s">
        <v>2368</v>
      </c>
      <c r="G248" s="246"/>
      <c r="H248" s="249">
        <v>46.151000000000003</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221</v>
      </c>
      <c r="AU248" s="255" t="s">
        <v>83</v>
      </c>
      <c r="AV248" s="14" t="s">
        <v>83</v>
      </c>
      <c r="AW248" s="14" t="s">
        <v>34</v>
      </c>
      <c r="AX248" s="14" t="s">
        <v>74</v>
      </c>
      <c r="AY248" s="255" t="s">
        <v>210</v>
      </c>
    </row>
    <row r="249" s="14" customFormat="1">
      <c r="A249" s="14"/>
      <c r="B249" s="245"/>
      <c r="C249" s="246"/>
      <c r="D249" s="236" t="s">
        <v>221</v>
      </c>
      <c r="E249" s="247" t="s">
        <v>19</v>
      </c>
      <c r="F249" s="248" t="s">
        <v>837</v>
      </c>
      <c r="G249" s="246"/>
      <c r="H249" s="249">
        <v>0.70999999999999996</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83</v>
      </c>
      <c r="AV249" s="14" t="s">
        <v>83</v>
      </c>
      <c r="AW249" s="14" t="s">
        <v>34</v>
      </c>
      <c r="AX249" s="14" t="s">
        <v>74</v>
      </c>
      <c r="AY249" s="255" t="s">
        <v>210</v>
      </c>
    </row>
    <row r="250" s="14" customFormat="1">
      <c r="A250" s="14"/>
      <c r="B250" s="245"/>
      <c r="C250" s="246"/>
      <c r="D250" s="236" t="s">
        <v>221</v>
      </c>
      <c r="E250" s="247" t="s">
        <v>19</v>
      </c>
      <c r="F250" s="248" t="s">
        <v>2369</v>
      </c>
      <c r="G250" s="246"/>
      <c r="H250" s="249">
        <v>-1.165</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221</v>
      </c>
      <c r="AU250" s="255" t="s">
        <v>83</v>
      </c>
      <c r="AV250" s="14" t="s">
        <v>83</v>
      </c>
      <c r="AW250" s="14" t="s">
        <v>34</v>
      </c>
      <c r="AX250" s="14" t="s">
        <v>74</v>
      </c>
      <c r="AY250" s="255" t="s">
        <v>210</v>
      </c>
    </row>
    <row r="251" s="14" customFormat="1">
      <c r="A251" s="14"/>
      <c r="B251" s="245"/>
      <c r="C251" s="246"/>
      <c r="D251" s="236" t="s">
        <v>221</v>
      </c>
      <c r="E251" s="247" t="s">
        <v>19</v>
      </c>
      <c r="F251" s="248" t="s">
        <v>839</v>
      </c>
      <c r="G251" s="246"/>
      <c r="H251" s="249">
        <v>4.4749999999999996</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221</v>
      </c>
      <c r="AU251" s="255" t="s">
        <v>83</v>
      </c>
      <c r="AV251" s="14" t="s">
        <v>83</v>
      </c>
      <c r="AW251" s="14" t="s">
        <v>34</v>
      </c>
      <c r="AX251" s="14" t="s">
        <v>74</v>
      </c>
      <c r="AY251" s="255" t="s">
        <v>210</v>
      </c>
    </row>
    <row r="252" s="14" customFormat="1">
      <c r="A252" s="14"/>
      <c r="B252" s="245"/>
      <c r="C252" s="246"/>
      <c r="D252" s="236" t="s">
        <v>221</v>
      </c>
      <c r="E252" s="247" t="s">
        <v>19</v>
      </c>
      <c r="F252" s="248" t="s">
        <v>840</v>
      </c>
      <c r="G252" s="246"/>
      <c r="H252" s="249">
        <v>0.16200000000000001</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221</v>
      </c>
      <c r="AU252" s="255" t="s">
        <v>83</v>
      </c>
      <c r="AV252" s="14" t="s">
        <v>83</v>
      </c>
      <c r="AW252" s="14" t="s">
        <v>34</v>
      </c>
      <c r="AX252" s="14" t="s">
        <v>74</v>
      </c>
      <c r="AY252" s="255" t="s">
        <v>210</v>
      </c>
    </row>
    <row r="253" s="14" customFormat="1">
      <c r="A253" s="14"/>
      <c r="B253" s="245"/>
      <c r="C253" s="246"/>
      <c r="D253" s="236" t="s">
        <v>221</v>
      </c>
      <c r="E253" s="247" t="s">
        <v>19</v>
      </c>
      <c r="F253" s="248" t="s">
        <v>2370</v>
      </c>
      <c r="G253" s="246"/>
      <c r="H253" s="249">
        <v>-0.53400000000000003</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221</v>
      </c>
      <c r="AU253" s="255" t="s">
        <v>83</v>
      </c>
      <c r="AV253" s="14" t="s">
        <v>83</v>
      </c>
      <c r="AW253" s="14" t="s">
        <v>34</v>
      </c>
      <c r="AX253" s="14" t="s">
        <v>74</v>
      </c>
      <c r="AY253" s="255" t="s">
        <v>210</v>
      </c>
    </row>
    <row r="254" s="14" customFormat="1">
      <c r="A254" s="14"/>
      <c r="B254" s="245"/>
      <c r="C254" s="246"/>
      <c r="D254" s="236" t="s">
        <v>221</v>
      </c>
      <c r="E254" s="247" t="s">
        <v>19</v>
      </c>
      <c r="F254" s="248" t="s">
        <v>842</v>
      </c>
      <c r="G254" s="246"/>
      <c r="H254" s="249">
        <v>1.401</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221</v>
      </c>
      <c r="AU254" s="255" t="s">
        <v>83</v>
      </c>
      <c r="AV254" s="14" t="s">
        <v>83</v>
      </c>
      <c r="AW254" s="14" t="s">
        <v>34</v>
      </c>
      <c r="AX254" s="14" t="s">
        <v>74</v>
      </c>
      <c r="AY254" s="255" t="s">
        <v>210</v>
      </c>
    </row>
    <row r="255" s="14" customFormat="1">
      <c r="A255" s="14"/>
      <c r="B255" s="245"/>
      <c r="C255" s="246"/>
      <c r="D255" s="236" t="s">
        <v>221</v>
      </c>
      <c r="E255" s="247" t="s">
        <v>19</v>
      </c>
      <c r="F255" s="248" t="s">
        <v>843</v>
      </c>
      <c r="G255" s="246"/>
      <c r="H255" s="249">
        <v>0.67700000000000005</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221</v>
      </c>
      <c r="AU255" s="255" t="s">
        <v>83</v>
      </c>
      <c r="AV255" s="14" t="s">
        <v>83</v>
      </c>
      <c r="AW255" s="14" t="s">
        <v>34</v>
      </c>
      <c r="AX255" s="14" t="s">
        <v>74</v>
      </c>
      <c r="AY255" s="255" t="s">
        <v>210</v>
      </c>
    </row>
    <row r="256" s="14" customFormat="1">
      <c r="A256" s="14"/>
      <c r="B256" s="245"/>
      <c r="C256" s="246"/>
      <c r="D256" s="236" t="s">
        <v>221</v>
      </c>
      <c r="E256" s="247" t="s">
        <v>19</v>
      </c>
      <c r="F256" s="248" t="s">
        <v>2371</v>
      </c>
      <c r="G256" s="246"/>
      <c r="H256" s="249">
        <v>-1.4870000000000001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221</v>
      </c>
      <c r="AU256" s="255" t="s">
        <v>83</v>
      </c>
      <c r="AV256" s="14" t="s">
        <v>83</v>
      </c>
      <c r="AW256" s="14" t="s">
        <v>34</v>
      </c>
      <c r="AX256" s="14" t="s">
        <v>74</v>
      </c>
      <c r="AY256" s="255" t="s">
        <v>210</v>
      </c>
    </row>
    <row r="257" s="14" customFormat="1">
      <c r="A257" s="14"/>
      <c r="B257" s="245"/>
      <c r="C257" s="246"/>
      <c r="D257" s="236" t="s">
        <v>221</v>
      </c>
      <c r="E257" s="247" t="s">
        <v>19</v>
      </c>
      <c r="F257" s="248" t="s">
        <v>845</v>
      </c>
      <c r="G257" s="246"/>
      <c r="H257" s="249">
        <v>0.78000000000000003</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221</v>
      </c>
      <c r="AU257" s="255" t="s">
        <v>83</v>
      </c>
      <c r="AV257" s="14" t="s">
        <v>83</v>
      </c>
      <c r="AW257" s="14" t="s">
        <v>34</v>
      </c>
      <c r="AX257" s="14" t="s">
        <v>74</v>
      </c>
      <c r="AY257" s="255" t="s">
        <v>210</v>
      </c>
    </row>
    <row r="258" s="15" customFormat="1">
      <c r="A258" s="15"/>
      <c r="B258" s="256"/>
      <c r="C258" s="257"/>
      <c r="D258" s="236" t="s">
        <v>221</v>
      </c>
      <c r="E258" s="258" t="s">
        <v>19</v>
      </c>
      <c r="F258" s="259" t="s">
        <v>234</v>
      </c>
      <c r="G258" s="257"/>
      <c r="H258" s="260">
        <v>51.170000000000002</v>
      </c>
      <c r="I258" s="261"/>
      <c r="J258" s="257"/>
      <c r="K258" s="257"/>
      <c r="L258" s="262"/>
      <c r="M258" s="263"/>
      <c r="N258" s="264"/>
      <c r="O258" s="264"/>
      <c r="P258" s="264"/>
      <c r="Q258" s="264"/>
      <c r="R258" s="264"/>
      <c r="S258" s="264"/>
      <c r="T258" s="265"/>
      <c r="U258" s="15"/>
      <c r="V258" s="15"/>
      <c r="W258" s="15"/>
      <c r="X258" s="15"/>
      <c r="Y258" s="15"/>
      <c r="Z258" s="15"/>
      <c r="AA258" s="15"/>
      <c r="AB258" s="15"/>
      <c r="AC258" s="15"/>
      <c r="AD258" s="15"/>
      <c r="AE258" s="15"/>
      <c r="AT258" s="266" t="s">
        <v>221</v>
      </c>
      <c r="AU258" s="266" t="s">
        <v>83</v>
      </c>
      <c r="AV258" s="15" t="s">
        <v>91</v>
      </c>
      <c r="AW258" s="15" t="s">
        <v>34</v>
      </c>
      <c r="AX258" s="15" t="s">
        <v>74</v>
      </c>
      <c r="AY258" s="266" t="s">
        <v>210</v>
      </c>
    </row>
    <row r="259" s="13" customFormat="1">
      <c r="A259" s="13"/>
      <c r="B259" s="234"/>
      <c r="C259" s="235"/>
      <c r="D259" s="236" t="s">
        <v>221</v>
      </c>
      <c r="E259" s="237" t="s">
        <v>19</v>
      </c>
      <c r="F259" s="238" t="s">
        <v>668</v>
      </c>
      <c r="G259" s="235"/>
      <c r="H259" s="237" t="s">
        <v>19</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221</v>
      </c>
      <c r="AU259" s="244" t="s">
        <v>83</v>
      </c>
      <c r="AV259" s="13" t="s">
        <v>81</v>
      </c>
      <c r="AW259" s="13" t="s">
        <v>34</v>
      </c>
      <c r="AX259" s="13" t="s">
        <v>74</v>
      </c>
      <c r="AY259" s="244" t="s">
        <v>210</v>
      </c>
    </row>
    <row r="260" s="14" customFormat="1">
      <c r="A260" s="14"/>
      <c r="B260" s="245"/>
      <c r="C260" s="246"/>
      <c r="D260" s="236" t="s">
        <v>221</v>
      </c>
      <c r="E260" s="247" t="s">
        <v>19</v>
      </c>
      <c r="F260" s="248" t="s">
        <v>669</v>
      </c>
      <c r="G260" s="246"/>
      <c r="H260" s="249">
        <v>18.219999999999999</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221</v>
      </c>
      <c r="AU260" s="255" t="s">
        <v>83</v>
      </c>
      <c r="AV260" s="14" t="s">
        <v>83</v>
      </c>
      <c r="AW260" s="14" t="s">
        <v>34</v>
      </c>
      <c r="AX260" s="14" t="s">
        <v>74</v>
      </c>
      <c r="AY260" s="255" t="s">
        <v>210</v>
      </c>
    </row>
    <row r="261" s="14" customFormat="1">
      <c r="A261" s="14"/>
      <c r="B261" s="245"/>
      <c r="C261" s="246"/>
      <c r="D261" s="236" t="s">
        <v>221</v>
      </c>
      <c r="E261" s="247" t="s">
        <v>19</v>
      </c>
      <c r="F261" s="248" t="s">
        <v>670</v>
      </c>
      <c r="G261" s="246"/>
      <c r="H261" s="249">
        <v>21.472999999999999</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221</v>
      </c>
      <c r="AU261" s="255" t="s">
        <v>83</v>
      </c>
      <c r="AV261" s="14" t="s">
        <v>83</v>
      </c>
      <c r="AW261" s="14" t="s">
        <v>34</v>
      </c>
      <c r="AX261" s="14" t="s">
        <v>74</v>
      </c>
      <c r="AY261" s="255" t="s">
        <v>210</v>
      </c>
    </row>
    <row r="262" s="14" customFormat="1">
      <c r="A262" s="14"/>
      <c r="B262" s="245"/>
      <c r="C262" s="246"/>
      <c r="D262" s="236" t="s">
        <v>221</v>
      </c>
      <c r="E262" s="247" t="s">
        <v>19</v>
      </c>
      <c r="F262" s="248" t="s">
        <v>671</v>
      </c>
      <c r="G262" s="246"/>
      <c r="H262" s="249">
        <v>23.734999999999999</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221</v>
      </c>
      <c r="AU262" s="255" t="s">
        <v>83</v>
      </c>
      <c r="AV262" s="14" t="s">
        <v>83</v>
      </c>
      <c r="AW262" s="14" t="s">
        <v>34</v>
      </c>
      <c r="AX262" s="14" t="s">
        <v>74</v>
      </c>
      <c r="AY262" s="255" t="s">
        <v>210</v>
      </c>
    </row>
    <row r="263" s="15" customFormat="1">
      <c r="A263" s="15"/>
      <c r="B263" s="256"/>
      <c r="C263" s="257"/>
      <c r="D263" s="236" t="s">
        <v>221</v>
      </c>
      <c r="E263" s="258" t="s">
        <v>19</v>
      </c>
      <c r="F263" s="259" t="s">
        <v>234</v>
      </c>
      <c r="G263" s="257"/>
      <c r="H263" s="260">
        <v>63.427999999999997</v>
      </c>
      <c r="I263" s="261"/>
      <c r="J263" s="257"/>
      <c r="K263" s="257"/>
      <c r="L263" s="262"/>
      <c r="M263" s="263"/>
      <c r="N263" s="264"/>
      <c r="O263" s="264"/>
      <c r="P263" s="264"/>
      <c r="Q263" s="264"/>
      <c r="R263" s="264"/>
      <c r="S263" s="264"/>
      <c r="T263" s="265"/>
      <c r="U263" s="15"/>
      <c r="V263" s="15"/>
      <c r="W263" s="15"/>
      <c r="X263" s="15"/>
      <c r="Y263" s="15"/>
      <c r="Z263" s="15"/>
      <c r="AA263" s="15"/>
      <c r="AB263" s="15"/>
      <c r="AC263" s="15"/>
      <c r="AD263" s="15"/>
      <c r="AE263" s="15"/>
      <c r="AT263" s="266" t="s">
        <v>221</v>
      </c>
      <c r="AU263" s="266" t="s">
        <v>83</v>
      </c>
      <c r="AV263" s="15" t="s">
        <v>91</v>
      </c>
      <c r="AW263" s="15" t="s">
        <v>34</v>
      </c>
      <c r="AX263" s="15" t="s">
        <v>74</v>
      </c>
      <c r="AY263" s="266" t="s">
        <v>210</v>
      </c>
    </row>
    <row r="264" s="13" customFormat="1">
      <c r="A264" s="13"/>
      <c r="B264" s="234"/>
      <c r="C264" s="235"/>
      <c r="D264" s="236" t="s">
        <v>221</v>
      </c>
      <c r="E264" s="237" t="s">
        <v>19</v>
      </c>
      <c r="F264" s="238" t="s">
        <v>672</v>
      </c>
      <c r="G264" s="235"/>
      <c r="H264" s="237" t="s">
        <v>19</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221</v>
      </c>
      <c r="AU264" s="244" t="s">
        <v>83</v>
      </c>
      <c r="AV264" s="13" t="s">
        <v>81</v>
      </c>
      <c r="AW264" s="13" t="s">
        <v>34</v>
      </c>
      <c r="AX264" s="13" t="s">
        <v>74</v>
      </c>
      <c r="AY264" s="244" t="s">
        <v>210</v>
      </c>
    </row>
    <row r="265" s="14" customFormat="1">
      <c r="A265" s="14"/>
      <c r="B265" s="245"/>
      <c r="C265" s="246"/>
      <c r="D265" s="236" t="s">
        <v>221</v>
      </c>
      <c r="E265" s="247" t="s">
        <v>19</v>
      </c>
      <c r="F265" s="248" t="s">
        <v>673</v>
      </c>
      <c r="G265" s="246"/>
      <c r="H265" s="249">
        <v>15.949</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221</v>
      </c>
      <c r="AU265" s="255" t="s">
        <v>83</v>
      </c>
      <c r="AV265" s="14" t="s">
        <v>83</v>
      </c>
      <c r="AW265" s="14" t="s">
        <v>34</v>
      </c>
      <c r="AX265" s="14" t="s">
        <v>74</v>
      </c>
      <c r="AY265" s="255" t="s">
        <v>210</v>
      </c>
    </row>
    <row r="266" s="14" customFormat="1">
      <c r="A266" s="14"/>
      <c r="B266" s="245"/>
      <c r="C266" s="246"/>
      <c r="D266" s="236" t="s">
        <v>221</v>
      </c>
      <c r="E266" s="247" t="s">
        <v>19</v>
      </c>
      <c r="F266" s="248" t="s">
        <v>674</v>
      </c>
      <c r="G266" s="246"/>
      <c r="H266" s="249">
        <v>-1.9199999999999999</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221</v>
      </c>
      <c r="AU266" s="255" t="s">
        <v>83</v>
      </c>
      <c r="AV266" s="14" t="s">
        <v>83</v>
      </c>
      <c r="AW266" s="14" t="s">
        <v>34</v>
      </c>
      <c r="AX266" s="14" t="s">
        <v>74</v>
      </c>
      <c r="AY266" s="255" t="s">
        <v>210</v>
      </c>
    </row>
    <row r="267" s="14" customFormat="1">
      <c r="A267" s="14"/>
      <c r="B267" s="245"/>
      <c r="C267" s="246"/>
      <c r="D267" s="236" t="s">
        <v>221</v>
      </c>
      <c r="E267" s="247" t="s">
        <v>19</v>
      </c>
      <c r="F267" s="248" t="s">
        <v>675</v>
      </c>
      <c r="G267" s="246"/>
      <c r="H267" s="249">
        <v>1.696</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83</v>
      </c>
      <c r="AV267" s="14" t="s">
        <v>83</v>
      </c>
      <c r="AW267" s="14" t="s">
        <v>34</v>
      </c>
      <c r="AX267" s="14" t="s">
        <v>74</v>
      </c>
      <c r="AY267" s="255" t="s">
        <v>210</v>
      </c>
    </row>
    <row r="268" s="14" customFormat="1">
      <c r="A268" s="14"/>
      <c r="B268" s="245"/>
      <c r="C268" s="246"/>
      <c r="D268" s="236" t="s">
        <v>221</v>
      </c>
      <c r="E268" s="247" t="s">
        <v>19</v>
      </c>
      <c r="F268" s="248" t="s">
        <v>676</v>
      </c>
      <c r="G268" s="246"/>
      <c r="H268" s="249">
        <v>1.9990000000000001</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83</v>
      </c>
      <c r="AV268" s="14" t="s">
        <v>83</v>
      </c>
      <c r="AW268" s="14" t="s">
        <v>34</v>
      </c>
      <c r="AX268" s="14" t="s">
        <v>74</v>
      </c>
      <c r="AY268" s="255" t="s">
        <v>210</v>
      </c>
    </row>
    <row r="269" s="15" customFormat="1">
      <c r="A269" s="15"/>
      <c r="B269" s="256"/>
      <c r="C269" s="257"/>
      <c r="D269" s="236" t="s">
        <v>221</v>
      </c>
      <c r="E269" s="258" t="s">
        <v>19</v>
      </c>
      <c r="F269" s="259" t="s">
        <v>234</v>
      </c>
      <c r="G269" s="257"/>
      <c r="H269" s="260">
        <v>17.724</v>
      </c>
      <c r="I269" s="261"/>
      <c r="J269" s="257"/>
      <c r="K269" s="257"/>
      <c r="L269" s="262"/>
      <c r="M269" s="263"/>
      <c r="N269" s="264"/>
      <c r="O269" s="264"/>
      <c r="P269" s="264"/>
      <c r="Q269" s="264"/>
      <c r="R269" s="264"/>
      <c r="S269" s="264"/>
      <c r="T269" s="265"/>
      <c r="U269" s="15"/>
      <c r="V269" s="15"/>
      <c r="W269" s="15"/>
      <c r="X269" s="15"/>
      <c r="Y269" s="15"/>
      <c r="Z269" s="15"/>
      <c r="AA269" s="15"/>
      <c r="AB269" s="15"/>
      <c r="AC269" s="15"/>
      <c r="AD269" s="15"/>
      <c r="AE269" s="15"/>
      <c r="AT269" s="266" t="s">
        <v>221</v>
      </c>
      <c r="AU269" s="266" t="s">
        <v>83</v>
      </c>
      <c r="AV269" s="15" t="s">
        <v>91</v>
      </c>
      <c r="AW269" s="15" t="s">
        <v>34</v>
      </c>
      <c r="AX269" s="15" t="s">
        <v>74</v>
      </c>
      <c r="AY269" s="266" t="s">
        <v>210</v>
      </c>
    </row>
    <row r="270" s="13" customFormat="1">
      <c r="A270" s="13"/>
      <c r="B270" s="234"/>
      <c r="C270" s="235"/>
      <c r="D270" s="236" t="s">
        <v>221</v>
      </c>
      <c r="E270" s="237" t="s">
        <v>19</v>
      </c>
      <c r="F270" s="238" t="s">
        <v>677</v>
      </c>
      <c r="G270" s="235"/>
      <c r="H270" s="237" t="s">
        <v>19</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221</v>
      </c>
      <c r="AU270" s="244" t="s">
        <v>83</v>
      </c>
      <c r="AV270" s="13" t="s">
        <v>81</v>
      </c>
      <c r="AW270" s="13" t="s">
        <v>34</v>
      </c>
      <c r="AX270" s="13" t="s">
        <v>74</v>
      </c>
      <c r="AY270" s="244" t="s">
        <v>210</v>
      </c>
    </row>
    <row r="271" s="14" customFormat="1">
      <c r="A271" s="14"/>
      <c r="B271" s="245"/>
      <c r="C271" s="246"/>
      <c r="D271" s="236" t="s">
        <v>221</v>
      </c>
      <c r="E271" s="247" t="s">
        <v>19</v>
      </c>
      <c r="F271" s="248" t="s">
        <v>678</v>
      </c>
      <c r="G271" s="246"/>
      <c r="H271" s="249">
        <v>47.582000000000001</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221</v>
      </c>
      <c r="AU271" s="255" t="s">
        <v>83</v>
      </c>
      <c r="AV271" s="14" t="s">
        <v>83</v>
      </c>
      <c r="AW271" s="14" t="s">
        <v>34</v>
      </c>
      <c r="AX271" s="14" t="s">
        <v>74</v>
      </c>
      <c r="AY271" s="255" t="s">
        <v>210</v>
      </c>
    </row>
    <row r="272" s="14" customFormat="1">
      <c r="A272" s="14"/>
      <c r="B272" s="245"/>
      <c r="C272" s="246"/>
      <c r="D272" s="236" t="s">
        <v>221</v>
      </c>
      <c r="E272" s="247" t="s">
        <v>19</v>
      </c>
      <c r="F272" s="248" t="s">
        <v>679</v>
      </c>
      <c r="G272" s="246"/>
      <c r="H272" s="249">
        <v>-1.6359999999999999</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221</v>
      </c>
      <c r="AU272" s="255" t="s">
        <v>83</v>
      </c>
      <c r="AV272" s="14" t="s">
        <v>83</v>
      </c>
      <c r="AW272" s="14" t="s">
        <v>34</v>
      </c>
      <c r="AX272" s="14" t="s">
        <v>74</v>
      </c>
      <c r="AY272" s="255" t="s">
        <v>210</v>
      </c>
    </row>
    <row r="273" s="14" customFormat="1">
      <c r="A273" s="14"/>
      <c r="B273" s="245"/>
      <c r="C273" s="246"/>
      <c r="D273" s="236" t="s">
        <v>221</v>
      </c>
      <c r="E273" s="247" t="s">
        <v>19</v>
      </c>
      <c r="F273" s="248" t="s">
        <v>680</v>
      </c>
      <c r="G273" s="246"/>
      <c r="H273" s="249">
        <v>2.6299999999999999</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83</v>
      </c>
      <c r="AV273" s="14" t="s">
        <v>83</v>
      </c>
      <c r="AW273" s="14" t="s">
        <v>34</v>
      </c>
      <c r="AX273" s="14" t="s">
        <v>74</v>
      </c>
      <c r="AY273" s="255" t="s">
        <v>210</v>
      </c>
    </row>
    <row r="274" s="14" customFormat="1">
      <c r="A274" s="14"/>
      <c r="B274" s="245"/>
      <c r="C274" s="246"/>
      <c r="D274" s="236" t="s">
        <v>221</v>
      </c>
      <c r="E274" s="247" t="s">
        <v>19</v>
      </c>
      <c r="F274" s="248" t="s">
        <v>681</v>
      </c>
      <c r="G274" s="246"/>
      <c r="H274" s="249">
        <v>-3.1619999999999999</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221</v>
      </c>
      <c r="AU274" s="255" t="s">
        <v>83</v>
      </c>
      <c r="AV274" s="14" t="s">
        <v>83</v>
      </c>
      <c r="AW274" s="14" t="s">
        <v>34</v>
      </c>
      <c r="AX274" s="14" t="s">
        <v>74</v>
      </c>
      <c r="AY274" s="255" t="s">
        <v>210</v>
      </c>
    </row>
    <row r="275" s="13" customFormat="1">
      <c r="A275" s="13"/>
      <c r="B275" s="234"/>
      <c r="C275" s="235"/>
      <c r="D275" s="236" t="s">
        <v>221</v>
      </c>
      <c r="E275" s="237" t="s">
        <v>19</v>
      </c>
      <c r="F275" s="238" t="s">
        <v>682</v>
      </c>
      <c r="G275" s="235"/>
      <c r="H275" s="237" t="s">
        <v>19</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221</v>
      </c>
      <c r="AU275" s="244" t="s">
        <v>83</v>
      </c>
      <c r="AV275" s="13" t="s">
        <v>81</v>
      </c>
      <c r="AW275" s="13" t="s">
        <v>34</v>
      </c>
      <c r="AX275" s="13" t="s">
        <v>74</v>
      </c>
      <c r="AY275" s="244" t="s">
        <v>210</v>
      </c>
    </row>
    <row r="276" s="14" customFormat="1">
      <c r="A276" s="14"/>
      <c r="B276" s="245"/>
      <c r="C276" s="246"/>
      <c r="D276" s="236" t="s">
        <v>221</v>
      </c>
      <c r="E276" s="247" t="s">
        <v>19</v>
      </c>
      <c r="F276" s="248" t="s">
        <v>683</v>
      </c>
      <c r="G276" s="246"/>
      <c r="H276" s="249">
        <v>0.75900000000000001</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221</v>
      </c>
      <c r="AU276" s="255" t="s">
        <v>83</v>
      </c>
      <c r="AV276" s="14" t="s">
        <v>83</v>
      </c>
      <c r="AW276" s="14" t="s">
        <v>34</v>
      </c>
      <c r="AX276" s="14" t="s">
        <v>74</v>
      </c>
      <c r="AY276" s="255" t="s">
        <v>210</v>
      </c>
    </row>
    <row r="277" s="14" customFormat="1">
      <c r="A277" s="14"/>
      <c r="B277" s="245"/>
      <c r="C277" s="246"/>
      <c r="D277" s="236" t="s">
        <v>221</v>
      </c>
      <c r="E277" s="247" t="s">
        <v>19</v>
      </c>
      <c r="F277" s="248" t="s">
        <v>684</v>
      </c>
      <c r="G277" s="246"/>
      <c r="H277" s="249">
        <v>0.71099999999999997</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221</v>
      </c>
      <c r="AU277" s="255" t="s">
        <v>83</v>
      </c>
      <c r="AV277" s="14" t="s">
        <v>83</v>
      </c>
      <c r="AW277" s="14" t="s">
        <v>34</v>
      </c>
      <c r="AX277" s="14" t="s">
        <v>74</v>
      </c>
      <c r="AY277" s="255" t="s">
        <v>210</v>
      </c>
    </row>
    <row r="278" s="14" customFormat="1">
      <c r="A278" s="14"/>
      <c r="B278" s="245"/>
      <c r="C278" s="246"/>
      <c r="D278" s="236" t="s">
        <v>221</v>
      </c>
      <c r="E278" s="247" t="s">
        <v>19</v>
      </c>
      <c r="F278" s="248" t="s">
        <v>685</v>
      </c>
      <c r="G278" s="246"/>
      <c r="H278" s="249">
        <v>0.75600000000000001</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221</v>
      </c>
      <c r="AU278" s="255" t="s">
        <v>83</v>
      </c>
      <c r="AV278" s="14" t="s">
        <v>83</v>
      </c>
      <c r="AW278" s="14" t="s">
        <v>34</v>
      </c>
      <c r="AX278" s="14" t="s">
        <v>74</v>
      </c>
      <c r="AY278" s="255" t="s">
        <v>210</v>
      </c>
    </row>
    <row r="279" s="14" customFormat="1">
      <c r="A279" s="14"/>
      <c r="B279" s="245"/>
      <c r="C279" s="246"/>
      <c r="D279" s="236" t="s">
        <v>221</v>
      </c>
      <c r="E279" s="247" t="s">
        <v>19</v>
      </c>
      <c r="F279" s="248" t="s">
        <v>684</v>
      </c>
      <c r="G279" s="246"/>
      <c r="H279" s="249">
        <v>0.71099999999999997</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221</v>
      </c>
      <c r="AU279" s="255" t="s">
        <v>83</v>
      </c>
      <c r="AV279" s="14" t="s">
        <v>83</v>
      </c>
      <c r="AW279" s="14" t="s">
        <v>34</v>
      </c>
      <c r="AX279" s="14" t="s">
        <v>74</v>
      </c>
      <c r="AY279" s="255" t="s">
        <v>210</v>
      </c>
    </row>
    <row r="280" s="14" customFormat="1">
      <c r="A280" s="14"/>
      <c r="B280" s="245"/>
      <c r="C280" s="246"/>
      <c r="D280" s="236" t="s">
        <v>221</v>
      </c>
      <c r="E280" s="247" t="s">
        <v>19</v>
      </c>
      <c r="F280" s="248" t="s">
        <v>686</v>
      </c>
      <c r="G280" s="246"/>
      <c r="H280" s="249">
        <v>0.75900000000000001</v>
      </c>
      <c r="I280" s="250"/>
      <c r="J280" s="246"/>
      <c r="K280" s="246"/>
      <c r="L280" s="251"/>
      <c r="M280" s="252"/>
      <c r="N280" s="253"/>
      <c r="O280" s="253"/>
      <c r="P280" s="253"/>
      <c r="Q280" s="253"/>
      <c r="R280" s="253"/>
      <c r="S280" s="253"/>
      <c r="T280" s="254"/>
      <c r="U280" s="14"/>
      <c r="V280" s="14"/>
      <c r="W280" s="14"/>
      <c r="X280" s="14"/>
      <c r="Y280" s="14"/>
      <c r="Z280" s="14"/>
      <c r="AA280" s="14"/>
      <c r="AB280" s="14"/>
      <c r="AC280" s="14"/>
      <c r="AD280" s="14"/>
      <c r="AE280" s="14"/>
      <c r="AT280" s="255" t="s">
        <v>221</v>
      </c>
      <c r="AU280" s="255" t="s">
        <v>83</v>
      </c>
      <c r="AV280" s="14" t="s">
        <v>83</v>
      </c>
      <c r="AW280" s="14" t="s">
        <v>34</v>
      </c>
      <c r="AX280" s="14" t="s">
        <v>74</v>
      </c>
      <c r="AY280" s="255" t="s">
        <v>210</v>
      </c>
    </row>
    <row r="281" s="14" customFormat="1">
      <c r="A281" s="14"/>
      <c r="B281" s="245"/>
      <c r="C281" s="246"/>
      <c r="D281" s="236" t="s">
        <v>221</v>
      </c>
      <c r="E281" s="247" t="s">
        <v>19</v>
      </c>
      <c r="F281" s="248" t="s">
        <v>684</v>
      </c>
      <c r="G281" s="246"/>
      <c r="H281" s="249">
        <v>0.71099999999999997</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221</v>
      </c>
      <c r="AU281" s="255" t="s">
        <v>83</v>
      </c>
      <c r="AV281" s="14" t="s">
        <v>83</v>
      </c>
      <c r="AW281" s="14" t="s">
        <v>34</v>
      </c>
      <c r="AX281" s="14" t="s">
        <v>74</v>
      </c>
      <c r="AY281" s="255" t="s">
        <v>210</v>
      </c>
    </row>
    <row r="282" s="14" customFormat="1">
      <c r="A282" s="14"/>
      <c r="B282" s="245"/>
      <c r="C282" s="246"/>
      <c r="D282" s="236" t="s">
        <v>221</v>
      </c>
      <c r="E282" s="247" t="s">
        <v>19</v>
      </c>
      <c r="F282" s="248" t="s">
        <v>687</v>
      </c>
      <c r="G282" s="246"/>
      <c r="H282" s="249">
        <v>0.76200000000000001</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221</v>
      </c>
      <c r="AU282" s="255" t="s">
        <v>83</v>
      </c>
      <c r="AV282" s="14" t="s">
        <v>83</v>
      </c>
      <c r="AW282" s="14" t="s">
        <v>34</v>
      </c>
      <c r="AX282" s="14" t="s">
        <v>74</v>
      </c>
      <c r="AY282" s="255" t="s">
        <v>210</v>
      </c>
    </row>
    <row r="283" s="14" customFormat="1">
      <c r="A283" s="14"/>
      <c r="B283" s="245"/>
      <c r="C283" s="246"/>
      <c r="D283" s="236" t="s">
        <v>221</v>
      </c>
      <c r="E283" s="247" t="s">
        <v>19</v>
      </c>
      <c r="F283" s="248" t="s">
        <v>684</v>
      </c>
      <c r="G283" s="246"/>
      <c r="H283" s="249">
        <v>0.71099999999999997</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221</v>
      </c>
      <c r="AU283" s="255" t="s">
        <v>83</v>
      </c>
      <c r="AV283" s="14" t="s">
        <v>83</v>
      </c>
      <c r="AW283" s="14" t="s">
        <v>34</v>
      </c>
      <c r="AX283" s="14" t="s">
        <v>74</v>
      </c>
      <c r="AY283" s="255" t="s">
        <v>210</v>
      </c>
    </row>
    <row r="284" s="14" customFormat="1">
      <c r="A284" s="14"/>
      <c r="B284" s="245"/>
      <c r="C284" s="246"/>
      <c r="D284" s="236" t="s">
        <v>221</v>
      </c>
      <c r="E284" s="247" t="s">
        <v>19</v>
      </c>
      <c r="F284" s="248" t="s">
        <v>688</v>
      </c>
      <c r="G284" s="246"/>
      <c r="H284" s="249">
        <v>0.76500000000000001</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221</v>
      </c>
      <c r="AU284" s="255" t="s">
        <v>83</v>
      </c>
      <c r="AV284" s="14" t="s">
        <v>83</v>
      </c>
      <c r="AW284" s="14" t="s">
        <v>34</v>
      </c>
      <c r="AX284" s="14" t="s">
        <v>74</v>
      </c>
      <c r="AY284" s="255" t="s">
        <v>210</v>
      </c>
    </row>
    <row r="285" s="14" customFormat="1">
      <c r="A285" s="14"/>
      <c r="B285" s="245"/>
      <c r="C285" s="246"/>
      <c r="D285" s="236" t="s">
        <v>221</v>
      </c>
      <c r="E285" s="247" t="s">
        <v>19</v>
      </c>
      <c r="F285" s="248" t="s">
        <v>684</v>
      </c>
      <c r="G285" s="246"/>
      <c r="H285" s="249">
        <v>0.71099999999999997</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221</v>
      </c>
      <c r="AU285" s="255" t="s">
        <v>83</v>
      </c>
      <c r="AV285" s="14" t="s">
        <v>83</v>
      </c>
      <c r="AW285" s="14" t="s">
        <v>34</v>
      </c>
      <c r="AX285" s="14" t="s">
        <v>74</v>
      </c>
      <c r="AY285" s="255" t="s">
        <v>210</v>
      </c>
    </row>
    <row r="286" s="14" customFormat="1">
      <c r="A286" s="14"/>
      <c r="B286" s="245"/>
      <c r="C286" s="246"/>
      <c r="D286" s="236" t="s">
        <v>221</v>
      </c>
      <c r="E286" s="247" t="s">
        <v>19</v>
      </c>
      <c r="F286" s="248" t="s">
        <v>689</v>
      </c>
      <c r="G286" s="246"/>
      <c r="H286" s="249">
        <v>13.098000000000001</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221</v>
      </c>
      <c r="AU286" s="255" t="s">
        <v>83</v>
      </c>
      <c r="AV286" s="14" t="s">
        <v>83</v>
      </c>
      <c r="AW286" s="14" t="s">
        <v>34</v>
      </c>
      <c r="AX286" s="14" t="s">
        <v>74</v>
      </c>
      <c r="AY286" s="255" t="s">
        <v>210</v>
      </c>
    </row>
    <row r="287" s="14" customFormat="1">
      <c r="A287" s="14"/>
      <c r="B287" s="245"/>
      <c r="C287" s="246"/>
      <c r="D287" s="236" t="s">
        <v>221</v>
      </c>
      <c r="E287" s="247" t="s">
        <v>19</v>
      </c>
      <c r="F287" s="248" t="s">
        <v>679</v>
      </c>
      <c r="G287" s="246"/>
      <c r="H287" s="249">
        <v>-1.6359999999999999</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221</v>
      </c>
      <c r="AU287" s="255" t="s">
        <v>83</v>
      </c>
      <c r="AV287" s="14" t="s">
        <v>83</v>
      </c>
      <c r="AW287" s="14" t="s">
        <v>34</v>
      </c>
      <c r="AX287" s="14" t="s">
        <v>74</v>
      </c>
      <c r="AY287" s="255" t="s">
        <v>210</v>
      </c>
    </row>
    <row r="288" s="14" customFormat="1">
      <c r="A288" s="14"/>
      <c r="B288" s="245"/>
      <c r="C288" s="246"/>
      <c r="D288" s="236" t="s">
        <v>221</v>
      </c>
      <c r="E288" s="247" t="s">
        <v>19</v>
      </c>
      <c r="F288" s="248" t="s">
        <v>2372</v>
      </c>
      <c r="G288" s="246"/>
      <c r="H288" s="249">
        <v>1.6000000000000001</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221</v>
      </c>
      <c r="AU288" s="255" t="s">
        <v>83</v>
      </c>
      <c r="AV288" s="14" t="s">
        <v>83</v>
      </c>
      <c r="AW288" s="14" t="s">
        <v>34</v>
      </c>
      <c r="AX288" s="14" t="s">
        <v>74</v>
      </c>
      <c r="AY288" s="255" t="s">
        <v>210</v>
      </c>
    </row>
    <row r="289" s="15" customFormat="1">
      <c r="A289" s="15"/>
      <c r="B289" s="256"/>
      <c r="C289" s="257"/>
      <c r="D289" s="236" t="s">
        <v>221</v>
      </c>
      <c r="E289" s="258" t="s">
        <v>19</v>
      </c>
      <c r="F289" s="259" t="s">
        <v>234</v>
      </c>
      <c r="G289" s="257"/>
      <c r="H289" s="260">
        <v>65.831999999999994</v>
      </c>
      <c r="I289" s="261"/>
      <c r="J289" s="257"/>
      <c r="K289" s="257"/>
      <c r="L289" s="262"/>
      <c r="M289" s="263"/>
      <c r="N289" s="264"/>
      <c r="O289" s="264"/>
      <c r="P289" s="264"/>
      <c r="Q289" s="264"/>
      <c r="R289" s="264"/>
      <c r="S289" s="264"/>
      <c r="T289" s="265"/>
      <c r="U289" s="15"/>
      <c r="V289" s="15"/>
      <c r="W289" s="15"/>
      <c r="X289" s="15"/>
      <c r="Y289" s="15"/>
      <c r="Z289" s="15"/>
      <c r="AA289" s="15"/>
      <c r="AB289" s="15"/>
      <c r="AC289" s="15"/>
      <c r="AD289" s="15"/>
      <c r="AE289" s="15"/>
      <c r="AT289" s="266" t="s">
        <v>221</v>
      </c>
      <c r="AU289" s="266" t="s">
        <v>83</v>
      </c>
      <c r="AV289" s="15" t="s">
        <v>91</v>
      </c>
      <c r="AW289" s="15" t="s">
        <v>34</v>
      </c>
      <c r="AX289" s="15" t="s">
        <v>74</v>
      </c>
      <c r="AY289" s="266" t="s">
        <v>210</v>
      </c>
    </row>
    <row r="290" s="16" customFormat="1">
      <c r="A290" s="16"/>
      <c r="B290" s="267"/>
      <c r="C290" s="268"/>
      <c r="D290" s="236" t="s">
        <v>221</v>
      </c>
      <c r="E290" s="269" t="s">
        <v>19</v>
      </c>
      <c r="F290" s="270" t="s">
        <v>236</v>
      </c>
      <c r="G290" s="268"/>
      <c r="H290" s="271">
        <v>684.42899999999997</v>
      </c>
      <c r="I290" s="272"/>
      <c r="J290" s="268"/>
      <c r="K290" s="268"/>
      <c r="L290" s="273"/>
      <c r="M290" s="274"/>
      <c r="N290" s="275"/>
      <c r="O290" s="275"/>
      <c r="P290" s="275"/>
      <c r="Q290" s="275"/>
      <c r="R290" s="275"/>
      <c r="S290" s="275"/>
      <c r="T290" s="276"/>
      <c r="U290" s="16"/>
      <c r="V290" s="16"/>
      <c r="W290" s="16"/>
      <c r="X290" s="16"/>
      <c r="Y290" s="16"/>
      <c r="Z290" s="16"/>
      <c r="AA290" s="16"/>
      <c r="AB290" s="16"/>
      <c r="AC290" s="16"/>
      <c r="AD290" s="16"/>
      <c r="AE290" s="16"/>
      <c r="AT290" s="277" t="s">
        <v>221</v>
      </c>
      <c r="AU290" s="277" t="s">
        <v>83</v>
      </c>
      <c r="AV290" s="16" t="s">
        <v>217</v>
      </c>
      <c r="AW290" s="16" t="s">
        <v>34</v>
      </c>
      <c r="AX290" s="16" t="s">
        <v>81</v>
      </c>
      <c r="AY290" s="277" t="s">
        <v>210</v>
      </c>
    </row>
    <row r="291" s="14" customFormat="1">
      <c r="A291" s="14"/>
      <c r="B291" s="245"/>
      <c r="C291" s="246"/>
      <c r="D291" s="236" t="s">
        <v>221</v>
      </c>
      <c r="E291" s="246"/>
      <c r="F291" s="248" t="s">
        <v>2373</v>
      </c>
      <c r="G291" s="246"/>
      <c r="H291" s="249">
        <v>766.55999999999995</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221</v>
      </c>
      <c r="AU291" s="255" t="s">
        <v>83</v>
      </c>
      <c r="AV291" s="14" t="s">
        <v>83</v>
      </c>
      <c r="AW291" s="14" t="s">
        <v>4</v>
      </c>
      <c r="AX291" s="14" t="s">
        <v>81</v>
      </c>
      <c r="AY291" s="255" t="s">
        <v>210</v>
      </c>
    </row>
    <row r="292" s="2" customFormat="1" ht="24.15" customHeight="1">
      <c r="A292" s="40"/>
      <c r="B292" s="41"/>
      <c r="C292" s="216" t="s">
        <v>292</v>
      </c>
      <c r="D292" s="216" t="s">
        <v>212</v>
      </c>
      <c r="E292" s="217" t="s">
        <v>2374</v>
      </c>
      <c r="F292" s="218" t="s">
        <v>2375</v>
      </c>
      <c r="G292" s="219" t="s">
        <v>270</v>
      </c>
      <c r="H292" s="220">
        <v>13004.151</v>
      </c>
      <c r="I292" s="221"/>
      <c r="J292" s="222">
        <f>ROUND(I292*H292,2)</f>
        <v>0</v>
      </c>
      <c r="K292" s="218" t="s">
        <v>216</v>
      </c>
      <c r="L292" s="46"/>
      <c r="M292" s="223" t="s">
        <v>19</v>
      </c>
      <c r="N292" s="224" t="s">
        <v>45</v>
      </c>
      <c r="O292" s="86"/>
      <c r="P292" s="225">
        <f>O292*H292</f>
        <v>0</v>
      </c>
      <c r="Q292" s="225">
        <v>0.0073499999999999998</v>
      </c>
      <c r="R292" s="225">
        <f>Q292*H292</f>
        <v>95.580509849999999</v>
      </c>
      <c r="S292" s="225">
        <v>0</v>
      </c>
      <c r="T292" s="226">
        <f>S292*H292</f>
        <v>0</v>
      </c>
      <c r="U292" s="40"/>
      <c r="V292" s="40"/>
      <c r="W292" s="40"/>
      <c r="X292" s="40"/>
      <c r="Y292" s="40"/>
      <c r="Z292" s="40"/>
      <c r="AA292" s="40"/>
      <c r="AB292" s="40"/>
      <c r="AC292" s="40"/>
      <c r="AD292" s="40"/>
      <c r="AE292" s="40"/>
      <c r="AR292" s="227" t="s">
        <v>217</v>
      </c>
      <c r="AT292" s="227" t="s">
        <v>212</v>
      </c>
      <c r="AU292" s="227" t="s">
        <v>83</v>
      </c>
      <c r="AY292" s="19" t="s">
        <v>210</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217</v>
      </c>
      <c r="BM292" s="227" t="s">
        <v>2376</v>
      </c>
    </row>
    <row r="293" s="2" customFormat="1">
      <c r="A293" s="40"/>
      <c r="B293" s="41"/>
      <c r="C293" s="42"/>
      <c r="D293" s="229" t="s">
        <v>219</v>
      </c>
      <c r="E293" s="42"/>
      <c r="F293" s="230" t="s">
        <v>2377</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219</v>
      </c>
      <c r="AU293" s="19" t="s">
        <v>83</v>
      </c>
    </row>
    <row r="294" s="13" customFormat="1">
      <c r="A294" s="13"/>
      <c r="B294" s="234"/>
      <c r="C294" s="235"/>
      <c r="D294" s="236" t="s">
        <v>221</v>
      </c>
      <c r="E294" s="237" t="s">
        <v>19</v>
      </c>
      <c r="F294" s="238" t="s">
        <v>2378</v>
      </c>
      <c r="G294" s="235"/>
      <c r="H294" s="237" t="s">
        <v>19</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221</v>
      </c>
      <c r="AU294" s="244" t="s">
        <v>83</v>
      </c>
      <c r="AV294" s="13" t="s">
        <v>81</v>
      </c>
      <c r="AW294" s="13" t="s">
        <v>34</v>
      </c>
      <c r="AX294" s="13" t="s">
        <v>74</v>
      </c>
      <c r="AY294" s="244" t="s">
        <v>210</v>
      </c>
    </row>
    <row r="295" s="14" customFormat="1">
      <c r="A295" s="14"/>
      <c r="B295" s="245"/>
      <c r="C295" s="246"/>
      <c r="D295" s="236" t="s">
        <v>221</v>
      </c>
      <c r="E295" s="247" t="s">
        <v>19</v>
      </c>
      <c r="F295" s="248" t="s">
        <v>2379</v>
      </c>
      <c r="G295" s="246"/>
      <c r="H295" s="249">
        <v>13004.151</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83</v>
      </c>
      <c r="AV295" s="14" t="s">
        <v>83</v>
      </c>
      <c r="AW295" s="14" t="s">
        <v>34</v>
      </c>
      <c r="AX295" s="14" t="s">
        <v>81</v>
      </c>
      <c r="AY295" s="255" t="s">
        <v>210</v>
      </c>
    </row>
    <row r="296" s="2" customFormat="1" ht="33" customHeight="1">
      <c r="A296" s="40"/>
      <c r="B296" s="41"/>
      <c r="C296" s="216" t="s">
        <v>299</v>
      </c>
      <c r="D296" s="216" t="s">
        <v>212</v>
      </c>
      <c r="E296" s="217" t="s">
        <v>2380</v>
      </c>
      <c r="F296" s="218" t="s">
        <v>2381</v>
      </c>
      <c r="G296" s="219" t="s">
        <v>270</v>
      </c>
      <c r="H296" s="220">
        <v>44.359999999999999</v>
      </c>
      <c r="I296" s="221"/>
      <c r="J296" s="222">
        <f>ROUND(I296*H296,2)</f>
        <v>0</v>
      </c>
      <c r="K296" s="218" t="s">
        <v>216</v>
      </c>
      <c r="L296" s="46"/>
      <c r="M296" s="223" t="s">
        <v>19</v>
      </c>
      <c r="N296" s="224" t="s">
        <v>45</v>
      </c>
      <c r="O296" s="86"/>
      <c r="P296" s="225">
        <f>O296*H296</f>
        <v>0</v>
      </c>
      <c r="Q296" s="225">
        <v>0.017000000000000001</v>
      </c>
      <c r="R296" s="225">
        <f>Q296*H296</f>
        <v>0.75412000000000001</v>
      </c>
      <c r="S296" s="225">
        <v>0</v>
      </c>
      <c r="T296" s="226">
        <f>S296*H296</f>
        <v>0</v>
      </c>
      <c r="U296" s="40"/>
      <c r="V296" s="40"/>
      <c r="W296" s="40"/>
      <c r="X296" s="40"/>
      <c r="Y296" s="40"/>
      <c r="Z296" s="40"/>
      <c r="AA296" s="40"/>
      <c r="AB296" s="40"/>
      <c r="AC296" s="40"/>
      <c r="AD296" s="40"/>
      <c r="AE296" s="40"/>
      <c r="AR296" s="227" t="s">
        <v>217</v>
      </c>
      <c r="AT296" s="227" t="s">
        <v>212</v>
      </c>
      <c r="AU296" s="227" t="s">
        <v>83</v>
      </c>
      <c r="AY296" s="19" t="s">
        <v>210</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217</v>
      </c>
      <c r="BM296" s="227" t="s">
        <v>2382</v>
      </c>
    </row>
    <row r="297" s="2" customFormat="1">
      <c r="A297" s="40"/>
      <c r="B297" s="41"/>
      <c r="C297" s="42"/>
      <c r="D297" s="229" t="s">
        <v>219</v>
      </c>
      <c r="E297" s="42"/>
      <c r="F297" s="230" t="s">
        <v>2383</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219</v>
      </c>
      <c r="AU297" s="19" t="s">
        <v>83</v>
      </c>
    </row>
    <row r="298" s="2" customFormat="1">
      <c r="A298" s="40"/>
      <c r="B298" s="41"/>
      <c r="C298" s="42"/>
      <c r="D298" s="236" t="s">
        <v>1511</v>
      </c>
      <c r="E298" s="42"/>
      <c r="F298" s="288" t="s">
        <v>2384</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1511</v>
      </c>
      <c r="AU298" s="19" t="s">
        <v>83</v>
      </c>
    </row>
    <row r="299" s="14" customFormat="1">
      <c r="A299" s="14"/>
      <c r="B299" s="245"/>
      <c r="C299" s="246"/>
      <c r="D299" s="236" t="s">
        <v>221</v>
      </c>
      <c r="E299" s="247" t="s">
        <v>19</v>
      </c>
      <c r="F299" s="248" t="s">
        <v>2385</v>
      </c>
      <c r="G299" s="246"/>
      <c r="H299" s="249">
        <v>14.637000000000001</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221</v>
      </c>
      <c r="AU299" s="255" t="s">
        <v>83</v>
      </c>
      <c r="AV299" s="14" t="s">
        <v>83</v>
      </c>
      <c r="AW299" s="14" t="s">
        <v>34</v>
      </c>
      <c r="AX299" s="14" t="s">
        <v>74</v>
      </c>
      <c r="AY299" s="255" t="s">
        <v>210</v>
      </c>
    </row>
    <row r="300" s="14" customFormat="1">
      <c r="A300" s="14"/>
      <c r="B300" s="245"/>
      <c r="C300" s="246"/>
      <c r="D300" s="236" t="s">
        <v>221</v>
      </c>
      <c r="E300" s="247" t="s">
        <v>19</v>
      </c>
      <c r="F300" s="248" t="s">
        <v>2386</v>
      </c>
      <c r="G300" s="246"/>
      <c r="H300" s="249">
        <v>4.7690000000000001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221</v>
      </c>
      <c r="AU300" s="255" t="s">
        <v>83</v>
      </c>
      <c r="AV300" s="14" t="s">
        <v>83</v>
      </c>
      <c r="AW300" s="14" t="s">
        <v>34</v>
      </c>
      <c r="AX300" s="14" t="s">
        <v>74</v>
      </c>
      <c r="AY300" s="255" t="s">
        <v>210</v>
      </c>
    </row>
    <row r="301" s="14" customFormat="1">
      <c r="A301" s="14"/>
      <c r="B301" s="245"/>
      <c r="C301" s="246"/>
      <c r="D301" s="236" t="s">
        <v>221</v>
      </c>
      <c r="E301" s="247" t="s">
        <v>19</v>
      </c>
      <c r="F301" s="248" t="s">
        <v>2387</v>
      </c>
      <c r="G301" s="246"/>
      <c r="H301" s="249">
        <v>17.501000000000001</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221</v>
      </c>
      <c r="AU301" s="255" t="s">
        <v>83</v>
      </c>
      <c r="AV301" s="14" t="s">
        <v>83</v>
      </c>
      <c r="AW301" s="14" t="s">
        <v>34</v>
      </c>
      <c r="AX301" s="14" t="s">
        <v>74</v>
      </c>
      <c r="AY301" s="255" t="s">
        <v>210</v>
      </c>
    </row>
    <row r="302" s="14" customFormat="1">
      <c r="A302" s="14"/>
      <c r="B302" s="245"/>
      <c r="C302" s="246"/>
      <c r="D302" s="236" t="s">
        <v>221</v>
      </c>
      <c r="E302" s="247" t="s">
        <v>19</v>
      </c>
      <c r="F302" s="248" t="s">
        <v>2388</v>
      </c>
      <c r="G302" s="246"/>
      <c r="H302" s="249">
        <v>-2.0600000000000001</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221</v>
      </c>
      <c r="AU302" s="255" t="s">
        <v>83</v>
      </c>
      <c r="AV302" s="14" t="s">
        <v>83</v>
      </c>
      <c r="AW302" s="14" t="s">
        <v>34</v>
      </c>
      <c r="AX302" s="14" t="s">
        <v>74</v>
      </c>
      <c r="AY302" s="255" t="s">
        <v>210</v>
      </c>
    </row>
    <row r="303" s="14" customFormat="1">
      <c r="A303" s="14"/>
      <c r="B303" s="245"/>
      <c r="C303" s="246"/>
      <c r="D303" s="236" t="s">
        <v>221</v>
      </c>
      <c r="E303" s="247" t="s">
        <v>19</v>
      </c>
      <c r="F303" s="248" t="s">
        <v>2389</v>
      </c>
      <c r="G303" s="246"/>
      <c r="H303" s="249">
        <v>4.7599999999999998</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221</v>
      </c>
      <c r="AU303" s="255" t="s">
        <v>83</v>
      </c>
      <c r="AV303" s="14" t="s">
        <v>83</v>
      </c>
      <c r="AW303" s="14" t="s">
        <v>34</v>
      </c>
      <c r="AX303" s="14" t="s">
        <v>74</v>
      </c>
      <c r="AY303" s="255" t="s">
        <v>210</v>
      </c>
    </row>
    <row r="304" s="16" customFormat="1">
      <c r="A304" s="16"/>
      <c r="B304" s="267"/>
      <c r="C304" s="268"/>
      <c r="D304" s="236" t="s">
        <v>221</v>
      </c>
      <c r="E304" s="269" t="s">
        <v>19</v>
      </c>
      <c r="F304" s="270" t="s">
        <v>236</v>
      </c>
      <c r="G304" s="268"/>
      <c r="H304" s="271">
        <v>39.606999999999999</v>
      </c>
      <c r="I304" s="272"/>
      <c r="J304" s="268"/>
      <c r="K304" s="268"/>
      <c r="L304" s="273"/>
      <c r="M304" s="274"/>
      <c r="N304" s="275"/>
      <c r="O304" s="275"/>
      <c r="P304" s="275"/>
      <c r="Q304" s="275"/>
      <c r="R304" s="275"/>
      <c r="S304" s="275"/>
      <c r="T304" s="276"/>
      <c r="U304" s="16"/>
      <c r="V304" s="16"/>
      <c r="W304" s="16"/>
      <c r="X304" s="16"/>
      <c r="Y304" s="16"/>
      <c r="Z304" s="16"/>
      <c r="AA304" s="16"/>
      <c r="AB304" s="16"/>
      <c r="AC304" s="16"/>
      <c r="AD304" s="16"/>
      <c r="AE304" s="16"/>
      <c r="AT304" s="277" t="s">
        <v>221</v>
      </c>
      <c r="AU304" s="277" t="s">
        <v>83</v>
      </c>
      <c r="AV304" s="16" t="s">
        <v>217</v>
      </c>
      <c r="AW304" s="16" t="s">
        <v>34</v>
      </c>
      <c r="AX304" s="16" t="s">
        <v>81</v>
      </c>
      <c r="AY304" s="277" t="s">
        <v>210</v>
      </c>
    </row>
    <row r="305" s="14" customFormat="1">
      <c r="A305" s="14"/>
      <c r="B305" s="245"/>
      <c r="C305" s="246"/>
      <c r="D305" s="236" t="s">
        <v>221</v>
      </c>
      <c r="E305" s="246"/>
      <c r="F305" s="248" t="s">
        <v>2390</v>
      </c>
      <c r="G305" s="246"/>
      <c r="H305" s="249">
        <v>44.359999999999999</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83</v>
      </c>
      <c r="AV305" s="14" t="s">
        <v>83</v>
      </c>
      <c r="AW305" s="14" t="s">
        <v>4</v>
      </c>
      <c r="AX305" s="14" t="s">
        <v>81</v>
      </c>
      <c r="AY305" s="255" t="s">
        <v>210</v>
      </c>
    </row>
    <row r="306" s="2" customFormat="1" ht="24.15" customHeight="1">
      <c r="A306" s="40"/>
      <c r="B306" s="41"/>
      <c r="C306" s="216" t="s">
        <v>307</v>
      </c>
      <c r="D306" s="216" t="s">
        <v>212</v>
      </c>
      <c r="E306" s="217" t="s">
        <v>2391</v>
      </c>
      <c r="F306" s="218" t="s">
        <v>2392</v>
      </c>
      <c r="G306" s="219" t="s">
        <v>270</v>
      </c>
      <c r="H306" s="220">
        <v>44.359999999999999</v>
      </c>
      <c r="I306" s="221"/>
      <c r="J306" s="222">
        <f>ROUND(I306*H306,2)</f>
        <v>0</v>
      </c>
      <c r="K306" s="218" t="s">
        <v>216</v>
      </c>
      <c r="L306" s="46"/>
      <c r="M306" s="223" t="s">
        <v>19</v>
      </c>
      <c r="N306" s="224" t="s">
        <v>45</v>
      </c>
      <c r="O306" s="86"/>
      <c r="P306" s="225">
        <f>O306*H306</f>
        <v>0</v>
      </c>
      <c r="Q306" s="225">
        <v>0.0056299999999999996</v>
      </c>
      <c r="R306" s="225">
        <f>Q306*H306</f>
        <v>0.24974679999999999</v>
      </c>
      <c r="S306" s="225">
        <v>0</v>
      </c>
      <c r="T306" s="226">
        <f>S306*H306</f>
        <v>0</v>
      </c>
      <c r="U306" s="40"/>
      <c r="V306" s="40"/>
      <c r="W306" s="40"/>
      <c r="X306" s="40"/>
      <c r="Y306" s="40"/>
      <c r="Z306" s="40"/>
      <c r="AA306" s="40"/>
      <c r="AB306" s="40"/>
      <c r="AC306" s="40"/>
      <c r="AD306" s="40"/>
      <c r="AE306" s="40"/>
      <c r="AR306" s="227" t="s">
        <v>217</v>
      </c>
      <c r="AT306" s="227" t="s">
        <v>212</v>
      </c>
      <c r="AU306" s="227" t="s">
        <v>83</v>
      </c>
      <c r="AY306" s="19" t="s">
        <v>210</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217</v>
      </c>
      <c r="BM306" s="227" t="s">
        <v>2393</v>
      </c>
    </row>
    <row r="307" s="2" customFormat="1">
      <c r="A307" s="40"/>
      <c r="B307" s="41"/>
      <c r="C307" s="42"/>
      <c r="D307" s="229" t="s">
        <v>219</v>
      </c>
      <c r="E307" s="42"/>
      <c r="F307" s="230" t="s">
        <v>2394</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219</v>
      </c>
      <c r="AU307" s="19" t="s">
        <v>83</v>
      </c>
    </row>
    <row r="308" s="14" customFormat="1">
      <c r="A308" s="14"/>
      <c r="B308" s="245"/>
      <c r="C308" s="246"/>
      <c r="D308" s="236" t="s">
        <v>221</v>
      </c>
      <c r="E308" s="247" t="s">
        <v>19</v>
      </c>
      <c r="F308" s="248" t="s">
        <v>2385</v>
      </c>
      <c r="G308" s="246"/>
      <c r="H308" s="249">
        <v>14.637000000000001</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221</v>
      </c>
      <c r="AU308" s="255" t="s">
        <v>83</v>
      </c>
      <c r="AV308" s="14" t="s">
        <v>83</v>
      </c>
      <c r="AW308" s="14" t="s">
        <v>34</v>
      </c>
      <c r="AX308" s="14" t="s">
        <v>74</v>
      </c>
      <c r="AY308" s="255" t="s">
        <v>210</v>
      </c>
    </row>
    <row r="309" s="14" customFormat="1">
      <c r="A309" s="14"/>
      <c r="B309" s="245"/>
      <c r="C309" s="246"/>
      <c r="D309" s="236" t="s">
        <v>221</v>
      </c>
      <c r="E309" s="247" t="s">
        <v>19</v>
      </c>
      <c r="F309" s="248" t="s">
        <v>2386</v>
      </c>
      <c r="G309" s="246"/>
      <c r="H309" s="249">
        <v>4.7690000000000001</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221</v>
      </c>
      <c r="AU309" s="255" t="s">
        <v>83</v>
      </c>
      <c r="AV309" s="14" t="s">
        <v>83</v>
      </c>
      <c r="AW309" s="14" t="s">
        <v>34</v>
      </c>
      <c r="AX309" s="14" t="s">
        <v>74</v>
      </c>
      <c r="AY309" s="255" t="s">
        <v>210</v>
      </c>
    </row>
    <row r="310" s="14" customFormat="1">
      <c r="A310" s="14"/>
      <c r="B310" s="245"/>
      <c r="C310" s="246"/>
      <c r="D310" s="236" t="s">
        <v>221</v>
      </c>
      <c r="E310" s="247" t="s">
        <v>19</v>
      </c>
      <c r="F310" s="248" t="s">
        <v>2387</v>
      </c>
      <c r="G310" s="246"/>
      <c r="H310" s="249">
        <v>17.501000000000001</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221</v>
      </c>
      <c r="AU310" s="255" t="s">
        <v>83</v>
      </c>
      <c r="AV310" s="14" t="s">
        <v>83</v>
      </c>
      <c r="AW310" s="14" t="s">
        <v>34</v>
      </c>
      <c r="AX310" s="14" t="s">
        <v>74</v>
      </c>
      <c r="AY310" s="255" t="s">
        <v>210</v>
      </c>
    </row>
    <row r="311" s="14" customFormat="1">
      <c r="A311" s="14"/>
      <c r="B311" s="245"/>
      <c r="C311" s="246"/>
      <c r="D311" s="236" t="s">
        <v>221</v>
      </c>
      <c r="E311" s="247" t="s">
        <v>19</v>
      </c>
      <c r="F311" s="248" t="s">
        <v>2388</v>
      </c>
      <c r="G311" s="246"/>
      <c r="H311" s="249">
        <v>-2.0600000000000001</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221</v>
      </c>
      <c r="AU311" s="255" t="s">
        <v>83</v>
      </c>
      <c r="AV311" s="14" t="s">
        <v>83</v>
      </c>
      <c r="AW311" s="14" t="s">
        <v>34</v>
      </c>
      <c r="AX311" s="14" t="s">
        <v>74</v>
      </c>
      <c r="AY311" s="255" t="s">
        <v>210</v>
      </c>
    </row>
    <row r="312" s="14" customFormat="1">
      <c r="A312" s="14"/>
      <c r="B312" s="245"/>
      <c r="C312" s="246"/>
      <c r="D312" s="236" t="s">
        <v>221</v>
      </c>
      <c r="E312" s="247" t="s">
        <v>19</v>
      </c>
      <c r="F312" s="248" t="s">
        <v>2389</v>
      </c>
      <c r="G312" s="246"/>
      <c r="H312" s="249">
        <v>4.7599999999999998</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221</v>
      </c>
      <c r="AU312" s="255" t="s">
        <v>83</v>
      </c>
      <c r="AV312" s="14" t="s">
        <v>83</v>
      </c>
      <c r="AW312" s="14" t="s">
        <v>34</v>
      </c>
      <c r="AX312" s="14" t="s">
        <v>74</v>
      </c>
      <c r="AY312" s="255" t="s">
        <v>210</v>
      </c>
    </row>
    <row r="313" s="16" customFormat="1">
      <c r="A313" s="16"/>
      <c r="B313" s="267"/>
      <c r="C313" s="268"/>
      <c r="D313" s="236" t="s">
        <v>221</v>
      </c>
      <c r="E313" s="269" t="s">
        <v>19</v>
      </c>
      <c r="F313" s="270" t="s">
        <v>236</v>
      </c>
      <c r="G313" s="268"/>
      <c r="H313" s="271">
        <v>39.606999999999999</v>
      </c>
      <c r="I313" s="272"/>
      <c r="J313" s="268"/>
      <c r="K313" s="268"/>
      <c r="L313" s="273"/>
      <c r="M313" s="274"/>
      <c r="N313" s="275"/>
      <c r="O313" s="275"/>
      <c r="P313" s="275"/>
      <c r="Q313" s="275"/>
      <c r="R313" s="275"/>
      <c r="S313" s="275"/>
      <c r="T313" s="276"/>
      <c r="U313" s="16"/>
      <c r="V313" s="16"/>
      <c r="W313" s="16"/>
      <c r="X313" s="16"/>
      <c r="Y313" s="16"/>
      <c r="Z313" s="16"/>
      <c r="AA313" s="16"/>
      <c r="AB313" s="16"/>
      <c r="AC313" s="16"/>
      <c r="AD313" s="16"/>
      <c r="AE313" s="16"/>
      <c r="AT313" s="277" t="s">
        <v>221</v>
      </c>
      <c r="AU313" s="277" t="s">
        <v>83</v>
      </c>
      <c r="AV313" s="16" t="s">
        <v>217</v>
      </c>
      <c r="AW313" s="16" t="s">
        <v>34</v>
      </c>
      <c r="AX313" s="16" t="s">
        <v>81</v>
      </c>
      <c r="AY313" s="277" t="s">
        <v>210</v>
      </c>
    </row>
    <row r="314" s="14" customFormat="1">
      <c r="A314" s="14"/>
      <c r="B314" s="245"/>
      <c r="C314" s="246"/>
      <c r="D314" s="236" t="s">
        <v>221</v>
      </c>
      <c r="E314" s="246"/>
      <c r="F314" s="248" t="s">
        <v>2390</v>
      </c>
      <c r="G314" s="246"/>
      <c r="H314" s="249">
        <v>44.359999999999999</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221</v>
      </c>
      <c r="AU314" s="255" t="s">
        <v>83</v>
      </c>
      <c r="AV314" s="14" t="s">
        <v>83</v>
      </c>
      <c r="AW314" s="14" t="s">
        <v>4</v>
      </c>
      <c r="AX314" s="14" t="s">
        <v>81</v>
      </c>
      <c r="AY314" s="255" t="s">
        <v>210</v>
      </c>
    </row>
    <row r="315" s="2" customFormat="1" ht="21.75" customHeight="1">
      <c r="A315" s="40"/>
      <c r="B315" s="41"/>
      <c r="C315" s="216" t="s">
        <v>314</v>
      </c>
      <c r="D315" s="216" t="s">
        <v>212</v>
      </c>
      <c r="E315" s="217" t="s">
        <v>2395</v>
      </c>
      <c r="F315" s="218" t="s">
        <v>2396</v>
      </c>
      <c r="G315" s="219" t="s">
        <v>270</v>
      </c>
      <c r="H315" s="220">
        <v>17.466999999999999</v>
      </c>
      <c r="I315" s="221"/>
      <c r="J315" s="222">
        <f>ROUND(I315*H315,2)</f>
        <v>0</v>
      </c>
      <c r="K315" s="218" t="s">
        <v>216</v>
      </c>
      <c r="L315" s="46"/>
      <c r="M315" s="223" t="s">
        <v>19</v>
      </c>
      <c r="N315" s="224" t="s">
        <v>45</v>
      </c>
      <c r="O315" s="86"/>
      <c r="P315" s="225">
        <f>O315*H315</f>
        <v>0</v>
      </c>
      <c r="Q315" s="225">
        <v>0.0080000000000000002</v>
      </c>
      <c r="R315" s="225">
        <f>Q315*H315</f>
        <v>0.139736</v>
      </c>
      <c r="S315" s="225">
        <v>0</v>
      </c>
      <c r="T315" s="226">
        <f>S315*H315</f>
        <v>0</v>
      </c>
      <c r="U315" s="40"/>
      <c r="V315" s="40"/>
      <c r="W315" s="40"/>
      <c r="X315" s="40"/>
      <c r="Y315" s="40"/>
      <c r="Z315" s="40"/>
      <c r="AA315" s="40"/>
      <c r="AB315" s="40"/>
      <c r="AC315" s="40"/>
      <c r="AD315" s="40"/>
      <c r="AE315" s="40"/>
      <c r="AR315" s="227" t="s">
        <v>217</v>
      </c>
      <c r="AT315" s="227" t="s">
        <v>212</v>
      </c>
      <c r="AU315" s="227" t="s">
        <v>83</v>
      </c>
      <c r="AY315" s="19" t="s">
        <v>210</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217</v>
      </c>
      <c r="BM315" s="227" t="s">
        <v>2397</v>
      </c>
    </row>
    <row r="316" s="2" customFormat="1">
      <c r="A316" s="40"/>
      <c r="B316" s="41"/>
      <c r="C316" s="42"/>
      <c r="D316" s="229" t="s">
        <v>219</v>
      </c>
      <c r="E316" s="42"/>
      <c r="F316" s="230" t="s">
        <v>2398</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219</v>
      </c>
      <c r="AU316" s="19" t="s">
        <v>83</v>
      </c>
    </row>
    <row r="317" s="13" customFormat="1">
      <c r="A317" s="13"/>
      <c r="B317" s="234"/>
      <c r="C317" s="235"/>
      <c r="D317" s="236" t="s">
        <v>221</v>
      </c>
      <c r="E317" s="237" t="s">
        <v>19</v>
      </c>
      <c r="F317" s="238" t="s">
        <v>2399</v>
      </c>
      <c r="G317" s="235"/>
      <c r="H317" s="237" t="s">
        <v>19</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221</v>
      </c>
      <c r="AU317" s="244" t="s">
        <v>83</v>
      </c>
      <c r="AV317" s="13" t="s">
        <v>81</v>
      </c>
      <c r="AW317" s="13" t="s">
        <v>34</v>
      </c>
      <c r="AX317" s="13" t="s">
        <v>74</v>
      </c>
      <c r="AY317" s="244" t="s">
        <v>210</v>
      </c>
    </row>
    <row r="318" s="13" customFormat="1">
      <c r="A318" s="13"/>
      <c r="B318" s="234"/>
      <c r="C318" s="235"/>
      <c r="D318" s="236" t="s">
        <v>221</v>
      </c>
      <c r="E318" s="237" t="s">
        <v>19</v>
      </c>
      <c r="F318" s="238" t="s">
        <v>2400</v>
      </c>
      <c r="G318" s="235"/>
      <c r="H318" s="237" t="s">
        <v>19</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221</v>
      </c>
      <c r="AU318" s="244" t="s">
        <v>83</v>
      </c>
      <c r="AV318" s="13" t="s">
        <v>81</v>
      </c>
      <c r="AW318" s="13" t="s">
        <v>34</v>
      </c>
      <c r="AX318" s="13" t="s">
        <v>74</v>
      </c>
      <c r="AY318" s="244" t="s">
        <v>210</v>
      </c>
    </row>
    <row r="319" s="14" customFormat="1">
      <c r="A319" s="14"/>
      <c r="B319" s="245"/>
      <c r="C319" s="246"/>
      <c r="D319" s="236" t="s">
        <v>221</v>
      </c>
      <c r="E319" s="247" t="s">
        <v>19</v>
      </c>
      <c r="F319" s="248" t="s">
        <v>2401</v>
      </c>
      <c r="G319" s="246"/>
      <c r="H319" s="249">
        <v>17.466999999999999</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221</v>
      </c>
      <c r="AU319" s="255" t="s">
        <v>83</v>
      </c>
      <c r="AV319" s="14" t="s">
        <v>83</v>
      </c>
      <c r="AW319" s="14" t="s">
        <v>34</v>
      </c>
      <c r="AX319" s="14" t="s">
        <v>81</v>
      </c>
      <c r="AY319" s="255" t="s">
        <v>210</v>
      </c>
    </row>
    <row r="320" s="2" customFormat="1" ht="16.5" customHeight="1">
      <c r="A320" s="40"/>
      <c r="B320" s="41"/>
      <c r="C320" s="216" t="s">
        <v>332</v>
      </c>
      <c r="D320" s="216" t="s">
        <v>212</v>
      </c>
      <c r="E320" s="217" t="s">
        <v>2402</v>
      </c>
      <c r="F320" s="218" t="s">
        <v>2403</v>
      </c>
      <c r="G320" s="219" t="s">
        <v>417</v>
      </c>
      <c r="H320" s="220">
        <v>105.169</v>
      </c>
      <c r="I320" s="221"/>
      <c r="J320" s="222">
        <f>ROUND(I320*H320,2)</f>
        <v>0</v>
      </c>
      <c r="K320" s="218" t="s">
        <v>216</v>
      </c>
      <c r="L320" s="46"/>
      <c r="M320" s="223" t="s">
        <v>19</v>
      </c>
      <c r="N320" s="224" t="s">
        <v>45</v>
      </c>
      <c r="O320" s="86"/>
      <c r="P320" s="225">
        <f>O320*H320</f>
        <v>0</v>
      </c>
      <c r="Q320" s="225">
        <v>0.0067000000000000002</v>
      </c>
      <c r="R320" s="225">
        <f>Q320*H320</f>
        <v>0.70463229999999999</v>
      </c>
      <c r="S320" s="225">
        <v>0</v>
      </c>
      <c r="T320" s="226">
        <f>S320*H320</f>
        <v>0</v>
      </c>
      <c r="U320" s="40"/>
      <c r="V320" s="40"/>
      <c r="W320" s="40"/>
      <c r="X320" s="40"/>
      <c r="Y320" s="40"/>
      <c r="Z320" s="40"/>
      <c r="AA320" s="40"/>
      <c r="AB320" s="40"/>
      <c r="AC320" s="40"/>
      <c r="AD320" s="40"/>
      <c r="AE320" s="40"/>
      <c r="AR320" s="227" t="s">
        <v>217</v>
      </c>
      <c r="AT320" s="227" t="s">
        <v>212</v>
      </c>
      <c r="AU320" s="227" t="s">
        <v>83</v>
      </c>
      <c r="AY320" s="19" t="s">
        <v>210</v>
      </c>
      <c r="BE320" s="228">
        <f>IF(N320="základní",J320,0)</f>
        <v>0</v>
      </c>
      <c r="BF320" s="228">
        <f>IF(N320="snížená",J320,0)</f>
        <v>0</v>
      </c>
      <c r="BG320" s="228">
        <f>IF(N320="zákl. přenesená",J320,0)</f>
        <v>0</v>
      </c>
      <c r="BH320" s="228">
        <f>IF(N320="sníž. přenesená",J320,0)</f>
        <v>0</v>
      </c>
      <c r="BI320" s="228">
        <f>IF(N320="nulová",J320,0)</f>
        <v>0</v>
      </c>
      <c r="BJ320" s="19" t="s">
        <v>81</v>
      </c>
      <c r="BK320" s="228">
        <f>ROUND(I320*H320,2)</f>
        <v>0</v>
      </c>
      <c r="BL320" s="19" t="s">
        <v>217</v>
      </c>
      <c r="BM320" s="227" t="s">
        <v>2404</v>
      </c>
    </row>
    <row r="321" s="2" customFormat="1">
      <c r="A321" s="40"/>
      <c r="B321" s="41"/>
      <c r="C321" s="42"/>
      <c r="D321" s="229" t="s">
        <v>219</v>
      </c>
      <c r="E321" s="42"/>
      <c r="F321" s="230" t="s">
        <v>2405</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219</v>
      </c>
      <c r="AU321" s="19" t="s">
        <v>83</v>
      </c>
    </row>
    <row r="322" s="2" customFormat="1">
      <c r="A322" s="40"/>
      <c r="B322" s="41"/>
      <c r="C322" s="42"/>
      <c r="D322" s="236" t="s">
        <v>1511</v>
      </c>
      <c r="E322" s="42"/>
      <c r="F322" s="288" t="s">
        <v>2406</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1511</v>
      </c>
      <c r="AU322" s="19" t="s">
        <v>83</v>
      </c>
    </row>
    <row r="323" s="14" customFormat="1">
      <c r="A323" s="14"/>
      <c r="B323" s="245"/>
      <c r="C323" s="246"/>
      <c r="D323" s="236" t="s">
        <v>221</v>
      </c>
      <c r="E323" s="247" t="s">
        <v>19</v>
      </c>
      <c r="F323" s="248" t="s">
        <v>2407</v>
      </c>
      <c r="G323" s="246"/>
      <c r="H323" s="249">
        <v>18.443999999999999</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221</v>
      </c>
      <c r="AU323" s="255" t="s">
        <v>83</v>
      </c>
      <c r="AV323" s="14" t="s">
        <v>83</v>
      </c>
      <c r="AW323" s="14" t="s">
        <v>34</v>
      </c>
      <c r="AX323" s="14" t="s">
        <v>74</v>
      </c>
      <c r="AY323" s="255" t="s">
        <v>210</v>
      </c>
    </row>
    <row r="324" s="14" customFormat="1">
      <c r="A324" s="14"/>
      <c r="B324" s="245"/>
      <c r="C324" s="246"/>
      <c r="D324" s="236" t="s">
        <v>221</v>
      </c>
      <c r="E324" s="247" t="s">
        <v>19</v>
      </c>
      <c r="F324" s="248" t="s">
        <v>2408</v>
      </c>
      <c r="G324" s="246"/>
      <c r="H324" s="249">
        <v>22.326000000000001</v>
      </c>
      <c r="I324" s="250"/>
      <c r="J324" s="246"/>
      <c r="K324" s="246"/>
      <c r="L324" s="251"/>
      <c r="M324" s="252"/>
      <c r="N324" s="253"/>
      <c r="O324" s="253"/>
      <c r="P324" s="253"/>
      <c r="Q324" s="253"/>
      <c r="R324" s="253"/>
      <c r="S324" s="253"/>
      <c r="T324" s="254"/>
      <c r="U324" s="14"/>
      <c r="V324" s="14"/>
      <c r="W324" s="14"/>
      <c r="X324" s="14"/>
      <c r="Y324" s="14"/>
      <c r="Z324" s="14"/>
      <c r="AA324" s="14"/>
      <c r="AB324" s="14"/>
      <c r="AC324" s="14"/>
      <c r="AD324" s="14"/>
      <c r="AE324" s="14"/>
      <c r="AT324" s="255" t="s">
        <v>221</v>
      </c>
      <c r="AU324" s="255" t="s">
        <v>83</v>
      </c>
      <c r="AV324" s="14" t="s">
        <v>83</v>
      </c>
      <c r="AW324" s="14" t="s">
        <v>34</v>
      </c>
      <c r="AX324" s="14" t="s">
        <v>74</v>
      </c>
      <c r="AY324" s="255" t="s">
        <v>210</v>
      </c>
    </row>
    <row r="325" s="14" customFormat="1">
      <c r="A325" s="14"/>
      <c r="B325" s="245"/>
      <c r="C325" s="246"/>
      <c r="D325" s="236" t="s">
        <v>221</v>
      </c>
      <c r="E325" s="247" t="s">
        <v>19</v>
      </c>
      <c r="F325" s="248" t="s">
        <v>2409</v>
      </c>
      <c r="G325" s="246"/>
      <c r="H325" s="249">
        <v>19.274999999999999</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221</v>
      </c>
      <c r="AU325" s="255" t="s">
        <v>83</v>
      </c>
      <c r="AV325" s="14" t="s">
        <v>83</v>
      </c>
      <c r="AW325" s="14" t="s">
        <v>34</v>
      </c>
      <c r="AX325" s="14" t="s">
        <v>74</v>
      </c>
      <c r="AY325" s="255" t="s">
        <v>210</v>
      </c>
    </row>
    <row r="326" s="14" customFormat="1">
      <c r="A326" s="14"/>
      <c r="B326" s="245"/>
      <c r="C326" s="246"/>
      <c r="D326" s="236" t="s">
        <v>221</v>
      </c>
      <c r="E326" s="247" t="s">
        <v>19</v>
      </c>
      <c r="F326" s="248" t="s">
        <v>2410</v>
      </c>
      <c r="G326" s="246"/>
      <c r="H326" s="249">
        <v>7.0199999999999996</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221</v>
      </c>
      <c r="AU326" s="255" t="s">
        <v>83</v>
      </c>
      <c r="AV326" s="14" t="s">
        <v>83</v>
      </c>
      <c r="AW326" s="14" t="s">
        <v>34</v>
      </c>
      <c r="AX326" s="14" t="s">
        <v>74</v>
      </c>
      <c r="AY326" s="255" t="s">
        <v>210</v>
      </c>
    </row>
    <row r="327" s="14" customFormat="1">
      <c r="A327" s="14"/>
      <c r="B327" s="245"/>
      <c r="C327" s="246"/>
      <c r="D327" s="236" t="s">
        <v>221</v>
      </c>
      <c r="E327" s="247" t="s">
        <v>19</v>
      </c>
      <c r="F327" s="248" t="s">
        <v>2411</v>
      </c>
      <c r="G327" s="246"/>
      <c r="H327" s="249">
        <v>11.492000000000001</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83</v>
      </c>
      <c r="AV327" s="14" t="s">
        <v>83</v>
      </c>
      <c r="AW327" s="14" t="s">
        <v>34</v>
      </c>
      <c r="AX327" s="14" t="s">
        <v>74</v>
      </c>
      <c r="AY327" s="255" t="s">
        <v>210</v>
      </c>
    </row>
    <row r="328" s="14" customFormat="1">
      <c r="A328" s="14"/>
      <c r="B328" s="245"/>
      <c r="C328" s="246"/>
      <c r="D328" s="236" t="s">
        <v>221</v>
      </c>
      <c r="E328" s="247" t="s">
        <v>19</v>
      </c>
      <c r="F328" s="248" t="s">
        <v>2412</v>
      </c>
      <c r="G328" s="246"/>
      <c r="H328" s="249">
        <v>9.5380000000000003</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221</v>
      </c>
      <c r="AU328" s="255" t="s">
        <v>83</v>
      </c>
      <c r="AV328" s="14" t="s">
        <v>83</v>
      </c>
      <c r="AW328" s="14" t="s">
        <v>34</v>
      </c>
      <c r="AX328" s="14" t="s">
        <v>74</v>
      </c>
      <c r="AY328" s="255" t="s">
        <v>210</v>
      </c>
    </row>
    <row r="329" s="14" customFormat="1">
      <c r="A329" s="14"/>
      <c r="B329" s="245"/>
      <c r="C329" s="246"/>
      <c r="D329" s="236" t="s">
        <v>221</v>
      </c>
      <c r="E329" s="247" t="s">
        <v>19</v>
      </c>
      <c r="F329" s="248" t="s">
        <v>2413</v>
      </c>
      <c r="G329" s="246"/>
      <c r="H329" s="249">
        <v>5.806</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221</v>
      </c>
      <c r="AU329" s="255" t="s">
        <v>83</v>
      </c>
      <c r="AV329" s="14" t="s">
        <v>83</v>
      </c>
      <c r="AW329" s="14" t="s">
        <v>34</v>
      </c>
      <c r="AX329" s="14" t="s">
        <v>74</v>
      </c>
      <c r="AY329" s="255" t="s">
        <v>210</v>
      </c>
    </row>
    <row r="330" s="16" customFormat="1">
      <c r="A330" s="16"/>
      <c r="B330" s="267"/>
      <c r="C330" s="268"/>
      <c r="D330" s="236" t="s">
        <v>221</v>
      </c>
      <c r="E330" s="269" t="s">
        <v>19</v>
      </c>
      <c r="F330" s="270" t="s">
        <v>236</v>
      </c>
      <c r="G330" s="268"/>
      <c r="H330" s="271">
        <v>93.900999999999996</v>
      </c>
      <c r="I330" s="272"/>
      <c r="J330" s="268"/>
      <c r="K330" s="268"/>
      <c r="L330" s="273"/>
      <c r="M330" s="274"/>
      <c r="N330" s="275"/>
      <c r="O330" s="275"/>
      <c r="P330" s="275"/>
      <c r="Q330" s="275"/>
      <c r="R330" s="275"/>
      <c r="S330" s="275"/>
      <c r="T330" s="276"/>
      <c r="U330" s="16"/>
      <c r="V330" s="16"/>
      <c r="W330" s="16"/>
      <c r="X330" s="16"/>
      <c r="Y330" s="16"/>
      <c r="Z330" s="16"/>
      <c r="AA330" s="16"/>
      <c r="AB330" s="16"/>
      <c r="AC330" s="16"/>
      <c r="AD330" s="16"/>
      <c r="AE330" s="16"/>
      <c r="AT330" s="277" t="s">
        <v>221</v>
      </c>
      <c r="AU330" s="277" t="s">
        <v>83</v>
      </c>
      <c r="AV330" s="16" t="s">
        <v>217</v>
      </c>
      <c r="AW330" s="16" t="s">
        <v>34</v>
      </c>
      <c r="AX330" s="16" t="s">
        <v>81</v>
      </c>
      <c r="AY330" s="277" t="s">
        <v>210</v>
      </c>
    </row>
    <row r="331" s="14" customFormat="1">
      <c r="A331" s="14"/>
      <c r="B331" s="245"/>
      <c r="C331" s="246"/>
      <c r="D331" s="236" t="s">
        <v>221</v>
      </c>
      <c r="E331" s="246"/>
      <c r="F331" s="248" t="s">
        <v>2414</v>
      </c>
      <c r="G331" s="246"/>
      <c r="H331" s="249">
        <v>105.169</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221</v>
      </c>
      <c r="AU331" s="255" t="s">
        <v>83</v>
      </c>
      <c r="AV331" s="14" t="s">
        <v>83</v>
      </c>
      <c r="AW331" s="14" t="s">
        <v>4</v>
      </c>
      <c r="AX331" s="14" t="s">
        <v>81</v>
      </c>
      <c r="AY331" s="255" t="s">
        <v>210</v>
      </c>
    </row>
    <row r="332" s="2" customFormat="1" ht="21.75" customHeight="1">
      <c r="A332" s="40"/>
      <c r="B332" s="41"/>
      <c r="C332" s="216" t="s">
        <v>349</v>
      </c>
      <c r="D332" s="216" t="s">
        <v>212</v>
      </c>
      <c r="E332" s="217" t="s">
        <v>2415</v>
      </c>
      <c r="F332" s="218" t="s">
        <v>2416</v>
      </c>
      <c r="G332" s="219" t="s">
        <v>215</v>
      </c>
      <c r="H332" s="220">
        <v>2.4900000000000002</v>
      </c>
      <c r="I332" s="221"/>
      <c r="J332" s="222">
        <f>ROUND(I332*H332,2)</f>
        <v>0</v>
      </c>
      <c r="K332" s="218" t="s">
        <v>216</v>
      </c>
      <c r="L332" s="46"/>
      <c r="M332" s="223" t="s">
        <v>19</v>
      </c>
      <c r="N332" s="224" t="s">
        <v>45</v>
      </c>
      <c r="O332" s="86"/>
      <c r="P332" s="225">
        <f>O332*H332</f>
        <v>0</v>
      </c>
      <c r="Q332" s="225">
        <v>2.3010199999999998</v>
      </c>
      <c r="R332" s="225">
        <f>Q332*H332</f>
        <v>5.7295398000000004</v>
      </c>
      <c r="S332" s="225">
        <v>0</v>
      </c>
      <c r="T332" s="226">
        <f>S332*H332</f>
        <v>0</v>
      </c>
      <c r="U332" s="40"/>
      <c r="V332" s="40"/>
      <c r="W332" s="40"/>
      <c r="X332" s="40"/>
      <c r="Y332" s="40"/>
      <c r="Z332" s="40"/>
      <c r="AA332" s="40"/>
      <c r="AB332" s="40"/>
      <c r="AC332" s="40"/>
      <c r="AD332" s="40"/>
      <c r="AE332" s="40"/>
      <c r="AR332" s="227" t="s">
        <v>217</v>
      </c>
      <c r="AT332" s="227" t="s">
        <v>212</v>
      </c>
      <c r="AU332" s="227" t="s">
        <v>83</v>
      </c>
      <c r="AY332" s="19" t="s">
        <v>210</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217</v>
      </c>
      <c r="BM332" s="227" t="s">
        <v>2417</v>
      </c>
    </row>
    <row r="333" s="2" customFormat="1">
      <c r="A333" s="40"/>
      <c r="B333" s="41"/>
      <c r="C333" s="42"/>
      <c r="D333" s="229" t="s">
        <v>219</v>
      </c>
      <c r="E333" s="42"/>
      <c r="F333" s="230" t="s">
        <v>2418</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219</v>
      </c>
      <c r="AU333" s="19" t="s">
        <v>83</v>
      </c>
    </row>
    <row r="334" s="13" customFormat="1">
      <c r="A334" s="13"/>
      <c r="B334" s="234"/>
      <c r="C334" s="235"/>
      <c r="D334" s="236" t="s">
        <v>221</v>
      </c>
      <c r="E334" s="237" t="s">
        <v>19</v>
      </c>
      <c r="F334" s="238" t="s">
        <v>1256</v>
      </c>
      <c r="G334" s="235"/>
      <c r="H334" s="237" t="s">
        <v>19</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221</v>
      </c>
      <c r="AU334" s="244" t="s">
        <v>83</v>
      </c>
      <c r="AV334" s="13" t="s">
        <v>81</v>
      </c>
      <c r="AW334" s="13" t="s">
        <v>34</v>
      </c>
      <c r="AX334" s="13" t="s">
        <v>74</v>
      </c>
      <c r="AY334" s="244" t="s">
        <v>210</v>
      </c>
    </row>
    <row r="335" s="13" customFormat="1">
      <c r="A335" s="13"/>
      <c r="B335" s="234"/>
      <c r="C335" s="235"/>
      <c r="D335" s="236" t="s">
        <v>221</v>
      </c>
      <c r="E335" s="237" t="s">
        <v>19</v>
      </c>
      <c r="F335" s="238" t="s">
        <v>2419</v>
      </c>
      <c r="G335" s="235"/>
      <c r="H335" s="237" t="s">
        <v>19</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221</v>
      </c>
      <c r="AU335" s="244" t="s">
        <v>83</v>
      </c>
      <c r="AV335" s="13" t="s">
        <v>81</v>
      </c>
      <c r="AW335" s="13" t="s">
        <v>34</v>
      </c>
      <c r="AX335" s="13" t="s">
        <v>74</v>
      </c>
      <c r="AY335" s="244" t="s">
        <v>210</v>
      </c>
    </row>
    <row r="336" s="14" customFormat="1">
      <c r="A336" s="14"/>
      <c r="B336" s="245"/>
      <c r="C336" s="246"/>
      <c r="D336" s="236" t="s">
        <v>221</v>
      </c>
      <c r="E336" s="247" t="s">
        <v>19</v>
      </c>
      <c r="F336" s="248" t="s">
        <v>2420</v>
      </c>
      <c r="G336" s="246"/>
      <c r="H336" s="249">
        <v>1.0880000000000001</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221</v>
      </c>
      <c r="AU336" s="255" t="s">
        <v>83</v>
      </c>
      <c r="AV336" s="14" t="s">
        <v>83</v>
      </c>
      <c r="AW336" s="14" t="s">
        <v>34</v>
      </c>
      <c r="AX336" s="14" t="s">
        <v>74</v>
      </c>
      <c r="AY336" s="255" t="s">
        <v>210</v>
      </c>
    </row>
    <row r="337" s="14" customFormat="1">
      <c r="A337" s="14"/>
      <c r="B337" s="245"/>
      <c r="C337" s="246"/>
      <c r="D337" s="236" t="s">
        <v>221</v>
      </c>
      <c r="E337" s="247" t="s">
        <v>19</v>
      </c>
      <c r="F337" s="248" t="s">
        <v>2421</v>
      </c>
      <c r="G337" s="246"/>
      <c r="H337" s="249">
        <v>0.435</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221</v>
      </c>
      <c r="AU337" s="255" t="s">
        <v>83</v>
      </c>
      <c r="AV337" s="14" t="s">
        <v>83</v>
      </c>
      <c r="AW337" s="14" t="s">
        <v>34</v>
      </c>
      <c r="AX337" s="14" t="s">
        <v>74</v>
      </c>
      <c r="AY337" s="255" t="s">
        <v>210</v>
      </c>
    </row>
    <row r="338" s="15" customFormat="1">
      <c r="A338" s="15"/>
      <c r="B338" s="256"/>
      <c r="C338" s="257"/>
      <c r="D338" s="236" t="s">
        <v>221</v>
      </c>
      <c r="E338" s="258" t="s">
        <v>19</v>
      </c>
      <c r="F338" s="259" t="s">
        <v>234</v>
      </c>
      <c r="G338" s="257"/>
      <c r="H338" s="260">
        <v>1.5229999999999999</v>
      </c>
      <c r="I338" s="261"/>
      <c r="J338" s="257"/>
      <c r="K338" s="257"/>
      <c r="L338" s="262"/>
      <c r="M338" s="263"/>
      <c r="N338" s="264"/>
      <c r="O338" s="264"/>
      <c r="P338" s="264"/>
      <c r="Q338" s="264"/>
      <c r="R338" s="264"/>
      <c r="S338" s="264"/>
      <c r="T338" s="265"/>
      <c r="U338" s="15"/>
      <c r="V338" s="15"/>
      <c r="W338" s="15"/>
      <c r="X338" s="15"/>
      <c r="Y338" s="15"/>
      <c r="Z338" s="15"/>
      <c r="AA338" s="15"/>
      <c r="AB338" s="15"/>
      <c r="AC338" s="15"/>
      <c r="AD338" s="15"/>
      <c r="AE338" s="15"/>
      <c r="AT338" s="266" t="s">
        <v>221</v>
      </c>
      <c r="AU338" s="266" t="s">
        <v>83</v>
      </c>
      <c r="AV338" s="15" t="s">
        <v>91</v>
      </c>
      <c r="AW338" s="15" t="s">
        <v>34</v>
      </c>
      <c r="AX338" s="15" t="s">
        <v>74</v>
      </c>
      <c r="AY338" s="266" t="s">
        <v>210</v>
      </c>
    </row>
    <row r="339" s="13" customFormat="1">
      <c r="A339" s="13"/>
      <c r="B339" s="234"/>
      <c r="C339" s="235"/>
      <c r="D339" s="236" t="s">
        <v>221</v>
      </c>
      <c r="E339" s="237" t="s">
        <v>19</v>
      </c>
      <c r="F339" s="238" t="s">
        <v>2422</v>
      </c>
      <c r="G339" s="235"/>
      <c r="H339" s="237" t="s">
        <v>19</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221</v>
      </c>
      <c r="AU339" s="244" t="s">
        <v>83</v>
      </c>
      <c r="AV339" s="13" t="s">
        <v>81</v>
      </c>
      <c r="AW339" s="13" t="s">
        <v>34</v>
      </c>
      <c r="AX339" s="13" t="s">
        <v>74</v>
      </c>
      <c r="AY339" s="244" t="s">
        <v>210</v>
      </c>
    </row>
    <row r="340" s="14" customFormat="1">
      <c r="A340" s="14"/>
      <c r="B340" s="245"/>
      <c r="C340" s="246"/>
      <c r="D340" s="236" t="s">
        <v>221</v>
      </c>
      <c r="E340" s="247" t="s">
        <v>19</v>
      </c>
      <c r="F340" s="248" t="s">
        <v>2423</v>
      </c>
      <c r="G340" s="246"/>
      <c r="H340" s="249">
        <v>0.097000000000000003</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221</v>
      </c>
      <c r="AU340" s="255" t="s">
        <v>83</v>
      </c>
      <c r="AV340" s="14" t="s">
        <v>83</v>
      </c>
      <c r="AW340" s="14" t="s">
        <v>34</v>
      </c>
      <c r="AX340" s="14" t="s">
        <v>74</v>
      </c>
      <c r="AY340" s="255" t="s">
        <v>210</v>
      </c>
    </row>
    <row r="341" s="14" customFormat="1">
      <c r="A341" s="14"/>
      <c r="B341" s="245"/>
      <c r="C341" s="246"/>
      <c r="D341" s="236" t="s">
        <v>221</v>
      </c>
      <c r="E341" s="247" t="s">
        <v>19</v>
      </c>
      <c r="F341" s="248" t="s">
        <v>2424</v>
      </c>
      <c r="G341" s="246"/>
      <c r="H341" s="249">
        <v>0.097000000000000003</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221</v>
      </c>
      <c r="AU341" s="255" t="s">
        <v>83</v>
      </c>
      <c r="AV341" s="14" t="s">
        <v>83</v>
      </c>
      <c r="AW341" s="14" t="s">
        <v>34</v>
      </c>
      <c r="AX341" s="14" t="s">
        <v>74</v>
      </c>
      <c r="AY341" s="255" t="s">
        <v>210</v>
      </c>
    </row>
    <row r="342" s="14" customFormat="1">
      <c r="A342" s="14"/>
      <c r="B342" s="245"/>
      <c r="C342" s="246"/>
      <c r="D342" s="236" t="s">
        <v>221</v>
      </c>
      <c r="E342" s="247" t="s">
        <v>19</v>
      </c>
      <c r="F342" s="248" t="s">
        <v>2425</v>
      </c>
      <c r="G342" s="246"/>
      <c r="H342" s="249">
        <v>0.158</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221</v>
      </c>
      <c r="AU342" s="255" t="s">
        <v>83</v>
      </c>
      <c r="AV342" s="14" t="s">
        <v>83</v>
      </c>
      <c r="AW342" s="14" t="s">
        <v>34</v>
      </c>
      <c r="AX342" s="14" t="s">
        <v>74</v>
      </c>
      <c r="AY342" s="255" t="s">
        <v>210</v>
      </c>
    </row>
    <row r="343" s="14" customFormat="1">
      <c r="A343" s="14"/>
      <c r="B343" s="245"/>
      <c r="C343" s="246"/>
      <c r="D343" s="236" t="s">
        <v>221</v>
      </c>
      <c r="E343" s="247" t="s">
        <v>19</v>
      </c>
      <c r="F343" s="248" t="s">
        <v>2426</v>
      </c>
      <c r="G343" s="246"/>
      <c r="H343" s="249">
        <v>0.158</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221</v>
      </c>
      <c r="AU343" s="255" t="s">
        <v>83</v>
      </c>
      <c r="AV343" s="14" t="s">
        <v>83</v>
      </c>
      <c r="AW343" s="14" t="s">
        <v>34</v>
      </c>
      <c r="AX343" s="14" t="s">
        <v>74</v>
      </c>
      <c r="AY343" s="255" t="s">
        <v>210</v>
      </c>
    </row>
    <row r="344" s="14" customFormat="1">
      <c r="A344" s="14"/>
      <c r="B344" s="245"/>
      <c r="C344" s="246"/>
      <c r="D344" s="236" t="s">
        <v>221</v>
      </c>
      <c r="E344" s="247" t="s">
        <v>19</v>
      </c>
      <c r="F344" s="248" t="s">
        <v>2427</v>
      </c>
      <c r="G344" s="246"/>
      <c r="H344" s="249">
        <v>0.158</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221</v>
      </c>
      <c r="AU344" s="255" t="s">
        <v>83</v>
      </c>
      <c r="AV344" s="14" t="s">
        <v>83</v>
      </c>
      <c r="AW344" s="14" t="s">
        <v>34</v>
      </c>
      <c r="AX344" s="14" t="s">
        <v>74</v>
      </c>
      <c r="AY344" s="255" t="s">
        <v>210</v>
      </c>
    </row>
    <row r="345" s="14" customFormat="1">
      <c r="A345" s="14"/>
      <c r="B345" s="245"/>
      <c r="C345" s="246"/>
      <c r="D345" s="236" t="s">
        <v>221</v>
      </c>
      <c r="E345" s="247" t="s">
        <v>19</v>
      </c>
      <c r="F345" s="248" t="s">
        <v>2428</v>
      </c>
      <c r="G345" s="246"/>
      <c r="H345" s="249">
        <v>0.158</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221</v>
      </c>
      <c r="AU345" s="255" t="s">
        <v>83</v>
      </c>
      <c r="AV345" s="14" t="s">
        <v>83</v>
      </c>
      <c r="AW345" s="14" t="s">
        <v>34</v>
      </c>
      <c r="AX345" s="14" t="s">
        <v>74</v>
      </c>
      <c r="AY345" s="255" t="s">
        <v>210</v>
      </c>
    </row>
    <row r="346" s="14" customFormat="1">
      <c r="A346" s="14"/>
      <c r="B346" s="245"/>
      <c r="C346" s="246"/>
      <c r="D346" s="236" t="s">
        <v>221</v>
      </c>
      <c r="E346" s="247" t="s">
        <v>19</v>
      </c>
      <c r="F346" s="248" t="s">
        <v>2429</v>
      </c>
      <c r="G346" s="246"/>
      <c r="H346" s="249">
        <v>0.14099999999999999</v>
      </c>
      <c r="I346" s="250"/>
      <c r="J346" s="246"/>
      <c r="K346" s="246"/>
      <c r="L346" s="251"/>
      <c r="M346" s="252"/>
      <c r="N346" s="253"/>
      <c r="O346" s="253"/>
      <c r="P346" s="253"/>
      <c r="Q346" s="253"/>
      <c r="R346" s="253"/>
      <c r="S346" s="253"/>
      <c r="T346" s="254"/>
      <c r="U346" s="14"/>
      <c r="V346" s="14"/>
      <c r="W346" s="14"/>
      <c r="X346" s="14"/>
      <c r="Y346" s="14"/>
      <c r="Z346" s="14"/>
      <c r="AA346" s="14"/>
      <c r="AB346" s="14"/>
      <c r="AC346" s="14"/>
      <c r="AD346" s="14"/>
      <c r="AE346" s="14"/>
      <c r="AT346" s="255" t="s">
        <v>221</v>
      </c>
      <c r="AU346" s="255" t="s">
        <v>83</v>
      </c>
      <c r="AV346" s="14" t="s">
        <v>83</v>
      </c>
      <c r="AW346" s="14" t="s">
        <v>34</v>
      </c>
      <c r="AX346" s="14" t="s">
        <v>74</v>
      </c>
      <c r="AY346" s="255" t="s">
        <v>210</v>
      </c>
    </row>
    <row r="347" s="15" customFormat="1">
      <c r="A347" s="15"/>
      <c r="B347" s="256"/>
      <c r="C347" s="257"/>
      <c r="D347" s="236" t="s">
        <v>221</v>
      </c>
      <c r="E347" s="258" t="s">
        <v>19</v>
      </c>
      <c r="F347" s="259" t="s">
        <v>234</v>
      </c>
      <c r="G347" s="257"/>
      <c r="H347" s="260">
        <v>0.96699999999999997</v>
      </c>
      <c r="I347" s="261"/>
      <c r="J347" s="257"/>
      <c r="K347" s="257"/>
      <c r="L347" s="262"/>
      <c r="M347" s="263"/>
      <c r="N347" s="264"/>
      <c r="O347" s="264"/>
      <c r="P347" s="264"/>
      <c r="Q347" s="264"/>
      <c r="R347" s="264"/>
      <c r="S347" s="264"/>
      <c r="T347" s="265"/>
      <c r="U347" s="15"/>
      <c r="V347" s="15"/>
      <c r="W347" s="15"/>
      <c r="X347" s="15"/>
      <c r="Y347" s="15"/>
      <c r="Z347" s="15"/>
      <c r="AA347" s="15"/>
      <c r="AB347" s="15"/>
      <c r="AC347" s="15"/>
      <c r="AD347" s="15"/>
      <c r="AE347" s="15"/>
      <c r="AT347" s="266" t="s">
        <v>221</v>
      </c>
      <c r="AU347" s="266" t="s">
        <v>83</v>
      </c>
      <c r="AV347" s="15" t="s">
        <v>91</v>
      </c>
      <c r="AW347" s="15" t="s">
        <v>34</v>
      </c>
      <c r="AX347" s="15" t="s">
        <v>74</v>
      </c>
      <c r="AY347" s="266" t="s">
        <v>210</v>
      </c>
    </row>
    <row r="348" s="16" customFormat="1">
      <c r="A348" s="16"/>
      <c r="B348" s="267"/>
      <c r="C348" s="268"/>
      <c r="D348" s="236" t="s">
        <v>221</v>
      </c>
      <c r="E348" s="269" t="s">
        <v>19</v>
      </c>
      <c r="F348" s="270" t="s">
        <v>236</v>
      </c>
      <c r="G348" s="268"/>
      <c r="H348" s="271">
        <v>2.4900000000000002</v>
      </c>
      <c r="I348" s="272"/>
      <c r="J348" s="268"/>
      <c r="K348" s="268"/>
      <c r="L348" s="273"/>
      <c r="M348" s="274"/>
      <c r="N348" s="275"/>
      <c r="O348" s="275"/>
      <c r="P348" s="275"/>
      <c r="Q348" s="275"/>
      <c r="R348" s="275"/>
      <c r="S348" s="275"/>
      <c r="T348" s="276"/>
      <c r="U348" s="16"/>
      <c r="V348" s="16"/>
      <c r="W348" s="16"/>
      <c r="X348" s="16"/>
      <c r="Y348" s="16"/>
      <c r="Z348" s="16"/>
      <c r="AA348" s="16"/>
      <c r="AB348" s="16"/>
      <c r="AC348" s="16"/>
      <c r="AD348" s="16"/>
      <c r="AE348" s="16"/>
      <c r="AT348" s="277" t="s">
        <v>221</v>
      </c>
      <c r="AU348" s="277" t="s">
        <v>83</v>
      </c>
      <c r="AV348" s="16" t="s">
        <v>217</v>
      </c>
      <c r="AW348" s="16" t="s">
        <v>34</v>
      </c>
      <c r="AX348" s="16" t="s">
        <v>81</v>
      </c>
      <c r="AY348" s="277" t="s">
        <v>210</v>
      </c>
    </row>
    <row r="349" s="2" customFormat="1" ht="21.75" customHeight="1">
      <c r="A349" s="40"/>
      <c r="B349" s="41"/>
      <c r="C349" s="216" t="s">
        <v>8</v>
      </c>
      <c r="D349" s="216" t="s">
        <v>212</v>
      </c>
      <c r="E349" s="217" t="s">
        <v>2430</v>
      </c>
      <c r="F349" s="218" t="s">
        <v>2431</v>
      </c>
      <c r="G349" s="219" t="s">
        <v>215</v>
      </c>
      <c r="H349" s="220">
        <v>4.3860000000000001</v>
      </c>
      <c r="I349" s="221"/>
      <c r="J349" s="222">
        <f>ROUND(I349*H349,2)</f>
        <v>0</v>
      </c>
      <c r="K349" s="218" t="s">
        <v>216</v>
      </c>
      <c r="L349" s="46"/>
      <c r="M349" s="223" t="s">
        <v>19</v>
      </c>
      <c r="N349" s="224" t="s">
        <v>45</v>
      </c>
      <c r="O349" s="86"/>
      <c r="P349" s="225">
        <f>O349*H349</f>
        <v>0</v>
      </c>
      <c r="Q349" s="225">
        <v>2.3010199999999998</v>
      </c>
      <c r="R349" s="225">
        <f>Q349*H349</f>
        <v>10.09227372</v>
      </c>
      <c r="S349" s="225">
        <v>0</v>
      </c>
      <c r="T349" s="226">
        <f>S349*H349</f>
        <v>0</v>
      </c>
      <c r="U349" s="40"/>
      <c r="V349" s="40"/>
      <c r="W349" s="40"/>
      <c r="X349" s="40"/>
      <c r="Y349" s="40"/>
      <c r="Z349" s="40"/>
      <c r="AA349" s="40"/>
      <c r="AB349" s="40"/>
      <c r="AC349" s="40"/>
      <c r="AD349" s="40"/>
      <c r="AE349" s="40"/>
      <c r="AR349" s="227" t="s">
        <v>217</v>
      </c>
      <c r="AT349" s="227" t="s">
        <v>212</v>
      </c>
      <c r="AU349" s="227" t="s">
        <v>83</v>
      </c>
      <c r="AY349" s="19" t="s">
        <v>210</v>
      </c>
      <c r="BE349" s="228">
        <f>IF(N349="základní",J349,0)</f>
        <v>0</v>
      </c>
      <c r="BF349" s="228">
        <f>IF(N349="snížená",J349,0)</f>
        <v>0</v>
      </c>
      <c r="BG349" s="228">
        <f>IF(N349="zákl. přenesená",J349,0)</f>
        <v>0</v>
      </c>
      <c r="BH349" s="228">
        <f>IF(N349="sníž. přenesená",J349,0)</f>
        <v>0</v>
      </c>
      <c r="BI349" s="228">
        <f>IF(N349="nulová",J349,0)</f>
        <v>0</v>
      </c>
      <c r="BJ349" s="19" t="s">
        <v>81</v>
      </c>
      <c r="BK349" s="228">
        <f>ROUND(I349*H349,2)</f>
        <v>0</v>
      </c>
      <c r="BL349" s="19" t="s">
        <v>217</v>
      </c>
      <c r="BM349" s="227" t="s">
        <v>2432</v>
      </c>
    </row>
    <row r="350" s="2" customFormat="1">
      <c r="A350" s="40"/>
      <c r="B350" s="41"/>
      <c r="C350" s="42"/>
      <c r="D350" s="229" t="s">
        <v>219</v>
      </c>
      <c r="E350" s="42"/>
      <c r="F350" s="230" t="s">
        <v>2433</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219</v>
      </c>
      <c r="AU350" s="19" t="s">
        <v>83</v>
      </c>
    </row>
    <row r="351" s="14" customFormat="1">
      <c r="A351" s="14"/>
      <c r="B351" s="245"/>
      <c r="C351" s="246"/>
      <c r="D351" s="236" t="s">
        <v>221</v>
      </c>
      <c r="E351" s="247" t="s">
        <v>19</v>
      </c>
      <c r="F351" s="248" t="s">
        <v>2434</v>
      </c>
      <c r="G351" s="246"/>
      <c r="H351" s="249">
        <v>0.77700000000000002</v>
      </c>
      <c r="I351" s="250"/>
      <c r="J351" s="246"/>
      <c r="K351" s="246"/>
      <c r="L351" s="251"/>
      <c r="M351" s="252"/>
      <c r="N351" s="253"/>
      <c r="O351" s="253"/>
      <c r="P351" s="253"/>
      <c r="Q351" s="253"/>
      <c r="R351" s="253"/>
      <c r="S351" s="253"/>
      <c r="T351" s="254"/>
      <c r="U351" s="14"/>
      <c r="V351" s="14"/>
      <c r="W351" s="14"/>
      <c r="X351" s="14"/>
      <c r="Y351" s="14"/>
      <c r="Z351" s="14"/>
      <c r="AA351" s="14"/>
      <c r="AB351" s="14"/>
      <c r="AC351" s="14"/>
      <c r="AD351" s="14"/>
      <c r="AE351" s="14"/>
      <c r="AT351" s="255" t="s">
        <v>221</v>
      </c>
      <c r="AU351" s="255" t="s">
        <v>83</v>
      </c>
      <c r="AV351" s="14" t="s">
        <v>83</v>
      </c>
      <c r="AW351" s="14" t="s">
        <v>34</v>
      </c>
      <c r="AX351" s="14" t="s">
        <v>74</v>
      </c>
      <c r="AY351" s="255" t="s">
        <v>210</v>
      </c>
    </row>
    <row r="352" s="14" customFormat="1">
      <c r="A352" s="14"/>
      <c r="B352" s="245"/>
      <c r="C352" s="246"/>
      <c r="D352" s="236" t="s">
        <v>221</v>
      </c>
      <c r="E352" s="247" t="s">
        <v>19</v>
      </c>
      <c r="F352" s="248" t="s">
        <v>2435</v>
      </c>
      <c r="G352" s="246"/>
      <c r="H352" s="249">
        <v>3.2650000000000001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221</v>
      </c>
      <c r="AU352" s="255" t="s">
        <v>83</v>
      </c>
      <c r="AV352" s="14" t="s">
        <v>83</v>
      </c>
      <c r="AW352" s="14" t="s">
        <v>34</v>
      </c>
      <c r="AX352" s="14" t="s">
        <v>74</v>
      </c>
      <c r="AY352" s="255" t="s">
        <v>210</v>
      </c>
    </row>
    <row r="353" s="14" customFormat="1">
      <c r="A353" s="14"/>
      <c r="B353" s="245"/>
      <c r="C353" s="246"/>
      <c r="D353" s="236" t="s">
        <v>221</v>
      </c>
      <c r="E353" s="247" t="s">
        <v>19</v>
      </c>
      <c r="F353" s="248" t="s">
        <v>2436</v>
      </c>
      <c r="G353" s="246"/>
      <c r="H353" s="249">
        <v>0.19</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221</v>
      </c>
      <c r="AU353" s="255" t="s">
        <v>83</v>
      </c>
      <c r="AV353" s="14" t="s">
        <v>83</v>
      </c>
      <c r="AW353" s="14" t="s">
        <v>34</v>
      </c>
      <c r="AX353" s="14" t="s">
        <v>74</v>
      </c>
      <c r="AY353" s="255" t="s">
        <v>210</v>
      </c>
    </row>
    <row r="354" s="14" customFormat="1">
      <c r="A354" s="14"/>
      <c r="B354" s="245"/>
      <c r="C354" s="246"/>
      <c r="D354" s="236" t="s">
        <v>221</v>
      </c>
      <c r="E354" s="247" t="s">
        <v>19</v>
      </c>
      <c r="F354" s="248" t="s">
        <v>2437</v>
      </c>
      <c r="G354" s="246"/>
      <c r="H354" s="249">
        <v>0.154</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221</v>
      </c>
      <c r="AU354" s="255" t="s">
        <v>83</v>
      </c>
      <c r="AV354" s="14" t="s">
        <v>83</v>
      </c>
      <c r="AW354" s="14" t="s">
        <v>34</v>
      </c>
      <c r="AX354" s="14" t="s">
        <v>74</v>
      </c>
      <c r="AY354" s="255" t="s">
        <v>210</v>
      </c>
    </row>
    <row r="355" s="16" customFormat="1">
      <c r="A355" s="16"/>
      <c r="B355" s="267"/>
      <c r="C355" s="268"/>
      <c r="D355" s="236" t="s">
        <v>221</v>
      </c>
      <c r="E355" s="269" t="s">
        <v>19</v>
      </c>
      <c r="F355" s="270" t="s">
        <v>236</v>
      </c>
      <c r="G355" s="268"/>
      <c r="H355" s="271">
        <v>4.3860000000000001</v>
      </c>
      <c r="I355" s="272"/>
      <c r="J355" s="268"/>
      <c r="K355" s="268"/>
      <c r="L355" s="273"/>
      <c r="M355" s="274"/>
      <c r="N355" s="275"/>
      <c r="O355" s="275"/>
      <c r="P355" s="275"/>
      <c r="Q355" s="275"/>
      <c r="R355" s="275"/>
      <c r="S355" s="275"/>
      <c r="T355" s="276"/>
      <c r="U355" s="16"/>
      <c r="V355" s="16"/>
      <c r="W355" s="16"/>
      <c r="X355" s="16"/>
      <c r="Y355" s="16"/>
      <c r="Z355" s="16"/>
      <c r="AA355" s="16"/>
      <c r="AB355" s="16"/>
      <c r="AC355" s="16"/>
      <c r="AD355" s="16"/>
      <c r="AE355" s="16"/>
      <c r="AT355" s="277" t="s">
        <v>221</v>
      </c>
      <c r="AU355" s="277" t="s">
        <v>83</v>
      </c>
      <c r="AV355" s="16" t="s">
        <v>217</v>
      </c>
      <c r="AW355" s="16" t="s">
        <v>34</v>
      </c>
      <c r="AX355" s="16" t="s">
        <v>81</v>
      </c>
      <c r="AY355" s="277" t="s">
        <v>210</v>
      </c>
    </row>
    <row r="356" s="2" customFormat="1" ht="16.5" customHeight="1">
      <c r="A356" s="40"/>
      <c r="B356" s="41"/>
      <c r="C356" s="216" t="s">
        <v>368</v>
      </c>
      <c r="D356" s="216" t="s">
        <v>212</v>
      </c>
      <c r="E356" s="217" t="s">
        <v>2438</v>
      </c>
      <c r="F356" s="218" t="s">
        <v>2439</v>
      </c>
      <c r="G356" s="219" t="s">
        <v>356</v>
      </c>
      <c r="H356" s="220">
        <v>0.13400000000000001</v>
      </c>
      <c r="I356" s="221"/>
      <c r="J356" s="222">
        <f>ROUND(I356*H356,2)</f>
        <v>0</v>
      </c>
      <c r="K356" s="218" t="s">
        <v>216</v>
      </c>
      <c r="L356" s="46"/>
      <c r="M356" s="223" t="s">
        <v>19</v>
      </c>
      <c r="N356" s="224" t="s">
        <v>45</v>
      </c>
      <c r="O356" s="86"/>
      <c r="P356" s="225">
        <f>O356*H356</f>
        <v>0</v>
      </c>
      <c r="Q356" s="225">
        <v>1.06277</v>
      </c>
      <c r="R356" s="225">
        <f>Q356*H356</f>
        <v>0.14241118</v>
      </c>
      <c r="S356" s="225">
        <v>0</v>
      </c>
      <c r="T356" s="226">
        <f>S356*H356</f>
        <v>0</v>
      </c>
      <c r="U356" s="40"/>
      <c r="V356" s="40"/>
      <c r="W356" s="40"/>
      <c r="X356" s="40"/>
      <c r="Y356" s="40"/>
      <c r="Z356" s="40"/>
      <c r="AA356" s="40"/>
      <c r="AB356" s="40"/>
      <c r="AC356" s="40"/>
      <c r="AD356" s="40"/>
      <c r="AE356" s="40"/>
      <c r="AR356" s="227" t="s">
        <v>217</v>
      </c>
      <c r="AT356" s="227" t="s">
        <v>212</v>
      </c>
      <c r="AU356" s="227" t="s">
        <v>83</v>
      </c>
      <c r="AY356" s="19" t="s">
        <v>210</v>
      </c>
      <c r="BE356" s="228">
        <f>IF(N356="základní",J356,0)</f>
        <v>0</v>
      </c>
      <c r="BF356" s="228">
        <f>IF(N356="snížená",J356,0)</f>
        <v>0</v>
      </c>
      <c r="BG356" s="228">
        <f>IF(N356="zákl. přenesená",J356,0)</f>
        <v>0</v>
      </c>
      <c r="BH356" s="228">
        <f>IF(N356="sníž. přenesená",J356,0)</f>
        <v>0</v>
      </c>
      <c r="BI356" s="228">
        <f>IF(N356="nulová",J356,0)</f>
        <v>0</v>
      </c>
      <c r="BJ356" s="19" t="s">
        <v>81</v>
      </c>
      <c r="BK356" s="228">
        <f>ROUND(I356*H356,2)</f>
        <v>0</v>
      </c>
      <c r="BL356" s="19" t="s">
        <v>217</v>
      </c>
      <c r="BM356" s="227" t="s">
        <v>2440</v>
      </c>
    </row>
    <row r="357" s="2" customFormat="1">
      <c r="A357" s="40"/>
      <c r="B357" s="41"/>
      <c r="C357" s="42"/>
      <c r="D357" s="229" t="s">
        <v>219</v>
      </c>
      <c r="E357" s="42"/>
      <c r="F357" s="230" t="s">
        <v>2441</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219</v>
      </c>
      <c r="AU357" s="19" t="s">
        <v>83</v>
      </c>
    </row>
    <row r="358" s="13" customFormat="1">
      <c r="A358" s="13"/>
      <c r="B358" s="234"/>
      <c r="C358" s="235"/>
      <c r="D358" s="236" t="s">
        <v>221</v>
      </c>
      <c r="E358" s="237" t="s">
        <v>19</v>
      </c>
      <c r="F358" s="238" t="s">
        <v>1256</v>
      </c>
      <c r="G358" s="235"/>
      <c r="H358" s="237" t="s">
        <v>19</v>
      </c>
      <c r="I358" s="239"/>
      <c r="J358" s="235"/>
      <c r="K358" s="235"/>
      <c r="L358" s="240"/>
      <c r="M358" s="241"/>
      <c r="N358" s="242"/>
      <c r="O358" s="242"/>
      <c r="P358" s="242"/>
      <c r="Q358" s="242"/>
      <c r="R358" s="242"/>
      <c r="S358" s="242"/>
      <c r="T358" s="243"/>
      <c r="U358" s="13"/>
      <c r="V358" s="13"/>
      <c r="W358" s="13"/>
      <c r="X358" s="13"/>
      <c r="Y358" s="13"/>
      <c r="Z358" s="13"/>
      <c r="AA358" s="13"/>
      <c r="AB358" s="13"/>
      <c r="AC358" s="13"/>
      <c r="AD358" s="13"/>
      <c r="AE358" s="13"/>
      <c r="AT358" s="244" t="s">
        <v>221</v>
      </c>
      <c r="AU358" s="244" t="s">
        <v>83</v>
      </c>
      <c r="AV358" s="13" t="s">
        <v>81</v>
      </c>
      <c r="AW358" s="13" t="s">
        <v>34</v>
      </c>
      <c r="AX358" s="13" t="s">
        <v>74</v>
      </c>
      <c r="AY358" s="244" t="s">
        <v>210</v>
      </c>
    </row>
    <row r="359" s="13" customFormat="1">
      <c r="A359" s="13"/>
      <c r="B359" s="234"/>
      <c r="C359" s="235"/>
      <c r="D359" s="236" t="s">
        <v>221</v>
      </c>
      <c r="E359" s="237" t="s">
        <v>19</v>
      </c>
      <c r="F359" s="238" t="s">
        <v>2419</v>
      </c>
      <c r="G359" s="235"/>
      <c r="H359" s="237" t="s">
        <v>19</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221</v>
      </c>
      <c r="AU359" s="244" t="s">
        <v>83</v>
      </c>
      <c r="AV359" s="13" t="s">
        <v>81</v>
      </c>
      <c r="AW359" s="13" t="s">
        <v>34</v>
      </c>
      <c r="AX359" s="13" t="s">
        <v>74</v>
      </c>
      <c r="AY359" s="244" t="s">
        <v>210</v>
      </c>
    </row>
    <row r="360" s="14" customFormat="1">
      <c r="A360" s="14"/>
      <c r="B360" s="245"/>
      <c r="C360" s="246"/>
      <c r="D360" s="236" t="s">
        <v>221</v>
      </c>
      <c r="E360" s="247" t="s">
        <v>19</v>
      </c>
      <c r="F360" s="248" t="s">
        <v>2442</v>
      </c>
      <c r="G360" s="246"/>
      <c r="H360" s="249">
        <v>0.096000000000000002</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221</v>
      </c>
      <c r="AU360" s="255" t="s">
        <v>83</v>
      </c>
      <c r="AV360" s="14" t="s">
        <v>83</v>
      </c>
      <c r="AW360" s="14" t="s">
        <v>34</v>
      </c>
      <c r="AX360" s="14" t="s">
        <v>74</v>
      </c>
      <c r="AY360" s="255" t="s">
        <v>210</v>
      </c>
    </row>
    <row r="361" s="14" customFormat="1">
      <c r="A361" s="14"/>
      <c r="B361" s="245"/>
      <c r="C361" s="246"/>
      <c r="D361" s="236" t="s">
        <v>221</v>
      </c>
      <c r="E361" s="247" t="s">
        <v>19</v>
      </c>
      <c r="F361" s="248" t="s">
        <v>2443</v>
      </c>
      <c r="G361" s="246"/>
      <c r="H361" s="249">
        <v>0.037999999999999999</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83</v>
      </c>
      <c r="AV361" s="14" t="s">
        <v>83</v>
      </c>
      <c r="AW361" s="14" t="s">
        <v>34</v>
      </c>
      <c r="AX361" s="14" t="s">
        <v>74</v>
      </c>
      <c r="AY361" s="255" t="s">
        <v>210</v>
      </c>
    </row>
    <row r="362" s="15" customFormat="1">
      <c r="A362" s="15"/>
      <c r="B362" s="256"/>
      <c r="C362" s="257"/>
      <c r="D362" s="236" t="s">
        <v>221</v>
      </c>
      <c r="E362" s="258" t="s">
        <v>19</v>
      </c>
      <c r="F362" s="259" t="s">
        <v>234</v>
      </c>
      <c r="G362" s="257"/>
      <c r="H362" s="260">
        <v>0.13400000000000001</v>
      </c>
      <c r="I362" s="261"/>
      <c r="J362" s="257"/>
      <c r="K362" s="257"/>
      <c r="L362" s="262"/>
      <c r="M362" s="263"/>
      <c r="N362" s="264"/>
      <c r="O362" s="264"/>
      <c r="P362" s="264"/>
      <c r="Q362" s="264"/>
      <c r="R362" s="264"/>
      <c r="S362" s="264"/>
      <c r="T362" s="265"/>
      <c r="U362" s="15"/>
      <c r="V362" s="15"/>
      <c r="W362" s="15"/>
      <c r="X362" s="15"/>
      <c r="Y362" s="15"/>
      <c r="Z362" s="15"/>
      <c r="AA362" s="15"/>
      <c r="AB362" s="15"/>
      <c r="AC362" s="15"/>
      <c r="AD362" s="15"/>
      <c r="AE362" s="15"/>
      <c r="AT362" s="266" t="s">
        <v>221</v>
      </c>
      <c r="AU362" s="266" t="s">
        <v>83</v>
      </c>
      <c r="AV362" s="15" t="s">
        <v>91</v>
      </c>
      <c r="AW362" s="15" t="s">
        <v>34</v>
      </c>
      <c r="AX362" s="15" t="s">
        <v>81</v>
      </c>
      <c r="AY362" s="266" t="s">
        <v>210</v>
      </c>
    </row>
    <row r="363" s="2" customFormat="1" ht="16.5" customHeight="1">
      <c r="A363" s="40"/>
      <c r="B363" s="41"/>
      <c r="C363" s="216" t="s">
        <v>374</v>
      </c>
      <c r="D363" s="216" t="s">
        <v>212</v>
      </c>
      <c r="E363" s="217" t="s">
        <v>2438</v>
      </c>
      <c r="F363" s="218" t="s">
        <v>2439</v>
      </c>
      <c r="G363" s="219" t="s">
        <v>356</v>
      </c>
      <c r="H363" s="220">
        <v>0.67300000000000004</v>
      </c>
      <c r="I363" s="221"/>
      <c r="J363" s="222">
        <f>ROUND(I363*H363,2)</f>
        <v>0</v>
      </c>
      <c r="K363" s="218" t="s">
        <v>216</v>
      </c>
      <c r="L363" s="46"/>
      <c r="M363" s="223" t="s">
        <v>19</v>
      </c>
      <c r="N363" s="224" t="s">
        <v>45</v>
      </c>
      <c r="O363" s="86"/>
      <c r="P363" s="225">
        <f>O363*H363</f>
        <v>0</v>
      </c>
      <c r="Q363" s="225">
        <v>1.06277</v>
      </c>
      <c r="R363" s="225">
        <f>Q363*H363</f>
        <v>0.71524421000000005</v>
      </c>
      <c r="S363" s="225">
        <v>0</v>
      </c>
      <c r="T363" s="226">
        <f>S363*H363</f>
        <v>0</v>
      </c>
      <c r="U363" s="40"/>
      <c r="V363" s="40"/>
      <c r="W363" s="40"/>
      <c r="X363" s="40"/>
      <c r="Y363" s="40"/>
      <c r="Z363" s="40"/>
      <c r="AA363" s="40"/>
      <c r="AB363" s="40"/>
      <c r="AC363" s="40"/>
      <c r="AD363" s="40"/>
      <c r="AE363" s="40"/>
      <c r="AR363" s="227" t="s">
        <v>217</v>
      </c>
      <c r="AT363" s="227" t="s">
        <v>212</v>
      </c>
      <c r="AU363" s="227" t="s">
        <v>83</v>
      </c>
      <c r="AY363" s="19" t="s">
        <v>210</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217</v>
      </c>
      <c r="BM363" s="227" t="s">
        <v>2444</v>
      </c>
    </row>
    <row r="364" s="2" customFormat="1">
      <c r="A364" s="40"/>
      <c r="B364" s="41"/>
      <c r="C364" s="42"/>
      <c r="D364" s="229" t="s">
        <v>219</v>
      </c>
      <c r="E364" s="42"/>
      <c r="F364" s="230" t="s">
        <v>2441</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219</v>
      </c>
      <c r="AU364" s="19" t="s">
        <v>83</v>
      </c>
    </row>
    <row r="365" s="13" customFormat="1">
      <c r="A365" s="13"/>
      <c r="B365" s="234"/>
      <c r="C365" s="235"/>
      <c r="D365" s="236" t="s">
        <v>221</v>
      </c>
      <c r="E365" s="237" t="s">
        <v>19</v>
      </c>
      <c r="F365" s="238" t="s">
        <v>2445</v>
      </c>
      <c r="G365" s="235"/>
      <c r="H365" s="237" t="s">
        <v>19</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221</v>
      </c>
      <c r="AU365" s="244" t="s">
        <v>83</v>
      </c>
      <c r="AV365" s="13" t="s">
        <v>81</v>
      </c>
      <c r="AW365" s="13" t="s">
        <v>34</v>
      </c>
      <c r="AX365" s="13" t="s">
        <v>74</v>
      </c>
      <c r="AY365" s="244" t="s">
        <v>210</v>
      </c>
    </row>
    <row r="366" s="14" customFormat="1">
      <c r="A366" s="14"/>
      <c r="B366" s="245"/>
      <c r="C366" s="246"/>
      <c r="D366" s="236" t="s">
        <v>221</v>
      </c>
      <c r="E366" s="247" t="s">
        <v>19</v>
      </c>
      <c r="F366" s="248" t="s">
        <v>2446</v>
      </c>
      <c r="G366" s="246"/>
      <c r="H366" s="249">
        <v>0.119</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221</v>
      </c>
      <c r="AU366" s="255" t="s">
        <v>83</v>
      </c>
      <c r="AV366" s="14" t="s">
        <v>83</v>
      </c>
      <c r="AW366" s="14" t="s">
        <v>34</v>
      </c>
      <c r="AX366" s="14" t="s">
        <v>74</v>
      </c>
      <c r="AY366" s="255" t="s">
        <v>210</v>
      </c>
    </row>
    <row r="367" s="14" customFormat="1">
      <c r="A367" s="14"/>
      <c r="B367" s="245"/>
      <c r="C367" s="246"/>
      <c r="D367" s="236" t="s">
        <v>221</v>
      </c>
      <c r="E367" s="247" t="s">
        <v>19</v>
      </c>
      <c r="F367" s="248" t="s">
        <v>2447</v>
      </c>
      <c r="G367" s="246"/>
      <c r="H367" s="249">
        <v>0.501</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221</v>
      </c>
      <c r="AU367" s="255" t="s">
        <v>83</v>
      </c>
      <c r="AV367" s="14" t="s">
        <v>83</v>
      </c>
      <c r="AW367" s="14" t="s">
        <v>34</v>
      </c>
      <c r="AX367" s="14" t="s">
        <v>74</v>
      </c>
      <c r="AY367" s="255" t="s">
        <v>210</v>
      </c>
    </row>
    <row r="368" s="14" customFormat="1">
      <c r="A368" s="14"/>
      <c r="B368" s="245"/>
      <c r="C368" s="246"/>
      <c r="D368" s="236" t="s">
        <v>221</v>
      </c>
      <c r="E368" s="247" t="s">
        <v>19</v>
      </c>
      <c r="F368" s="248" t="s">
        <v>2448</v>
      </c>
      <c r="G368" s="246"/>
      <c r="H368" s="249">
        <v>0.029000000000000001</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83</v>
      </c>
      <c r="AV368" s="14" t="s">
        <v>83</v>
      </c>
      <c r="AW368" s="14" t="s">
        <v>34</v>
      </c>
      <c r="AX368" s="14" t="s">
        <v>74</v>
      </c>
      <c r="AY368" s="255" t="s">
        <v>210</v>
      </c>
    </row>
    <row r="369" s="14" customFormat="1">
      <c r="A369" s="14"/>
      <c r="B369" s="245"/>
      <c r="C369" s="246"/>
      <c r="D369" s="236" t="s">
        <v>221</v>
      </c>
      <c r="E369" s="247" t="s">
        <v>19</v>
      </c>
      <c r="F369" s="248" t="s">
        <v>2449</v>
      </c>
      <c r="G369" s="246"/>
      <c r="H369" s="249">
        <v>0.024</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221</v>
      </c>
      <c r="AU369" s="255" t="s">
        <v>83</v>
      </c>
      <c r="AV369" s="14" t="s">
        <v>83</v>
      </c>
      <c r="AW369" s="14" t="s">
        <v>34</v>
      </c>
      <c r="AX369" s="14" t="s">
        <v>74</v>
      </c>
      <c r="AY369" s="255" t="s">
        <v>210</v>
      </c>
    </row>
    <row r="370" s="16" customFormat="1">
      <c r="A370" s="16"/>
      <c r="B370" s="267"/>
      <c r="C370" s="268"/>
      <c r="D370" s="236" t="s">
        <v>221</v>
      </c>
      <c r="E370" s="269" t="s">
        <v>19</v>
      </c>
      <c r="F370" s="270" t="s">
        <v>236</v>
      </c>
      <c r="G370" s="268"/>
      <c r="H370" s="271">
        <v>0.67300000000000004</v>
      </c>
      <c r="I370" s="272"/>
      <c r="J370" s="268"/>
      <c r="K370" s="268"/>
      <c r="L370" s="273"/>
      <c r="M370" s="274"/>
      <c r="N370" s="275"/>
      <c r="O370" s="275"/>
      <c r="P370" s="275"/>
      <c r="Q370" s="275"/>
      <c r="R370" s="275"/>
      <c r="S370" s="275"/>
      <c r="T370" s="276"/>
      <c r="U370" s="16"/>
      <c r="V370" s="16"/>
      <c r="W370" s="16"/>
      <c r="X370" s="16"/>
      <c r="Y370" s="16"/>
      <c r="Z370" s="16"/>
      <c r="AA370" s="16"/>
      <c r="AB370" s="16"/>
      <c r="AC370" s="16"/>
      <c r="AD370" s="16"/>
      <c r="AE370" s="16"/>
      <c r="AT370" s="277" t="s">
        <v>221</v>
      </c>
      <c r="AU370" s="277" t="s">
        <v>83</v>
      </c>
      <c r="AV370" s="16" t="s">
        <v>217</v>
      </c>
      <c r="AW370" s="16" t="s">
        <v>34</v>
      </c>
      <c r="AX370" s="16" t="s">
        <v>81</v>
      </c>
      <c r="AY370" s="277" t="s">
        <v>210</v>
      </c>
    </row>
    <row r="371" s="2" customFormat="1" ht="16.5" customHeight="1">
      <c r="A371" s="40"/>
      <c r="B371" s="41"/>
      <c r="C371" s="216" t="s">
        <v>386</v>
      </c>
      <c r="D371" s="216" t="s">
        <v>212</v>
      </c>
      <c r="E371" s="217" t="s">
        <v>2450</v>
      </c>
      <c r="F371" s="218" t="s">
        <v>2451</v>
      </c>
      <c r="G371" s="219" t="s">
        <v>270</v>
      </c>
      <c r="H371" s="220">
        <v>274.39999999999998</v>
      </c>
      <c r="I371" s="221"/>
      <c r="J371" s="222">
        <f>ROUND(I371*H371,2)</f>
        <v>0</v>
      </c>
      <c r="K371" s="218" t="s">
        <v>296</v>
      </c>
      <c r="L371" s="46"/>
      <c r="M371" s="223" t="s">
        <v>19</v>
      </c>
      <c r="N371" s="224" t="s">
        <v>45</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217</v>
      </c>
      <c r="AT371" s="227" t="s">
        <v>212</v>
      </c>
      <c r="AU371" s="227" t="s">
        <v>83</v>
      </c>
      <c r="AY371" s="19" t="s">
        <v>210</v>
      </c>
      <c r="BE371" s="228">
        <f>IF(N371="základní",J371,0)</f>
        <v>0</v>
      </c>
      <c r="BF371" s="228">
        <f>IF(N371="snížená",J371,0)</f>
        <v>0</v>
      </c>
      <c r="BG371" s="228">
        <f>IF(N371="zákl. přenesená",J371,0)</f>
        <v>0</v>
      </c>
      <c r="BH371" s="228">
        <f>IF(N371="sníž. přenesená",J371,0)</f>
        <v>0</v>
      </c>
      <c r="BI371" s="228">
        <f>IF(N371="nulová",J371,0)</f>
        <v>0</v>
      </c>
      <c r="BJ371" s="19" t="s">
        <v>81</v>
      </c>
      <c r="BK371" s="228">
        <f>ROUND(I371*H371,2)</f>
        <v>0</v>
      </c>
      <c r="BL371" s="19" t="s">
        <v>217</v>
      </c>
      <c r="BM371" s="227" t="s">
        <v>2452</v>
      </c>
    </row>
    <row r="372" s="14" customFormat="1">
      <c r="A372" s="14"/>
      <c r="B372" s="245"/>
      <c r="C372" s="246"/>
      <c r="D372" s="236" t="s">
        <v>221</v>
      </c>
      <c r="E372" s="247" t="s">
        <v>19</v>
      </c>
      <c r="F372" s="248" t="s">
        <v>2453</v>
      </c>
      <c r="G372" s="246"/>
      <c r="H372" s="249">
        <v>15.529999999999999</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83</v>
      </c>
      <c r="AV372" s="14" t="s">
        <v>83</v>
      </c>
      <c r="AW372" s="14" t="s">
        <v>34</v>
      </c>
      <c r="AX372" s="14" t="s">
        <v>74</v>
      </c>
      <c r="AY372" s="255" t="s">
        <v>210</v>
      </c>
    </row>
    <row r="373" s="14" customFormat="1">
      <c r="A373" s="14"/>
      <c r="B373" s="245"/>
      <c r="C373" s="246"/>
      <c r="D373" s="236" t="s">
        <v>221</v>
      </c>
      <c r="E373" s="247" t="s">
        <v>19</v>
      </c>
      <c r="F373" s="248" t="s">
        <v>1202</v>
      </c>
      <c r="G373" s="246"/>
      <c r="H373" s="249">
        <v>31.489999999999998</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221</v>
      </c>
      <c r="AU373" s="255" t="s">
        <v>83</v>
      </c>
      <c r="AV373" s="14" t="s">
        <v>83</v>
      </c>
      <c r="AW373" s="14" t="s">
        <v>34</v>
      </c>
      <c r="AX373" s="14" t="s">
        <v>74</v>
      </c>
      <c r="AY373" s="255" t="s">
        <v>210</v>
      </c>
    </row>
    <row r="374" s="14" customFormat="1">
      <c r="A374" s="14"/>
      <c r="B374" s="245"/>
      <c r="C374" s="246"/>
      <c r="D374" s="236" t="s">
        <v>221</v>
      </c>
      <c r="E374" s="247" t="s">
        <v>19</v>
      </c>
      <c r="F374" s="248" t="s">
        <v>1203</v>
      </c>
      <c r="G374" s="246"/>
      <c r="H374" s="249">
        <v>27.120000000000001</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221</v>
      </c>
      <c r="AU374" s="255" t="s">
        <v>83</v>
      </c>
      <c r="AV374" s="14" t="s">
        <v>83</v>
      </c>
      <c r="AW374" s="14" t="s">
        <v>34</v>
      </c>
      <c r="AX374" s="14" t="s">
        <v>74</v>
      </c>
      <c r="AY374" s="255" t="s">
        <v>210</v>
      </c>
    </row>
    <row r="375" s="14" customFormat="1">
      <c r="A375" s="14"/>
      <c r="B375" s="245"/>
      <c r="C375" s="246"/>
      <c r="D375" s="236" t="s">
        <v>221</v>
      </c>
      <c r="E375" s="247" t="s">
        <v>19</v>
      </c>
      <c r="F375" s="248" t="s">
        <v>2454</v>
      </c>
      <c r="G375" s="246"/>
      <c r="H375" s="249">
        <v>17.739999999999998</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221</v>
      </c>
      <c r="AU375" s="255" t="s">
        <v>83</v>
      </c>
      <c r="AV375" s="14" t="s">
        <v>83</v>
      </c>
      <c r="AW375" s="14" t="s">
        <v>34</v>
      </c>
      <c r="AX375" s="14" t="s">
        <v>74</v>
      </c>
      <c r="AY375" s="255" t="s">
        <v>210</v>
      </c>
    </row>
    <row r="376" s="14" customFormat="1">
      <c r="A376" s="14"/>
      <c r="B376" s="245"/>
      <c r="C376" s="246"/>
      <c r="D376" s="236" t="s">
        <v>221</v>
      </c>
      <c r="E376" s="247" t="s">
        <v>19</v>
      </c>
      <c r="F376" s="248" t="s">
        <v>2455</v>
      </c>
      <c r="G376" s="246"/>
      <c r="H376" s="249">
        <v>65.290000000000006</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221</v>
      </c>
      <c r="AU376" s="255" t="s">
        <v>83</v>
      </c>
      <c r="AV376" s="14" t="s">
        <v>83</v>
      </c>
      <c r="AW376" s="14" t="s">
        <v>34</v>
      </c>
      <c r="AX376" s="14" t="s">
        <v>74</v>
      </c>
      <c r="AY376" s="255" t="s">
        <v>210</v>
      </c>
    </row>
    <row r="377" s="14" customFormat="1">
      <c r="A377" s="14"/>
      <c r="B377" s="245"/>
      <c r="C377" s="246"/>
      <c r="D377" s="236" t="s">
        <v>221</v>
      </c>
      <c r="E377" s="247" t="s">
        <v>19</v>
      </c>
      <c r="F377" s="248" t="s">
        <v>2456</v>
      </c>
      <c r="G377" s="246"/>
      <c r="H377" s="249">
        <v>3.79</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221</v>
      </c>
      <c r="AU377" s="255" t="s">
        <v>83</v>
      </c>
      <c r="AV377" s="14" t="s">
        <v>83</v>
      </c>
      <c r="AW377" s="14" t="s">
        <v>34</v>
      </c>
      <c r="AX377" s="14" t="s">
        <v>74</v>
      </c>
      <c r="AY377" s="255" t="s">
        <v>210</v>
      </c>
    </row>
    <row r="378" s="14" customFormat="1">
      <c r="A378" s="14"/>
      <c r="B378" s="245"/>
      <c r="C378" s="246"/>
      <c r="D378" s="236" t="s">
        <v>221</v>
      </c>
      <c r="E378" s="247" t="s">
        <v>19</v>
      </c>
      <c r="F378" s="248" t="s">
        <v>2299</v>
      </c>
      <c r="G378" s="246"/>
      <c r="H378" s="249">
        <v>20.359999999999999</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221</v>
      </c>
      <c r="AU378" s="255" t="s">
        <v>83</v>
      </c>
      <c r="AV378" s="14" t="s">
        <v>83</v>
      </c>
      <c r="AW378" s="14" t="s">
        <v>34</v>
      </c>
      <c r="AX378" s="14" t="s">
        <v>74</v>
      </c>
      <c r="AY378" s="255" t="s">
        <v>210</v>
      </c>
    </row>
    <row r="379" s="14" customFormat="1">
      <c r="A379" s="14"/>
      <c r="B379" s="245"/>
      <c r="C379" s="246"/>
      <c r="D379" s="236" t="s">
        <v>221</v>
      </c>
      <c r="E379" s="247" t="s">
        <v>19</v>
      </c>
      <c r="F379" s="248" t="s">
        <v>2457</v>
      </c>
      <c r="G379" s="246"/>
      <c r="H379" s="249">
        <v>18.859999999999999</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221</v>
      </c>
      <c r="AU379" s="255" t="s">
        <v>83</v>
      </c>
      <c r="AV379" s="14" t="s">
        <v>83</v>
      </c>
      <c r="AW379" s="14" t="s">
        <v>34</v>
      </c>
      <c r="AX379" s="14" t="s">
        <v>74</v>
      </c>
      <c r="AY379" s="255" t="s">
        <v>210</v>
      </c>
    </row>
    <row r="380" s="14" customFormat="1">
      <c r="A380" s="14"/>
      <c r="B380" s="245"/>
      <c r="C380" s="246"/>
      <c r="D380" s="236" t="s">
        <v>221</v>
      </c>
      <c r="E380" s="247" t="s">
        <v>19</v>
      </c>
      <c r="F380" s="248" t="s">
        <v>2300</v>
      </c>
      <c r="G380" s="246"/>
      <c r="H380" s="249">
        <v>30.510000000000002</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221</v>
      </c>
      <c r="AU380" s="255" t="s">
        <v>83</v>
      </c>
      <c r="AV380" s="14" t="s">
        <v>83</v>
      </c>
      <c r="AW380" s="14" t="s">
        <v>34</v>
      </c>
      <c r="AX380" s="14" t="s">
        <v>74</v>
      </c>
      <c r="AY380" s="255" t="s">
        <v>210</v>
      </c>
    </row>
    <row r="381" s="14" customFormat="1">
      <c r="A381" s="14"/>
      <c r="B381" s="245"/>
      <c r="C381" s="246"/>
      <c r="D381" s="236" t="s">
        <v>221</v>
      </c>
      <c r="E381" s="247" t="s">
        <v>19</v>
      </c>
      <c r="F381" s="248" t="s">
        <v>2301</v>
      </c>
      <c r="G381" s="246"/>
      <c r="H381" s="249">
        <v>14.140000000000001</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83</v>
      </c>
      <c r="AV381" s="14" t="s">
        <v>83</v>
      </c>
      <c r="AW381" s="14" t="s">
        <v>34</v>
      </c>
      <c r="AX381" s="14" t="s">
        <v>74</v>
      </c>
      <c r="AY381" s="255" t="s">
        <v>210</v>
      </c>
    </row>
    <row r="382" s="14" customFormat="1">
      <c r="A382" s="14"/>
      <c r="B382" s="245"/>
      <c r="C382" s="246"/>
      <c r="D382" s="236" t="s">
        <v>221</v>
      </c>
      <c r="E382" s="247" t="s">
        <v>19</v>
      </c>
      <c r="F382" s="248" t="s">
        <v>2302</v>
      </c>
      <c r="G382" s="246"/>
      <c r="H382" s="249">
        <v>3.54</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221</v>
      </c>
      <c r="AU382" s="255" t="s">
        <v>83</v>
      </c>
      <c r="AV382" s="14" t="s">
        <v>83</v>
      </c>
      <c r="AW382" s="14" t="s">
        <v>34</v>
      </c>
      <c r="AX382" s="14" t="s">
        <v>74</v>
      </c>
      <c r="AY382" s="255" t="s">
        <v>210</v>
      </c>
    </row>
    <row r="383" s="14" customFormat="1">
      <c r="A383" s="14"/>
      <c r="B383" s="245"/>
      <c r="C383" s="246"/>
      <c r="D383" s="236" t="s">
        <v>221</v>
      </c>
      <c r="E383" s="247" t="s">
        <v>19</v>
      </c>
      <c r="F383" s="248" t="s">
        <v>2304</v>
      </c>
      <c r="G383" s="246"/>
      <c r="H383" s="249">
        <v>3.48</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221</v>
      </c>
      <c r="AU383" s="255" t="s">
        <v>83</v>
      </c>
      <c r="AV383" s="14" t="s">
        <v>83</v>
      </c>
      <c r="AW383" s="14" t="s">
        <v>34</v>
      </c>
      <c r="AX383" s="14" t="s">
        <v>74</v>
      </c>
      <c r="AY383" s="255" t="s">
        <v>210</v>
      </c>
    </row>
    <row r="384" s="14" customFormat="1">
      <c r="A384" s="14"/>
      <c r="B384" s="245"/>
      <c r="C384" s="246"/>
      <c r="D384" s="236" t="s">
        <v>221</v>
      </c>
      <c r="E384" s="247" t="s">
        <v>19</v>
      </c>
      <c r="F384" s="248" t="s">
        <v>2305</v>
      </c>
      <c r="G384" s="246"/>
      <c r="H384" s="249">
        <v>4.3499999999999996</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221</v>
      </c>
      <c r="AU384" s="255" t="s">
        <v>83</v>
      </c>
      <c r="AV384" s="14" t="s">
        <v>83</v>
      </c>
      <c r="AW384" s="14" t="s">
        <v>34</v>
      </c>
      <c r="AX384" s="14" t="s">
        <v>74</v>
      </c>
      <c r="AY384" s="255" t="s">
        <v>210</v>
      </c>
    </row>
    <row r="385" s="14" customFormat="1">
      <c r="A385" s="14"/>
      <c r="B385" s="245"/>
      <c r="C385" s="246"/>
      <c r="D385" s="236" t="s">
        <v>221</v>
      </c>
      <c r="E385" s="247" t="s">
        <v>19</v>
      </c>
      <c r="F385" s="248" t="s">
        <v>2306</v>
      </c>
      <c r="G385" s="246"/>
      <c r="H385" s="249">
        <v>2.0299999999999998</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221</v>
      </c>
      <c r="AU385" s="255" t="s">
        <v>83</v>
      </c>
      <c r="AV385" s="14" t="s">
        <v>83</v>
      </c>
      <c r="AW385" s="14" t="s">
        <v>34</v>
      </c>
      <c r="AX385" s="14" t="s">
        <v>74</v>
      </c>
      <c r="AY385" s="255" t="s">
        <v>210</v>
      </c>
    </row>
    <row r="386" s="14" customFormat="1">
      <c r="A386" s="14"/>
      <c r="B386" s="245"/>
      <c r="C386" s="246"/>
      <c r="D386" s="236" t="s">
        <v>221</v>
      </c>
      <c r="E386" s="247" t="s">
        <v>19</v>
      </c>
      <c r="F386" s="248" t="s">
        <v>2458</v>
      </c>
      <c r="G386" s="246"/>
      <c r="H386" s="249">
        <v>7.2000000000000002</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221</v>
      </c>
      <c r="AU386" s="255" t="s">
        <v>83</v>
      </c>
      <c r="AV386" s="14" t="s">
        <v>83</v>
      </c>
      <c r="AW386" s="14" t="s">
        <v>34</v>
      </c>
      <c r="AX386" s="14" t="s">
        <v>74</v>
      </c>
      <c r="AY386" s="255" t="s">
        <v>210</v>
      </c>
    </row>
    <row r="387" s="14" customFormat="1">
      <c r="A387" s="14"/>
      <c r="B387" s="245"/>
      <c r="C387" s="246"/>
      <c r="D387" s="236" t="s">
        <v>221</v>
      </c>
      <c r="E387" s="247" t="s">
        <v>19</v>
      </c>
      <c r="F387" s="248" t="s">
        <v>2459</v>
      </c>
      <c r="G387" s="246"/>
      <c r="H387" s="249">
        <v>5.9000000000000004</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221</v>
      </c>
      <c r="AU387" s="255" t="s">
        <v>83</v>
      </c>
      <c r="AV387" s="14" t="s">
        <v>83</v>
      </c>
      <c r="AW387" s="14" t="s">
        <v>34</v>
      </c>
      <c r="AX387" s="14" t="s">
        <v>74</v>
      </c>
      <c r="AY387" s="255" t="s">
        <v>210</v>
      </c>
    </row>
    <row r="388" s="14" customFormat="1">
      <c r="A388" s="14"/>
      <c r="B388" s="245"/>
      <c r="C388" s="246"/>
      <c r="D388" s="236" t="s">
        <v>221</v>
      </c>
      <c r="E388" s="247" t="s">
        <v>19</v>
      </c>
      <c r="F388" s="248" t="s">
        <v>2460</v>
      </c>
      <c r="G388" s="246"/>
      <c r="H388" s="249">
        <v>3.0699999999999998</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221</v>
      </c>
      <c r="AU388" s="255" t="s">
        <v>83</v>
      </c>
      <c r="AV388" s="14" t="s">
        <v>83</v>
      </c>
      <c r="AW388" s="14" t="s">
        <v>34</v>
      </c>
      <c r="AX388" s="14" t="s">
        <v>74</v>
      </c>
      <c r="AY388" s="255" t="s">
        <v>210</v>
      </c>
    </row>
    <row r="389" s="16" customFormat="1">
      <c r="A389" s="16"/>
      <c r="B389" s="267"/>
      <c r="C389" s="268"/>
      <c r="D389" s="236" t="s">
        <v>221</v>
      </c>
      <c r="E389" s="269" t="s">
        <v>19</v>
      </c>
      <c r="F389" s="270" t="s">
        <v>236</v>
      </c>
      <c r="G389" s="268"/>
      <c r="H389" s="271">
        <v>274.39999999999998</v>
      </c>
      <c r="I389" s="272"/>
      <c r="J389" s="268"/>
      <c r="K389" s="268"/>
      <c r="L389" s="273"/>
      <c r="M389" s="274"/>
      <c r="N389" s="275"/>
      <c r="O389" s="275"/>
      <c r="P389" s="275"/>
      <c r="Q389" s="275"/>
      <c r="R389" s="275"/>
      <c r="S389" s="275"/>
      <c r="T389" s="276"/>
      <c r="U389" s="16"/>
      <c r="V389" s="16"/>
      <c r="W389" s="16"/>
      <c r="X389" s="16"/>
      <c r="Y389" s="16"/>
      <c r="Z389" s="16"/>
      <c r="AA389" s="16"/>
      <c r="AB389" s="16"/>
      <c r="AC389" s="16"/>
      <c r="AD389" s="16"/>
      <c r="AE389" s="16"/>
      <c r="AT389" s="277" t="s">
        <v>221</v>
      </c>
      <c r="AU389" s="277" t="s">
        <v>83</v>
      </c>
      <c r="AV389" s="16" t="s">
        <v>217</v>
      </c>
      <c r="AW389" s="16" t="s">
        <v>34</v>
      </c>
      <c r="AX389" s="16" t="s">
        <v>81</v>
      </c>
      <c r="AY389" s="277" t="s">
        <v>210</v>
      </c>
    </row>
    <row r="390" s="2" customFormat="1" ht="16.5" customHeight="1">
      <c r="A390" s="40"/>
      <c r="B390" s="41"/>
      <c r="C390" s="216" t="s">
        <v>399</v>
      </c>
      <c r="D390" s="216" t="s">
        <v>212</v>
      </c>
      <c r="E390" s="217" t="s">
        <v>2461</v>
      </c>
      <c r="F390" s="218" t="s">
        <v>2462</v>
      </c>
      <c r="G390" s="219" t="s">
        <v>270</v>
      </c>
      <c r="H390" s="220">
        <v>0.503</v>
      </c>
      <c r="I390" s="221"/>
      <c r="J390" s="222">
        <f>ROUND(I390*H390,2)</f>
        <v>0</v>
      </c>
      <c r="K390" s="218" t="s">
        <v>216</v>
      </c>
      <c r="L390" s="46"/>
      <c r="M390" s="223" t="s">
        <v>19</v>
      </c>
      <c r="N390" s="224" t="s">
        <v>45</v>
      </c>
      <c r="O390" s="86"/>
      <c r="P390" s="225">
        <f>O390*H390</f>
        <v>0</v>
      </c>
      <c r="Q390" s="225">
        <v>0.11</v>
      </c>
      <c r="R390" s="225">
        <f>Q390*H390</f>
        <v>0.055329999999999997</v>
      </c>
      <c r="S390" s="225">
        <v>0</v>
      </c>
      <c r="T390" s="226">
        <f>S390*H390</f>
        <v>0</v>
      </c>
      <c r="U390" s="40"/>
      <c r="V390" s="40"/>
      <c r="W390" s="40"/>
      <c r="X390" s="40"/>
      <c r="Y390" s="40"/>
      <c r="Z390" s="40"/>
      <c r="AA390" s="40"/>
      <c r="AB390" s="40"/>
      <c r="AC390" s="40"/>
      <c r="AD390" s="40"/>
      <c r="AE390" s="40"/>
      <c r="AR390" s="227" t="s">
        <v>217</v>
      </c>
      <c r="AT390" s="227" t="s">
        <v>212</v>
      </c>
      <c r="AU390" s="227" t="s">
        <v>83</v>
      </c>
      <c r="AY390" s="19" t="s">
        <v>210</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217</v>
      </c>
      <c r="BM390" s="227" t="s">
        <v>2463</v>
      </c>
    </row>
    <row r="391" s="2" customFormat="1">
      <c r="A391" s="40"/>
      <c r="B391" s="41"/>
      <c r="C391" s="42"/>
      <c r="D391" s="229" t="s">
        <v>219</v>
      </c>
      <c r="E391" s="42"/>
      <c r="F391" s="230" t="s">
        <v>2464</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219</v>
      </c>
      <c r="AU391" s="19" t="s">
        <v>83</v>
      </c>
    </row>
    <row r="392" s="13" customFormat="1">
      <c r="A392" s="13"/>
      <c r="B392" s="234"/>
      <c r="C392" s="235"/>
      <c r="D392" s="236" t="s">
        <v>221</v>
      </c>
      <c r="E392" s="237" t="s">
        <v>19</v>
      </c>
      <c r="F392" s="238" t="s">
        <v>2399</v>
      </c>
      <c r="G392" s="235"/>
      <c r="H392" s="237" t="s">
        <v>19</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221</v>
      </c>
      <c r="AU392" s="244" t="s">
        <v>83</v>
      </c>
      <c r="AV392" s="13" t="s">
        <v>81</v>
      </c>
      <c r="AW392" s="13" t="s">
        <v>34</v>
      </c>
      <c r="AX392" s="13" t="s">
        <v>74</v>
      </c>
      <c r="AY392" s="244" t="s">
        <v>210</v>
      </c>
    </row>
    <row r="393" s="13" customFormat="1">
      <c r="A393" s="13"/>
      <c r="B393" s="234"/>
      <c r="C393" s="235"/>
      <c r="D393" s="236" t="s">
        <v>221</v>
      </c>
      <c r="E393" s="237" t="s">
        <v>19</v>
      </c>
      <c r="F393" s="238" t="s">
        <v>2465</v>
      </c>
      <c r="G393" s="235"/>
      <c r="H393" s="237" t="s">
        <v>19</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221</v>
      </c>
      <c r="AU393" s="244" t="s">
        <v>83</v>
      </c>
      <c r="AV393" s="13" t="s">
        <v>81</v>
      </c>
      <c r="AW393" s="13" t="s">
        <v>34</v>
      </c>
      <c r="AX393" s="13" t="s">
        <v>74</v>
      </c>
      <c r="AY393" s="244" t="s">
        <v>210</v>
      </c>
    </row>
    <row r="394" s="14" customFormat="1">
      <c r="A394" s="14"/>
      <c r="B394" s="245"/>
      <c r="C394" s="246"/>
      <c r="D394" s="236" t="s">
        <v>221</v>
      </c>
      <c r="E394" s="247" t="s">
        <v>19</v>
      </c>
      <c r="F394" s="248" t="s">
        <v>2466</v>
      </c>
      <c r="G394" s="246"/>
      <c r="H394" s="249">
        <v>0.503</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83</v>
      </c>
      <c r="AV394" s="14" t="s">
        <v>83</v>
      </c>
      <c r="AW394" s="14" t="s">
        <v>34</v>
      </c>
      <c r="AX394" s="14" t="s">
        <v>81</v>
      </c>
      <c r="AY394" s="255" t="s">
        <v>210</v>
      </c>
    </row>
    <row r="395" s="2" customFormat="1" ht="16.5" customHeight="1">
      <c r="A395" s="40"/>
      <c r="B395" s="41"/>
      <c r="C395" s="216" t="s">
        <v>406</v>
      </c>
      <c r="D395" s="216" t="s">
        <v>212</v>
      </c>
      <c r="E395" s="217" t="s">
        <v>2467</v>
      </c>
      <c r="F395" s="218" t="s">
        <v>2468</v>
      </c>
      <c r="G395" s="219" t="s">
        <v>270</v>
      </c>
      <c r="H395" s="220">
        <v>0.503</v>
      </c>
      <c r="I395" s="221"/>
      <c r="J395" s="222">
        <f>ROUND(I395*H395,2)</f>
        <v>0</v>
      </c>
      <c r="K395" s="218" t="s">
        <v>296</v>
      </c>
      <c r="L395" s="46"/>
      <c r="M395" s="223" t="s">
        <v>19</v>
      </c>
      <c r="N395" s="224" t="s">
        <v>45</v>
      </c>
      <c r="O395" s="86"/>
      <c r="P395" s="225">
        <f>O395*H395</f>
        <v>0</v>
      </c>
      <c r="Q395" s="225">
        <v>0</v>
      </c>
      <c r="R395" s="225">
        <f>Q395*H395</f>
        <v>0</v>
      </c>
      <c r="S395" s="225">
        <v>0</v>
      </c>
      <c r="T395" s="226">
        <f>S395*H395</f>
        <v>0</v>
      </c>
      <c r="U395" s="40"/>
      <c r="V395" s="40"/>
      <c r="W395" s="40"/>
      <c r="X395" s="40"/>
      <c r="Y395" s="40"/>
      <c r="Z395" s="40"/>
      <c r="AA395" s="40"/>
      <c r="AB395" s="40"/>
      <c r="AC395" s="40"/>
      <c r="AD395" s="40"/>
      <c r="AE395" s="40"/>
      <c r="AR395" s="227" t="s">
        <v>217</v>
      </c>
      <c r="AT395" s="227" t="s">
        <v>212</v>
      </c>
      <c r="AU395" s="227" t="s">
        <v>83</v>
      </c>
      <c r="AY395" s="19" t="s">
        <v>210</v>
      </c>
      <c r="BE395" s="228">
        <f>IF(N395="základní",J395,0)</f>
        <v>0</v>
      </c>
      <c r="BF395" s="228">
        <f>IF(N395="snížená",J395,0)</f>
        <v>0</v>
      </c>
      <c r="BG395" s="228">
        <f>IF(N395="zákl. přenesená",J395,0)</f>
        <v>0</v>
      </c>
      <c r="BH395" s="228">
        <f>IF(N395="sníž. přenesená",J395,0)</f>
        <v>0</v>
      </c>
      <c r="BI395" s="228">
        <f>IF(N395="nulová",J395,0)</f>
        <v>0</v>
      </c>
      <c r="BJ395" s="19" t="s">
        <v>81</v>
      </c>
      <c r="BK395" s="228">
        <f>ROUND(I395*H395,2)</f>
        <v>0</v>
      </c>
      <c r="BL395" s="19" t="s">
        <v>217</v>
      </c>
      <c r="BM395" s="227" t="s">
        <v>2469</v>
      </c>
    </row>
    <row r="396" s="13" customFormat="1">
      <c r="A396" s="13"/>
      <c r="B396" s="234"/>
      <c r="C396" s="235"/>
      <c r="D396" s="236" t="s">
        <v>221</v>
      </c>
      <c r="E396" s="237" t="s">
        <v>19</v>
      </c>
      <c r="F396" s="238" t="s">
        <v>2399</v>
      </c>
      <c r="G396" s="235"/>
      <c r="H396" s="237" t="s">
        <v>19</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221</v>
      </c>
      <c r="AU396" s="244" t="s">
        <v>83</v>
      </c>
      <c r="AV396" s="13" t="s">
        <v>81</v>
      </c>
      <c r="AW396" s="13" t="s">
        <v>34</v>
      </c>
      <c r="AX396" s="13" t="s">
        <v>74</v>
      </c>
      <c r="AY396" s="244" t="s">
        <v>210</v>
      </c>
    </row>
    <row r="397" s="13" customFormat="1">
      <c r="A397" s="13"/>
      <c r="B397" s="234"/>
      <c r="C397" s="235"/>
      <c r="D397" s="236" t="s">
        <v>221</v>
      </c>
      <c r="E397" s="237" t="s">
        <v>19</v>
      </c>
      <c r="F397" s="238" t="s">
        <v>2465</v>
      </c>
      <c r="G397" s="235"/>
      <c r="H397" s="237" t="s">
        <v>19</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221</v>
      </c>
      <c r="AU397" s="244" t="s">
        <v>83</v>
      </c>
      <c r="AV397" s="13" t="s">
        <v>81</v>
      </c>
      <c r="AW397" s="13" t="s">
        <v>34</v>
      </c>
      <c r="AX397" s="13" t="s">
        <v>74</v>
      </c>
      <c r="AY397" s="244" t="s">
        <v>210</v>
      </c>
    </row>
    <row r="398" s="14" customFormat="1">
      <c r="A398" s="14"/>
      <c r="B398" s="245"/>
      <c r="C398" s="246"/>
      <c r="D398" s="236" t="s">
        <v>221</v>
      </c>
      <c r="E398" s="247" t="s">
        <v>19</v>
      </c>
      <c r="F398" s="248" t="s">
        <v>2466</v>
      </c>
      <c r="G398" s="246"/>
      <c r="H398" s="249">
        <v>0.503</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221</v>
      </c>
      <c r="AU398" s="255" t="s">
        <v>83</v>
      </c>
      <c r="AV398" s="14" t="s">
        <v>83</v>
      </c>
      <c r="AW398" s="14" t="s">
        <v>34</v>
      </c>
      <c r="AX398" s="14" t="s">
        <v>81</v>
      </c>
      <c r="AY398" s="255" t="s">
        <v>210</v>
      </c>
    </row>
    <row r="399" s="2" customFormat="1" ht="16.5" customHeight="1">
      <c r="A399" s="40"/>
      <c r="B399" s="41"/>
      <c r="C399" s="216" t="s">
        <v>7</v>
      </c>
      <c r="D399" s="216" t="s">
        <v>212</v>
      </c>
      <c r="E399" s="217" t="s">
        <v>2470</v>
      </c>
      <c r="F399" s="218" t="s">
        <v>2471</v>
      </c>
      <c r="G399" s="219" t="s">
        <v>270</v>
      </c>
      <c r="H399" s="220">
        <v>0.503</v>
      </c>
      <c r="I399" s="221"/>
      <c r="J399" s="222">
        <f>ROUND(I399*H399,2)</f>
        <v>0</v>
      </c>
      <c r="K399" s="218" t="s">
        <v>296</v>
      </c>
      <c r="L399" s="46"/>
      <c r="M399" s="223" t="s">
        <v>19</v>
      </c>
      <c r="N399" s="224" t="s">
        <v>45</v>
      </c>
      <c r="O399" s="86"/>
      <c r="P399" s="225">
        <f>O399*H399</f>
        <v>0</v>
      </c>
      <c r="Q399" s="225">
        <v>0</v>
      </c>
      <c r="R399" s="225">
        <f>Q399*H399</f>
        <v>0</v>
      </c>
      <c r="S399" s="225">
        <v>0</v>
      </c>
      <c r="T399" s="226">
        <f>S399*H399</f>
        <v>0</v>
      </c>
      <c r="U399" s="40"/>
      <c r="V399" s="40"/>
      <c r="W399" s="40"/>
      <c r="X399" s="40"/>
      <c r="Y399" s="40"/>
      <c r="Z399" s="40"/>
      <c r="AA399" s="40"/>
      <c r="AB399" s="40"/>
      <c r="AC399" s="40"/>
      <c r="AD399" s="40"/>
      <c r="AE399" s="40"/>
      <c r="AR399" s="227" t="s">
        <v>217</v>
      </c>
      <c r="AT399" s="227" t="s">
        <v>212</v>
      </c>
      <c r="AU399" s="227" t="s">
        <v>83</v>
      </c>
      <c r="AY399" s="19" t="s">
        <v>210</v>
      </c>
      <c r="BE399" s="228">
        <f>IF(N399="základní",J399,0)</f>
        <v>0</v>
      </c>
      <c r="BF399" s="228">
        <f>IF(N399="snížená",J399,0)</f>
        <v>0</v>
      </c>
      <c r="BG399" s="228">
        <f>IF(N399="zákl. přenesená",J399,0)</f>
        <v>0</v>
      </c>
      <c r="BH399" s="228">
        <f>IF(N399="sníž. přenesená",J399,0)</f>
        <v>0</v>
      </c>
      <c r="BI399" s="228">
        <f>IF(N399="nulová",J399,0)</f>
        <v>0</v>
      </c>
      <c r="BJ399" s="19" t="s">
        <v>81</v>
      </c>
      <c r="BK399" s="228">
        <f>ROUND(I399*H399,2)</f>
        <v>0</v>
      </c>
      <c r="BL399" s="19" t="s">
        <v>217</v>
      </c>
      <c r="BM399" s="227" t="s">
        <v>2472</v>
      </c>
    </row>
    <row r="400" s="13" customFormat="1">
      <c r="A400" s="13"/>
      <c r="B400" s="234"/>
      <c r="C400" s="235"/>
      <c r="D400" s="236" t="s">
        <v>221</v>
      </c>
      <c r="E400" s="237" t="s">
        <v>19</v>
      </c>
      <c r="F400" s="238" t="s">
        <v>2399</v>
      </c>
      <c r="G400" s="235"/>
      <c r="H400" s="237" t="s">
        <v>19</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221</v>
      </c>
      <c r="AU400" s="244" t="s">
        <v>83</v>
      </c>
      <c r="AV400" s="13" t="s">
        <v>81</v>
      </c>
      <c r="AW400" s="13" t="s">
        <v>34</v>
      </c>
      <c r="AX400" s="13" t="s">
        <v>74</v>
      </c>
      <c r="AY400" s="244" t="s">
        <v>210</v>
      </c>
    </row>
    <row r="401" s="13" customFormat="1">
      <c r="A401" s="13"/>
      <c r="B401" s="234"/>
      <c r="C401" s="235"/>
      <c r="D401" s="236" t="s">
        <v>221</v>
      </c>
      <c r="E401" s="237" t="s">
        <v>19</v>
      </c>
      <c r="F401" s="238" t="s">
        <v>2465</v>
      </c>
      <c r="G401" s="235"/>
      <c r="H401" s="237" t="s">
        <v>19</v>
      </c>
      <c r="I401" s="239"/>
      <c r="J401" s="235"/>
      <c r="K401" s="235"/>
      <c r="L401" s="240"/>
      <c r="M401" s="241"/>
      <c r="N401" s="242"/>
      <c r="O401" s="242"/>
      <c r="P401" s="242"/>
      <c r="Q401" s="242"/>
      <c r="R401" s="242"/>
      <c r="S401" s="242"/>
      <c r="T401" s="243"/>
      <c r="U401" s="13"/>
      <c r="V401" s="13"/>
      <c r="W401" s="13"/>
      <c r="X401" s="13"/>
      <c r="Y401" s="13"/>
      <c r="Z401" s="13"/>
      <c r="AA401" s="13"/>
      <c r="AB401" s="13"/>
      <c r="AC401" s="13"/>
      <c r="AD401" s="13"/>
      <c r="AE401" s="13"/>
      <c r="AT401" s="244" t="s">
        <v>221</v>
      </c>
      <c r="AU401" s="244" t="s">
        <v>83</v>
      </c>
      <c r="AV401" s="13" t="s">
        <v>81</v>
      </c>
      <c r="AW401" s="13" t="s">
        <v>34</v>
      </c>
      <c r="AX401" s="13" t="s">
        <v>74</v>
      </c>
      <c r="AY401" s="244" t="s">
        <v>210</v>
      </c>
    </row>
    <row r="402" s="14" customFormat="1">
      <c r="A402" s="14"/>
      <c r="B402" s="245"/>
      <c r="C402" s="246"/>
      <c r="D402" s="236" t="s">
        <v>221</v>
      </c>
      <c r="E402" s="247" t="s">
        <v>19</v>
      </c>
      <c r="F402" s="248" t="s">
        <v>2466</v>
      </c>
      <c r="G402" s="246"/>
      <c r="H402" s="249">
        <v>0.503</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221</v>
      </c>
      <c r="AU402" s="255" t="s">
        <v>83</v>
      </c>
      <c r="AV402" s="14" t="s">
        <v>83</v>
      </c>
      <c r="AW402" s="14" t="s">
        <v>34</v>
      </c>
      <c r="AX402" s="14" t="s">
        <v>81</v>
      </c>
      <c r="AY402" s="255" t="s">
        <v>210</v>
      </c>
    </row>
    <row r="403" s="2" customFormat="1" ht="16.5" customHeight="1">
      <c r="A403" s="40"/>
      <c r="B403" s="41"/>
      <c r="C403" s="216" t="s">
        <v>423</v>
      </c>
      <c r="D403" s="216" t="s">
        <v>212</v>
      </c>
      <c r="E403" s="217" t="s">
        <v>2473</v>
      </c>
      <c r="F403" s="218" t="s">
        <v>2474</v>
      </c>
      <c r="G403" s="219" t="s">
        <v>270</v>
      </c>
      <c r="H403" s="220">
        <v>17.969999999999999</v>
      </c>
      <c r="I403" s="221"/>
      <c r="J403" s="222">
        <f>ROUND(I403*H403,2)</f>
        <v>0</v>
      </c>
      <c r="K403" s="218" t="s">
        <v>296</v>
      </c>
      <c r="L403" s="46"/>
      <c r="M403" s="223" t="s">
        <v>19</v>
      </c>
      <c r="N403" s="224" t="s">
        <v>45</v>
      </c>
      <c r="O403" s="86"/>
      <c r="P403" s="225">
        <f>O403*H403</f>
        <v>0</v>
      </c>
      <c r="Q403" s="225">
        <v>0</v>
      </c>
      <c r="R403" s="225">
        <f>Q403*H403</f>
        <v>0</v>
      </c>
      <c r="S403" s="225">
        <v>0</v>
      </c>
      <c r="T403" s="226">
        <f>S403*H403</f>
        <v>0</v>
      </c>
      <c r="U403" s="40"/>
      <c r="V403" s="40"/>
      <c r="W403" s="40"/>
      <c r="X403" s="40"/>
      <c r="Y403" s="40"/>
      <c r="Z403" s="40"/>
      <c r="AA403" s="40"/>
      <c r="AB403" s="40"/>
      <c r="AC403" s="40"/>
      <c r="AD403" s="40"/>
      <c r="AE403" s="40"/>
      <c r="AR403" s="227" t="s">
        <v>217</v>
      </c>
      <c r="AT403" s="227" t="s">
        <v>212</v>
      </c>
      <c r="AU403" s="227" t="s">
        <v>83</v>
      </c>
      <c r="AY403" s="19" t="s">
        <v>210</v>
      </c>
      <c r="BE403" s="228">
        <f>IF(N403="základní",J403,0)</f>
        <v>0</v>
      </c>
      <c r="BF403" s="228">
        <f>IF(N403="snížená",J403,0)</f>
        <v>0</v>
      </c>
      <c r="BG403" s="228">
        <f>IF(N403="zákl. přenesená",J403,0)</f>
        <v>0</v>
      </c>
      <c r="BH403" s="228">
        <f>IF(N403="sníž. přenesená",J403,0)</f>
        <v>0</v>
      </c>
      <c r="BI403" s="228">
        <f>IF(N403="nulová",J403,0)</f>
        <v>0</v>
      </c>
      <c r="BJ403" s="19" t="s">
        <v>81</v>
      </c>
      <c r="BK403" s="228">
        <f>ROUND(I403*H403,2)</f>
        <v>0</v>
      </c>
      <c r="BL403" s="19" t="s">
        <v>217</v>
      </c>
      <c r="BM403" s="227" t="s">
        <v>2475</v>
      </c>
    </row>
    <row r="404" s="13" customFormat="1">
      <c r="A404" s="13"/>
      <c r="B404" s="234"/>
      <c r="C404" s="235"/>
      <c r="D404" s="236" t="s">
        <v>221</v>
      </c>
      <c r="E404" s="237" t="s">
        <v>19</v>
      </c>
      <c r="F404" s="238" t="s">
        <v>2399</v>
      </c>
      <c r="G404" s="235"/>
      <c r="H404" s="237" t="s">
        <v>19</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221</v>
      </c>
      <c r="AU404" s="244" t="s">
        <v>83</v>
      </c>
      <c r="AV404" s="13" t="s">
        <v>81</v>
      </c>
      <c r="AW404" s="13" t="s">
        <v>34</v>
      </c>
      <c r="AX404" s="13" t="s">
        <v>74</v>
      </c>
      <c r="AY404" s="244" t="s">
        <v>210</v>
      </c>
    </row>
    <row r="405" s="13" customFormat="1">
      <c r="A405" s="13"/>
      <c r="B405" s="234"/>
      <c r="C405" s="235"/>
      <c r="D405" s="236" t="s">
        <v>221</v>
      </c>
      <c r="E405" s="237" t="s">
        <v>19</v>
      </c>
      <c r="F405" s="238" t="s">
        <v>2400</v>
      </c>
      <c r="G405" s="235"/>
      <c r="H405" s="237" t="s">
        <v>19</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221</v>
      </c>
      <c r="AU405" s="244" t="s">
        <v>83</v>
      </c>
      <c r="AV405" s="13" t="s">
        <v>81</v>
      </c>
      <c r="AW405" s="13" t="s">
        <v>34</v>
      </c>
      <c r="AX405" s="13" t="s">
        <v>74</v>
      </c>
      <c r="AY405" s="244" t="s">
        <v>210</v>
      </c>
    </row>
    <row r="406" s="14" customFormat="1">
      <c r="A406" s="14"/>
      <c r="B406" s="245"/>
      <c r="C406" s="246"/>
      <c r="D406" s="236" t="s">
        <v>221</v>
      </c>
      <c r="E406" s="247" t="s">
        <v>19</v>
      </c>
      <c r="F406" s="248" t="s">
        <v>2476</v>
      </c>
      <c r="G406" s="246"/>
      <c r="H406" s="249">
        <v>0.503</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221</v>
      </c>
      <c r="AU406" s="255" t="s">
        <v>83</v>
      </c>
      <c r="AV406" s="14" t="s">
        <v>83</v>
      </c>
      <c r="AW406" s="14" t="s">
        <v>34</v>
      </c>
      <c r="AX406" s="14" t="s">
        <v>74</v>
      </c>
      <c r="AY406" s="255" t="s">
        <v>210</v>
      </c>
    </row>
    <row r="407" s="14" customFormat="1">
      <c r="A407" s="14"/>
      <c r="B407" s="245"/>
      <c r="C407" s="246"/>
      <c r="D407" s="236" t="s">
        <v>221</v>
      </c>
      <c r="E407" s="247" t="s">
        <v>19</v>
      </c>
      <c r="F407" s="248" t="s">
        <v>2477</v>
      </c>
      <c r="G407" s="246"/>
      <c r="H407" s="249">
        <v>17.466999999999999</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221</v>
      </c>
      <c r="AU407" s="255" t="s">
        <v>83</v>
      </c>
      <c r="AV407" s="14" t="s">
        <v>83</v>
      </c>
      <c r="AW407" s="14" t="s">
        <v>34</v>
      </c>
      <c r="AX407" s="14" t="s">
        <v>74</v>
      </c>
      <c r="AY407" s="255" t="s">
        <v>210</v>
      </c>
    </row>
    <row r="408" s="15" customFormat="1">
      <c r="A408" s="15"/>
      <c r="B408" s="256"/>
      <c r="C408" s="257"/>
      <c r="D408" s="236" t="s">
        <v>221</v>
      </c>
      <c r="E408" s="258" t="s">
        <v>19</v>
      </c>
      <c r="F408" s="259" t="s">
        <v>234</v>
      </c>
      <c r="G408" s="257"/>
      <c r="H408" s="260">
        <v>17.969999999999999</v>
      </c>
      <c r="I408" s="261"/>
      <c r="J408" s="257"/>
      <c r="K408" s="257"/>
      <c r="L408" s="262"/>
      <c r="M408" s="263"/>
      <c r="N408" s="264"/>
      <c r="O408" s="264"/>
      <c r="P408" s="264"/>
      <c r="Q408" s="264"/>
      <c r="R408" s="264"/>
      <c r="S408" s="264"/>
      <c r="T408" s="265"/>
      <c r="U408" s="15"/>
      <c r="V408" s="15"/>
      <c r="W408" s="15"/>
      <c r="X408" s="15"/>
      <c r="Y408" s="15"/>
      <c r="Z408" s="15"/>
      <c r="AA408" s="15"/>
      <c r="AB408" s="15"/>
      <c r="AC408" s="15"/>
      <c r="AD408" s="15"/>
      <c r="AE408" s="15"/>
      <c r="AT408" s="266" t="s">
        <v>221</v>
      </c>
      <c r="AU408" s="266" t="s">
        <v>83</v>
      </c>
      <c r="AV408" s="15" t="s">
        <v>91</v>
      </c>
      <c r="AW408" s="15" t="s">
        <v>34</v>
      </c>
      <c r="AX408" s="15" t="s">
        <v>81</v>
      </c>
      <c r="AY408" s="266" t="s">
        <v>210</v>
      </c>
    </row>
    <row r="409" s="2" customFormat="1" ht="16.5" customHeight="1">
      <c r="A409" s="40"/>
      <c r="B409" s="41"/>
      <c r="C409" s="216" t="s">
        <v>428</v>
      </c>
      <c r="D409" s="216" t="s">
        <v>212</v>
      </c>
      <c r="E409" s="217" t="s">
        <v>2478</v>
      </c>
      <c r="F409" s="218" t="s">
        <v>2479</v>
      </c>
      <c r="G409" s="219" t="s">
        <v>270</v>
      </c>
      <c r="H409" s="220">
        <v>540.95299999999997</v>
      </c>
      <c r="I409" s="221"/>
      <c r="J409" s="222">
        <f>ROUND(I409*H409,2)</f>
        <v>0</v>
      </c>
      <c r="K409" s="218" t="s">
        <v>216</v>
      </c>
      <c r="L409" s="46"/>
      <c r="M409" s="223" t="s">
        <v>19</v>
      </c>
      <c r="N409" s="224" t="s">
        <v>45</v>
      </c>
      <c r="O409" s="86"/>
      <c r="P409" s="225">
        <f>O409*H409</f>
        <v>0</v>
      </c>
      <c r="Q409" s="225">
        <v>0.00033</v>
      </c>
      <c r="R409" s="225">
        <f>Q409*H409</f>
        <v>0.17851449</v>
      </c>
      <c r="S409" s="225">
        <v>0</v>
      </c>
      <c r="T409" s="226">
        <f>S409*H409</f>
        <v>0</v>
      </c>
      <c r="U409" s="40"/>
      <c r="V409" s="40"/>
      <c r="W409" s="40"/>
      <c r="X409" s="40"/>
      <c r="Y409" s="40"/>
      <c r="Z409" s="40"/>
      <c r="AA409" s="40"/>
      <c r="AB409" s="40"/>
      <c r="AC409" s="40"/>
      <c r="AD409" s="40"/>
      <c r="AE409" s="40"/>
      <c r="AR409" s="227" t="s">
        <v>217</v>
      </c>
      <c r="AT409" s="227" t="s">
        <v>212</v>
      </c>
      <c r="AU409" s="227" t="s">
        <v>83</v>
      </c>
      <c r="AY409" s="19" t="s">
        <v>210</v>
      </c>
      <c r="BE409" s="228">
        <f>IF(N409="základní",J409,0)</f>
        <v>0</v>
      </c>
      <c r="BF409" s="228">
        <f>IF(N409="snížená",J409,0)</f>
        <v>0</v>
      </c>
      <c r="BG409" s="228">
        <f>IF(N409="zákl. přenesená",J409,0)</f>
        <v>0</v>
      </c>
      <c r="BH409" s="228">
        <f>IF(N409="sníž. přenesená",J409,0)</f>
        <v>0</v>
      </c>
      <c r="BI409" s="228">
        <f>IF(N409="nulová",J409,0)</f>
        <v>0</v>
      </c>
      <c r="BJ409" s="19" t="s">
        <v>81</v>
      </c>
      <c r="BK409" s="228">
        <f>ROUND(I409*H409,2)</f>
        <v>0</v>
      </c>
      <c r="BL409" s="19" t="s">
        <v>217</v>
      </c>
      <c r="BM409" s="227" t="s">
        <v>2480</v>
      </c>
    </row>
    <row r="410" s="2" customFormat="1">
      <c r="A410" s="40"/>
      <c r="B410" s="41"/>
      <c r="C410" s="42"/>
      <c r="D410" s="229" t="s">
        <v>219</v>
      </c>
      <c r="E410" s="42"/>
      <c r="F410" s="230" t="s">
        <v>2481</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219</v>
      </c>
      <c r="AU410" s="19" t="s">
        <v>83</v>
      </c>
    </row>
    <row r="411" s="13" customFormat="1">
      <c r="A411" s="13"/>
      <c r="B411" s="234"/>
      <c r="C411" s="235"/>
      <c r="D411" s="236" t="s">
        <v>221</v>
      </c>
      <c r="E411" s="237" t="s">
        <v>19</v>
      </c>
      <c r="F411" s="238" t="s">
        <v>2482</v>
      </c>
      <c r="G411" s="235"/>
      <c r="H411" s="237" t="s">
        <v>19</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221</v>
      </c>
      <c r="AU411" s="244" t="s">
        <v>83</v>
      </c>
      <c r="AV411" s="13" t="s">
        <v>81</v>
      </c>
      <c r="AW411" s="13" t="s">
        <v>34</v>
      </c>
      <c r="AX411" s="13" t="s">
        <v>74</v>
      </c>
      <c r="AY411" s="244" t="s">
        <v>210</v>
      </c>
    </row>
    <row r="412" s="14" customFormat="1">
      <c r="A412" s="14"/>
      <c r="B412" s="245"/>
      <c r="C412" s="246"/>
      <c r="D412" s="236" t="s">
        <v>221</v>
      </c>
      <c r="E412" s="247" t="s">
        <v>19</v>
      </c>
      <c r="F412" s="248" t="s">
        <v>2453</v>
      </c>
      <c r="G412" s="246"/>
      <c r="H412" s="249">
        <v>15.529999999999999</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221</v>
      </c>
      <c r="AU412" s="255" t="s">
        <v>83</v>
      </c>
      <c r="AV412" s="14" t="s">
        <v>83</v>
      </c>
      <c r="AW412" s="14" t="s">
        <v>34</v>
      </c>
      <c r="AX412" s="14" t="s">
        <v>74</v>
      </c>
      <c r="AY412" s="255" t="s">
        <v>210</v>
      </c>
    </row>
    <row r="413" s="14" customFormat="1">
      <c r="A413" s="14"/>
      <c r="B413" s="245"/>
      <c r="C413" s="246"/>
      <c r="D413" s="236" t="s">
        <v>221</v>
      </c>
      <c r="E413" s="247" t="s">
        <v>19</v>
      </c>
      <c r="F413" s="248" t="s">
        <v>2483</v>
      </c>
      <c r="G413" s="246"/>
      <c r="H413" s="249">
        <v>62.979999999999997</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221</v>
      </c>
      <c r="AU413" s="255" t="s">
        <v>83</v>
      </c>
      <c r="AV413" s="14" t="s">
        <v>83</v>
      </c>
      <c r="AW413" s="14" t="s">
        <v>34</v>
      </c>
      <c r="AX413" s="14" t="s">
        <v>74</v>
      </c>
      <c r="AY413" s="255" t="s">
        <v>210</v>
      </c>
    </row>
    <row r="414" s="14" customFormat="1">
      <c r="A414" s="14"/>
      <c r="B414" s="245"/>
      <c r="C414" s="246"/>
      <c r="D414" s="236" t="s">
        <v>221</v>
      </c>
      <c r="E414" s="247" t="s">
        <v>19</v>
      </c>
      <c r="F414" s="248" t="s">
        <v>2484</v>
      </c>
      <c r="G414" s="246"/>
      <c r="H414" s="249">
        <v>32.085999999999999</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221</v>
      </c>
      <c r="AU414" s="255" t="s">
        <v>83</v>
      </c>
      <c r="AV414" s="14" t="s">
        <v>83</v>
      </c>
      <c r="AW414" s="14" t="s">
        <v>34</v>
      </c>
      <c r="AX414" s="14" t="s">
        <v>74</v>
      </c>
      <c r="AY414" s="255" t="s">
        <v>210</v>
      </c>
    </row>
    <row r="415" s="14" customFormat="1">
      <c r="A415" s="14"/>
      <c r="B415" s="245"/>
      <c r="C415" s="246"/>
      <c r="D415" s="236" t="s">
        <v>221</v>
      </c>
      <c r="E415" s="247" t="s">
        <v>19</v>
      </c>
      <c r="F415" s="248" t="s">
        <v>2485</v>
      </c>
      <c r="G415" s="246"/>
      <c r="H415" s="249">
        <v>11.077</v>
      </c>
      <c r="I415" s="250"/>
      <c r="J415" s="246"/>
      <c r="K415" s="246"/>
      <c r="L415" s="251"/>
      <c r="M415" s="252"/>
      <c r="N415" s="253"/>
      <c r="O415" s="253"/>
      <c r="P415" s="253"/>
      <c r="Q415" s="253"/>
      <c r="R415" s="253"/>
      <c r="S415" s="253"/>
      <c r="T415" s="254"/>
      <c r="U415" s="14"/>
      <c r="V415" s="14"/>
      <c r="W415" s="14"/>
      <c r="X415" s="14"/>
      <c r="Y415" s="14"/>
      <c r="Z415" s="14"/>
      <c r="AA415" s="14"/>
      <c r="AB415" s="14"/>
      <c r="AC415" s="14"/>
      <c r="AD415" s="14"/>
      <c r="AE415" s="14"/>
      <c r="AT415" s="255" t="s">
        <v>221</v>
      </c>
      <c r="AU415" s="255" t="s">
        <v>83</v>
      </c>
      <c r="AV415" s="14" t="s">
        <v>83</v>
      </c>
      <c r="AW415" s="14" t="s">
        <v>34</v>
      </c>
      <c r="AX415" s="14" t="s">
        <v>74</v>
      </c>
      <c r="AY415" s="255" t="s">
        <v>210</v>
      </c>
    </row>
    <row r="416" s="14" customFormat="1">
      <c r="A416" s="14"/>
      <c r="B416" s="245"/>
      <c r="C416" s="246"/>
      <c r="D416" s="236" t="s">
        <v>221</v>
      </c>
      <c r="E416" s="247" t="s">
        <v>19</v>
      </c>
      <c r="F416" s="248" t="s">
        <v>2454</v>
      </c>
      <c r="G416" s="246"/>
      <c r="H416" s="249">
        <v>17.739999999999998</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221</v>
      </c>
      <c r="AU416" s="255" t="s">
        <v>83</v>
      </c>
      <c r="AV416" s="14" t="s">
        <v>83</v>
      </c>
      <c r="AW416" s="14" t="s">
        <v>34</v>
      </c>
      <c r="AX416" s="14" t="s">
        <v>74</v>
      </c>
      <c r="AY416" s="255" t="s">
        <v>210</v>
      </c>
    </row>
    <row r="417" s="14" customFormat="1">
      <c r="A417" s="14"/>
      <c r="B417" s="245"/>
      <c r="C417" s="246"/>
      <c r="D417" s="236" t="s">
        <v>221</v>
      </c>
      <c r="E417" s="247" t="s">
        <v>19</v>
      </c>
      <c r="F417" s="248" t="s">
        <v>2486</v>
      </c>
      <c r="G417" s="246"/>
      <c r="H417" s="249">
        <v>40.719999999999999</v>
      </c>
      <c r="I417" s="250"/>
      <c r="J417" s="246"/>
      <c r="K417" s="246"/>
      <c r="L417" s="251"/>
      <c r="M417" s="252"/>
      <c r="N417" s="253"/>
      <c r="O417" s="253"/>
      <c r="P417" s="253"/>
      <c r="Q417" s="253"/>
      <c r="R417" s="253"/>
      <c r="S417" s="253"/>
      <c r="T417" s="254"/>
      <c r="U417" s="14"/>
      <c r="V417" s="14"/>
      <c r="W417" s="14"/>
      <c r="X417" s="14"/>
      <c r="Y417" s="14"/>
      <c r="Z417" s="14"/>
      <c r="AA417" s="14"/>
      <c r="AB417" s="14"/>
      <c r="AC417" s="14"/>
      <c r="AD417" s="14"/>
      <c r="AE417" s="14"/>
      <c r="AT417" s="255" t="s">
        <v>221</v>
      </c>
      <c r="AU417" s="255" t="s">
        <v>83</v>
      </c>
      <c r="AV417" s="14" t="s">
        <v>83</v>
      </c>
      <c r="AW417" s="14" t="s">
        <v>34</v>
      </c>
      <c r="AX417" s="14" t="s">
        <v>74</v>
      </c>
      <c r="AY417" s="255" t="s">
        <v>210</v>
      </c>
    </row>
    <row r="418" s="14" customFormat="1">
      <c r="A418" s="14"/>
      <c r="B418" s="245"/>
      <c r="C418" s="246"/>
      <c r="D418" s="236" t="s">
        <v>221</v>
      </c>
      <c r="E418" s="247" t="s">
        <v>19</v>
      </c>
      <c r="F418" s="248" t="s">
        <v>2487</v>
      </c>
      <c r="G418" s="246"/>
      <c r="H418" s="249">
        <v>37.719999999999999</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221</v>
      </c>
      <c r="AU418" s="255" t="s">
        <v>83</v>
      </c>
      <c r="AV418" s="14" t="s">
        <v>83</v>
      </c>
      <c r="AW418" s="14" t="s">
        <v>34</v>
      </c>
      <c r="AX418" s="14" t="s">
        <v>74</v>
      </c>
      <c r="AY418" s="255" t="s">
        <v>210</v>
      </c>
    </row>
    <row r="419" s="14" customFormat="1">
      <c r="A419" s="14"/>
      <c r="B419" s="245"/>
      <c r="C419" s="246"/>
      <c r="D419" s="236" t="s">
        <v>221</v>
      </c>
      <c r="E419" s="247" t="s">
        <v>19</v>
      </c>
      <c r="F419" s="248" t="s">
        <v>2488</v>
      </c>
      <c r="G419" s="246"/>
      <c r="H419" s="249">
        <v>61.020000000000003</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221</v>
      </c>
      <c r="AU419" s="255" t="s">
        <v>83</v>
      </c>
      <c r="AV419" s="14" t="s">
        <v>83</v>
      </c>
      <c r="AW419" s="14" t="s">
        <v>34</v>
      </c>
      <c r="AX419" s="14" t="s">
        <v>74</v>
      </c>
      <c r="AY419" s="255" t="s">
        <v>210</v>
      </c>
    </row>
    <row r="420" s="14" customFormat="1">
      <c r="A420" s="14"/>
      <c r="B420" s="245"/>
      <c r="C420" s="246"/>
      <c r="D420" s="236" t="s">
        <v>221</v>
      </c>
      <c r="E420" s="247" t="s">
        <v>19</v>
      </c>
      <c r="F420" s="248" t="s">
        <v>2489</v>
      </c>
      <c r="G420" s="246"/>
      <c r="H420" s="249">
        <v>28.280000000000001</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221</v>
      </c>
      <c r="AU420" s="255" t="s">
        <v>83</v>
      </c>
      <c r="AV420" s="14" t="s">
        <v>83</v>
      </c>
      <c r="AW420" s="14" t="s">
        <v>34</v>
      </c>
      <c r="AX420" s="14" t="s">
        <v>74</v>
      </c>
      <c r="AY420" s="255" t="s">
        <v>210</v>
      </c>
    </row>
    <row r="421" s="14" customFormat="1">
      <c r="A421" s="14"/>
      <c r="B421" s="245"/>
      <c r="C421" s="246"/>
      <c r="D421" s="236" t="s">
        <v>221</v>
      </c>
      <c r="E421" s="247" t="s">
        <v>19</v>
      </c>
      <c r="F421" s="248" t="s">
        <v>2302</v>
      </c>
      <c r="G421" s="246"/>
      <c r="H421" s="249">
        <v>3.54</v>
      </c>
      <c r="I421" s="250"/>
      <c r="J421" s="246"/>
      <c r="K421" s="246"/>
      <c r="L421" s="251"/>
      <c r="M421" s="252"/>
      <c r="N421" s="253"/>
      <c r="O421" s="253"/>
      <c r="P421" s="253"/>
      <c r="Q421" s="253"/>
      <c r="R421" s="253"/>
      <c r="S421" s="253"/>
      <c r="T421" s="254"/>
      <c r="U421" s="14"/>
      <c r="V421" s="14"/>
      <c r="W421" s="14"/>
      <c r="X421" s="14"/>
      <c r="Y421" s="14"/>
      <c r="Z421" s="14"/>
      <c r="AA421" s="14"/>
      <c r="AB421" s="14"/>
      <c r="AC421" s="14"/>
      <c r="AD421" s="14"/>
      <c r="AE421" s="14"/>
      <c r="AT421" s="255" t="s">
        <v>221</v>
      </c>
      <c r="AU421" s="255" t="s">
        <v>83</v>
      </c>
      <c r="AV421" s="14" t="s">
        <v>83</v>
      </c>
      <c r="AW421" s="14" t="s">
        <v>34</v>
      </c>
      <c r="AX421" s="14" t="s">
        <v>74</v>
      </c>
      <c r="AY421" s="255" t="s">
        <v>210</v>
      </c>
    </row>
    <row r="422" s="14" customFormat="1">
      <c r="A422" s="14"/>
      <c r="B422" s="245"/>
      <c r="C422" s="246"/>
      <c r="D422" s="236" t="s">
        <v>221</v>
      </c>
      <c r="E422" s="247" t="s">
        <v>19</v>
      </c>
      <c r="F422" s="248" t="s">
        <v>2304</v>
      </c>
      <c r="G422" s="246"/>
      <c r="H422" s="249">
        <v>3.48</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221</v>
      </c>
      <c r="AU422" s="255" t="s">
        <v>83</v>
      </c>
      <c r="AV422" s="14" t="s">
        <v>83</v>
      </c>
      <c r="AW422" s="14" t="s">
        <v>34</v>
      </c>
      <c r="AX422" s="14" t="s">
        <v>74</v>
      </c>
      <c r="AY422" s="255" t="s">
        <v>210</v>
      </c>
    </row>
    <row r="423" s="14" customFormat="1">
      <c r="A423" s="14"/>
      <c r="B423" s="245"/>
      <c r="C423" s="246"/>
      <c r="D423" s="236" t="s">
        <v>221</v>
      </c>
      <c r="E423" s="247" t="s">
        <v>19</v>
      </c>
      <c r="F423" s="248" t="s">
        <v>2305</v>
      </c>
      <c r="G423" s="246"/>
      <c r="H423" s="249">
        <v>4.3499999999999996</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221</v>
      </c>
      <c r="AU423" s="255" t="s">
        <v>83</v>
      </c>
      <c r="AV423" s="14" t="s">
        <v>83</v>
      </c>
      <c r="AW423" s="14" t="s">
        <v>34</v>
      </c>
      <c r="AX423" s="14" t="s">
        <v>74</v>
      </c>
      <c r="AY423" s="255" t="s">
        <v>210</v>
      </c>
    </row>
    <row r="424" s="14" customFormat="1">
      <c r="A424" s="14"/>
      <c r="B424" s="245"/>
      <c r="C424" s="246"/>
      <c r="D424" s="236" t="s">
        <v>221</v>
      </c>
      <c r="E424" s="247" t="s">
        <v>19</v>
      </c>
      <c r="F424" s="248" t="s">
        <v>2306</v>
      </c>
      <c r="G424" s="246"/>
      <c r="H424" s="249">
        <v>2.0299999999999998</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221</v>
      </c>
      <c r="AU424" s="255" t="s">
        <v>83</v>
      </c>
      <c r="AV424" s="14" t="s">
        <v>83</v>
      </c>
      <c r="AW424" s="14" t="s">
        <v>34</v>
      </c>
      <c r="AX424" s="14" t="s">
        <v>74</v>
      </c>
      <c r="AY424" s="255" t="s">
        <v>210</v>
      </c>
    </row>
    <row r="425" s="14" customFormat="1">
      <c r="A425" s="14"/>
      <c r="B425" s="245"/>
      <c r="C425" s="246"/>
      <c r="D425" s="236" t="s">
        <v>221</v>
      </c>
      <c r="E425" s="247" t="s">
        <v>19</v>
      </c>
      <c r="F425" s="248" t="s">
        <v>2458</v>
      </c>
      <c r="G425" s="246"/>
      <c r="H425" s="249">
        <v>7.2000000000000002</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221</v>
      </c>
      <c r="AU425" s="255" t="s">
        <v>83</v>
      </c>
      <c r="AV425" s="14" t="s">
        <v>83</v>
      </c>
      <c r="AW425" s="14" t="s">
        <v>34</v>
      </c>
      <c r="AX425" s="14" t="s">
        <v>74</v>
      </c>
      <c r="AY425" s="255" t="s">
        <v>210</v>
      </c>
    </row>
    <row r="426" s="14" customFormat="1">
      <c r="A426" s="14"/>
      <c r="B426" s="245"/>
      <c r="C426" s="246"/>
      <c r="D426" s="236" t="s">
        <v>221</v>
      </c>
      <c r="E426" s="247" t="s">
        <v>19</v>
      </c>
      <c r="F426" s="248" t="s">
        <v>2459</v>
      </c>
      <c r="G426" s="246"/>
      <c r="H426" s="249">
        <v>5.9000000000000004</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221</v>
      </c>
      <c r="AU426" s="255" t="s">
        <v>83</v>
      </c>
      <c r="AV426" s="14" t="s">
        <v>83</v>
      </c>
      <c r="AW426" s="14" t="s">
        <v>34</v>
      </c>
      <c r="AX426" s="14" t="s">
        <v>74</v>
      </c>
      <c r="AY426" s="255" t="s">
        <v>210</v>
      </c>
    </row>
    <row r="427" s="14" customFormat="1">
      <c r="A427" s="14"/>
      <c r="B427" s="245"/>
      <c r="C427" s="246"/>
      <c r="D427" s="236" t="s">
        <v>221</v>
      </c>
      <c r="E427" s="247" t="s">
        <v>19</v>
      </c>
      <c r="F427" s="248" t="s">
        <v>1290</v>
      </c>
      <c r="G427" s="246"/>
      <c r="H427" s="249">
        <v>133.50999999999999</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221</v>
      </c>
      <c r="AU427" s="255" t="s">
        <v>83</v>
      </c>
      <c r="AV427" s="14" t="s">
        <v>83</v>
      </c>
      <c r="AW427" s="14" t="s">
        <v>34</v>
      </c>
      <c r="AX427" s="14" t="s">
        <v>74</v>
      </c>
      <c r="AY427" s="255" t="s">
        <v>210</v>
      </c>
    </row>
    <row r="428" s="14" customFormat="1">
      <c r="A428" s="14"/>
      <c r="B428" s="245"/>
      <c r="C428" s="246"/>
      <c r="D428" s="236" t="s">
        <v>221</v>
      </c>
      <c r="E428" s="247" t="s">
        <v>19</v>
      </c>
      <c r="F428" s="248" t="s">
        <v>1291</v>
      </c>
      <c r="G428" s="246"/>
      <c r="H428" s="249">
        <v>73.790000000000006</v>
      </c>
      <c r="I428" s="250"/>
      <c r="J428" s="246"/>
      <c r="K428" s="246"/>
      <c r="L428" s="251"/>
      <c r="M428" s="252"/>
      <c r="N428" s="253"/>
      <c r="O428" s="253"/>
      <c r="P428" s="253"/>
      <c r="Q428" s="253"/>
      <c r="R428" s="253"/>
      <c r="S428" s="253"/>
      <c r="T428" s="254"/>
      <c r="U428" s="14"/>
      <c r="V428" s="14"/>
      <c r="W428" s="14"/>
      <c r="X428" s="14"/>
      <c r="Y428" s="14"/>
      <c r="Z428" s="14"/>
      <c r="AA428" s="14"/>
      <c r="AB428" s="14"/>
      <c r="AC428" s="14"/>
      <c r="AD428" s="14"/>
      <c r="AE428" s="14"/>
      <c r="AT428" s="255" t="s">
        <v>221</v>
      </c>
      <c r="AU428" s="255" t="s">
        <v>83</v>
      </c>
      <c r="AV428" s="14" t="s">
        <v>83</v>
      </c>
      <c r="AW428" s="14" t="s">
        <v>34</v>
      </c>
      <c r="AX428" s="14" t="s">
        <v>74</v>
      </c>
      <c r="AY428" s="255" t="s">
        <v>210</v>
      </c>
    </row>
    <row r="429" s="16" customFormat="1">
      <c r="A429" s="16"/>
      <c r="B429" s="267"/>
      <c r="C429" s="268"/>
      <c r="D429" s="236" t="s">
        <v>221</v>
      </c>
      <c r="E429" s="269" t="s">
        <v>19</v>
      </c>
      <c r="F429" s="270" t="s">
        <v>236</v>
      </c>
      <c r="G429" s="268"/>
      <c r="H429" s="271">
        <v>540.95299999999997</v>
      </c>
      <c r="I429" s="272"/>
      <c r="J429" s="268"/>
      <c r="K429" s="268"/>
      <c r="L429" s="273"/>
      <c r="M429" s="274"/>
      <c r="N429" s="275"/>
      <c r="O429" s="275"/>
      <c r="P429" s="275"/>
      <c r="Q429" s="275"/>
      <c r="R429" s="275"/>
      <c r="S429" s="275"/>
      <c r="T429" s="276"/>
      <c r="U429" s="16"/>
      <c r="V429" s="16"/>
      <c r="W429" s="16"/>
      <c r="X429" s="16"/>
      <c r="Y429" s="16"/>
      <c r="Z429" s="16"/>
      <c r="AA429" s="16"/>
      <c r="AB429" s="16"/>
      <c r="AC429" s="16"/>
      <c r="AD429" s="16"/>
      <c r="AE429" s="16"/>
      <c r="AT429" s="277" t="s">
        <v>221</v>
      </c>
      <c r="AU429" s="277" t="s">
        <v>83</v>
      </c>
      <c r="AV429" s="16" t="s">
        <v>217</v>
      </c>
      <c r="AW429" s="16" t="s">
        <v>34</v>
      </c>
      <c r="AX429" s="16" t="s">
        <v>81</v>
      </c>
      <c r="AY429" s="277" t="s">
        <v>210</v>
      </c>
    </row>
    <row r="430" s="2" customFormat="1" ht="24.15" customHeight="1">
      <c r="A430" s="40"/>
      <c r="B430" s="41"/>
      <c r="C430" s="216" t="s">
        <v>435</v>
      </c>
      <c r="D430" s="216" t="s">
        <v>212</v>
      </c>
      <c r="E430" s="217" t="s">
        <v>2490</v>
      </c>
      <c r="F430" s="218" t="s">
        <v>2491</v>
      </c>
      <c r="G430" s="219" t="s">
        <v>417</v>
      </c>
      <c r="H430" s="220">
        <v>72.108000000000004</v>
      </c>
      <c r="I430" s="221"/>
      <c r="J430" s="222">
        <f>ROUND(I430*H430,2)</f>
        <v>0</v>
      </c>
      <c r="K430" s="218" t="s">
        <v>216</v>
      </c>
      <c r="L430" s="46"/>
      <c r="M430" s="223" t="s">
        <v>19</v>
      </c>
      <c r="N430" s="224" t="s">
        <v>45</v>
      </c>
      <c r="O430" s="86"/>
      <c r="P430" s="225">
        <f>O430*H430</f>
        <v>0</v>
      </c>
      <c r="Q430" s="225">
        <v>2.0000000000000002E-05</v>
      </c>
      <c r="R430" s="225">
        <f>Q430*H430</f>
        <v>0.0014421600000000003</v>
      </c>
      <c r="S430" s="225">
        <v>0</v>
      </c>
      <c r="T430" s="226">
        <f>S430*H430</f>
        <v>0</v>
      </c>
      <c r="U430" s="40"/>
      <c r="V430" s="40"/>
      <c r="W430" s="40"/>
      <c r="X430" s="40"/>
      <c r="Y430" s="40"/>
      <c r="Z430" s="40"/>
      <c r="AA430" s="40"/>
      <c r="AB430" s="40"/>
      <c r="AC430" s="40"/>
      <c r="AD430" s="40"/>
      <c r="AE430" s="40"/>
      <c r="AR430" s="227" t="s">
        <v>217</v>
      </c>
      <c r="AT430" s="227" t="s">
        <v>212</v>
      </c>
      <c r="AU430" s="227" t="s">
        <v>83</v>
      </c>
      <c r="AY430" s="19" t="s">
        <v>210</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217</v>
      </c>
      <c r="BM430" s="227" t="s">
        <v>2492</v>
      </c>
    </row>
    <row r="431" s="2" customFormat="1">
      <c r="A431" s="40"/>
      <c r="B431" s="41"/>
      <c r="C431" s="42"/>
      <c r="D431" s="229" t="s">
        <v>219</v>
      </c>
      <c r="E431" s="42"/>
      <c r="F431" s="230" t="s">
        <v>2493</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219</v>
      </c>
      <c r="AU431" s="19" t="s">
        <v>83</v>
      </c>
    </row>
    <row r="432" s="14" customFormat="1">
      <c r="A432" s="14"/>
      <c r="B432" s="245"/>
      <c r="C432" s="246"/>
      <c r="D432" s="236" t="s">
        <v>221</v>
      </c>
      <c r="E432" s="247" t="s">
        <v>19</v>
      </c>
      <c r="F432" s="248" t="s">
        <v>2494</v>
      </c>
      <c r="G432" s="246"/>
      <c r="H432" s="249">
        <v>16.190000000000001</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221</v>
      </c>
      <c r="AU432" s="255" t="s">
        <v>83</v>
      </c>
      <c r="AV432" s="14" t="s">
        <v>83</v>
      </c>
      <c r="AW432" s="14" t="s">
        <v>34</v>
      </c>
      <c r="AX432" s="14" t="s">
        <v>74</v>
      </c>
      <c r="AY432" s="255" t="s">
        <v>210</v>
      </c>
    </row>
    <row r="433" s="14" customFormat="1">
      <c r="A433" s="14"/>
      <c r="B433" s="245"/>
      <c r="C433" s="246"/>
      <c r="D433" s="236" t="s">
        <v>221</v>
      </c>
      <c r="E433" s="247" t="s">
        <v>19</v>
      </c>
      <c r="F433" s="248" t="s">
        <v>2495</v>
      </c>
      <c r="G433" s="246"/>
      <c r="H433" s="249">
        <v>39.497999999999998</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221</v>
      </c>
      <c r="AU433" s="255" t="s">
        <v>83</v>
      </c>
      <c r="AV433" s="14" t="s">
        <v>83</v>
      </c>
      <c r="AW433" s="14" t="s">
        <v>34</v>
      </c>
      <c r="AX433" s="14" t="s">
        <v>74</v>
      </c>
      <c r="AY433" s="255" t="s">
        <v>210</v>
      </c>
    </row>
    <row r="434" s="14" customFormat="1">
      <c r="A434" s="14"/>
      <c r="B434" s="245"/>
      <c r="C434" s="246"/>
      <c r="D434" s="236" t="s">
        <v>221</v>
      </c>
      <c r="E434" s="247" t="s">
        <v>19</v>
      </c>
      <c r="F434" s="248" t="s">
        <v>2496</v>
      </c>
      <c r="G434" s="246"/>
      <c r="H434" s="249">
        <v>9.2279999999999998</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221</v>
      </c>
      <c r="AU434" s="255" t="s">
        <v>83</v>
      </c>
      <c r="AV434" s="14" t="s">
        <v>83</v>
      </c>
      <c r="AW434" s="14" t="s">
        <v>34</v>
      </c>
      <c r="AX434" s="14" t="s">
        <v>74</v>
      </c>
      <c r="AY434" s="255" t="s">
        <v>210</v>
      </c>
    </row>
    <row r="435" s="14" customFormat="1">
      <c r="A435" s="14"/>
      <c r="B435" s="245"/>
      <c r="C435" s="246"/>
      <c r="D435" s="236" t="s">
        <v>221</v>
      </c>
      <c r="E435" s="247" t="s">
        <v>19</v>
      </c>
      <c r="F435" s="248" t="s">
        <v>2497</v>
      </c>
      <c r="G435" s="246"/>
      <c r="H435" s="249">
        <v>7.1920000000000002</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221</v>
      </c>
      <c r="AU435" s="255" t="s">
        <v>83</v>
      </c>
      <c r="AV435" s="14" t="s">
        <v>83</v>
      </c>
      <c r="AW435" s="14" t="s">
        <v>34</v>
      </c>
      <c r="AX435" s="14" t="s">
        <v>74</v>
      </c>
      <c r="AY435" s="255" t="s">
        <v>210</v>
      </c>
    </row>
    <row r="436" s="16" customFormat="1">
      <c r="A436" s="16"/>
      <c r="B436" s="267"/>
      <c r="C436" s="268"/>
      <c r="D436" s="236" t="s">
        <v>221</v>
      </c>
      <c r="E436" s="269" t="s">
        <v>19</v>
      </c>
      <c r="F436" s="270" t="s">
        <v>236</v>
      </c>
      <c r="G436" s="268"/>
      <c r="H436" s="271">
        <v>72.108000000000004</v>
      </c>
      <c r="I436" s="272"/>
      <c r="J436" s="268"/>
      <c r="K436" s="268"/>
      <c r="L436" s="273"/>
      <c r="M436" s="274"/>
      <c r="N436" s="275"/>
      <c r="O436" s="275"/>
      <c r="P436" s="275"/>
      <c r="Q436" s="275"/>
      <c r="R436" s="275"/>
      <c r="S436" s="275"/>
      <c r="T436" s="276"/>
      <c r="U436" s="16"/>
      <c r="V436" s="16"/>
      <c r="W436" s="16"/>
      <c r="X436" s="16"/>
      <c r="Y436" s="16"/>
      <c r="Z436" s="16"/>
      <c r="AA436" s="16"/>
      <c r="AB436" s="16"/>
      <c r="AC436" s="16"/>
      <c r="AD436" s="16"/>
      <c r="AE436" s="16"/>
      <c r="AT436" s="277" t="s">
        <v>221</v>
      </c>
      <c r="AU436" s="277" t="s">
        <v>83</v>
      </c>
      <c r="AV436" s="16" t="s">
        <v>217</v>
      </c>
      <c r="AW436" s="16" t="s">
        <v>34</v>
      </c>
      <c r="AX436" s="16" t="s">
        <v>81</v>
      </c>
      <c r="AY436" s="277" t="s">
        <v>210</v>
      </c>
    </row>
    <row r="437" s="2" customFormat="1" ht="24.15" customHeight="1">
      <c r="A437" s="40"/>
      <c r="B437" s="41"/>
      <c r="C437" s="216" t="s">
        <v>450</v>
      </c>
      <c r="D437" s="216" t="s">
        <v>212</v>
      </c>
      <c r="E437" s="217" t="s">
        <v>2498</v>
      </c>
      <c r="F437" s="218" t="s">
        <v>2499</v>
      </c>
      <c r="G437" s="219" t="s">
        <v>215</v>
      </c>
      <c r="H437" s="220">
        <v>17.481000000000002</v>
      </c>
      <c r="I437" s="221"/>
      <c r="J437" s="222">
        <f>ROUND(I437*H437,2)</f>
        <v>0</v>
      </c>
      <c r="K437" s="218" t="s">
        <v>296</v>
      </c>
      <c r="L437" s="46"/>
      <c r="M437" s="223" t="s">
        <v>19</v>
      </c>
      <c r="N437" s="224" t="s">
        <v>45</v>
      </c>
      <c r="O437" s="86"/>
      <c r="P437" s="225">
        <f>O437*H437</f>
        <v>0</v>
      </c>
      <c r="Q437" s="225">
        <v>1.44</v>
      </c>
      <c r="R437" s="225">
        <f>Q437*H437</f>
        <v>25.172640000000001</v>
      </c>
      <c r="S437" s="225">
        <v>0</v>
      </c>
      <c r="T437" s="226">
        <f>S437*H437</f>
        <v>0</v>
      </c>
      <c r="U437" s="40"/>
      <c r="V437" s="40"/>
      <c r="W437" s="40"/>
      <c r="X437" s="40"/>
      <c r="Y437" s="40"/>
      <c r="Z437" s="40"/>
      <c r="AA437" s="40"/>
      <c r="AB437" s="40"/>
      <c r="AC437" s="40"/>
      <c r="AD437" s="40"/>
      <c r="AE437" s="40"/>
      <c r="AR437" s="227" t="s">
        <v>217</v>
      </c>
      <c r="AT437" s="227" t="s">
        <v>212</v>
      </c>
      <c r="AU437" s="227" t="s">
        <v>83</v>
      </c>
      <c r="AY437" s="19" t="s">
        <v>210</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217</v>
      </c>
      <c r="BM437" s="227" t="s">
        <v>2500</v>
      </c>
    </row>
    <row r="438" s="13" customFormat="1">
      <c r="A438" s="13"/>
      <c r="B438" s="234"/>
      <c r="C438" s="235"/>
      <c r="D438" s="236" t="s">
        <v>221</v>
      </c>
      <c r="E438" s="237" t="s">
        <v>19</v>
      </c>
      <c r="F438" s="238" t="s">
        <v>319</v>
      </c>
      <c r="G438" s="235"/>
      <c r="H438" s="237" t="s">
        <v>19</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221</v>
      </c>
      <c r="AU438" s="244" t="s">
        <v>83</v>
      </c>
      <c r="AV438" s="13" t="s">
        <v>81</v>
      </c>
      <c r="AW438" s="13" t="s">
        <v>34</v>
      </c>
      <c r="AX438" s="13" t="s">
        <v>74</v>
      </c>
      <c r="AY438" s="244" t="s">
        <v>210</v>
      </c>
    </row>
    <row r="439" s="14" customFormat="1">
      <c r="A439" s="14"/>
      <c r="B439" s="245"/>
      <c r="C439" s="246"/>
      <c r="D439" s="236" t="s">
        <v>221</v>
      </c>
      <c r="E439" s="247" t="s">
        <v>19</v>
      </c>
      <c r="F439" s="248" t="s">
        <v>2501</v>
      </c>
      <c r="G439" s="246"/>
      <c r="H439" s="249">
        <v>0.86599999999999999</v>
      </c>
      <c r="I439" s="250"/>
      <c r="J439" s="246"/>
      <c r="K439" s="246"/>
      <c r="L439" s="251"/>
      <c r="M439" s="252"/>
      <c r="N439" s="253"/>
      <c r="O439" s="253"/>
      <c r="P439" s="253"/>
      <c r="Q439" s="253"/>
      <c r="R439" s="253"/>
      <c r="S439" s="253"/>
      <c r="T439" s="254"/>
      <c r="U439" s="14"/>
      <c r="V439" s="14"/>
      <c r="W439" s="14"/>
      <c r="X439" s="14"/>
      <c r="Y439" s="14"/>
      <c r="Z439" s="14"/>
      <c r="AA439" s="14"/>
      <c r="AB439" s="14"/>
      <c r="AC439" s="14"/>
      <c r="AD439" s="14"/>
      <c r="AE439" s="14"/>
      <c r="AT439" s="255" t="s">
        <v>221</v>
      </c>
      <c r="AU439" s="255" t="s">
        <v>83</v>
      </c>
      <c r="AV439" s="14" t="s">
        <v>83</v>
      </c>
      <c r="AW439" s="14" t="s">
        <v>34</v>
      </c>
      <c r="AX439" s="14" t="s">
        <v>74</v>
      </c>
      <c r="AY439" s="255" t="s">
        <v>210</v>
      </c>
    </row>
    <row r="440" s="15" customFormat="1">
      <c r="A440" s="15"/>
      <c r="B440" s="256"/>
      <c r="C440" s="257"/>
      <c r="D440" s="236" t="s">
        <v>221</v>
      </c>
      <c r="E440" s="258" t="s">
        <v>19</v>
      </c>
      <c r="F440" s="259" t="s">
        <v>234</v>
      </c>
      <c r="G440" s="257"/>
      <c r="H440" s="260">
        <v>0.86599999999999999</v>
      </c>
      <c r="I440" s="261"/>
      <c r="J440" s="257"/>
      <c r="K440" s="257"/>
      <c r="L440" s="262"/>
      <c r="M440" s="263"/>
      <c r="N440" s="264"/>
      <c r="O440" s="264"/>
      <c r="P440" s="264"/>
      <c r="Q440" s="264"/>
      <c r="R440" s="264"/>
      <c r="S440" s="264"/>
      <c r="T440" s="265"/>
      <c r="U440" s="15"/>
      <c r="V440" s="15"/>
      <c r="W440" s="15"/>
      <c r="X440" s="15"/>
      <c r="Y440" s="15"/>
      <c r="Z440" s="15"/>
      <c r="AA440" s="15"/>
      <c r="AB440" s="15"/>
      <c r="AC440" s="15"/>
      <c r="AD440" s="15"/>
      <c r="AE440" s="15"/>
      <c r="AT440" s="266" t="s">
        <v>221</v>
      </c>
      <c r="AU440" s="266" t="s">
        <v>83</v>
      </c>
      <c r="AV440" s="15" t="s">
        <v>91</v>
      </c>
      <c r="AW440" s="15" t="s">
        <v>34</v>
      </c>
      <c r="AX440" s="15" t="s">
        <v>74</v>
      </c>
      <c r="AY440" s="266" t="s">
        <v>210</v>
      </c>
    </row>
    <row r="441" s="14" customFormat="1">
      <c r="A441" s="14"/>
      <c r="B441" s="245"/>
      <c r="C441" s="246"/>
      <c r="D441" s="236" t="s">
        <v>221</v>
      </c>
      <c r="E441" s="247" t="s">
        <v>19</v>
      </c>
      <c r="F441" s="248" t="s">
        <v>2502</v>
      </c>
      <c r="G441" s="246"/>
      <c r="H441" s="249">
        <v>15.515000000000001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221</v>
      </c>
      <c r="AU441" s="255" t="s">
        <v>83</v>
      </c>
      <c r="AV441" s="14" t="s">
        <v>83</v>
      </c>
      <c r="AW441" s="14" t="s">
        <v>34</v>
      </c>
      <c r="AX441" s="14" t="s">
        <v>74</v>
      </c>
      <c r="AY441" s="255" t="s">
        <v>210</v>
      </c>
    </row>
    <row r="442" s="14" customFormat="1">
      <c r="A442" s="14"/>
      <c r="B442" s="245"/>
      <c r="C442" s="246"/>
      <c r="D442" s="236" t="s">
        <v>221</v>
      </c>
      <c r="E442" s="247" t="s">
        <v>19</v>
      </c>
      <c r="F442" s="248" t="s">
        <v>2503</v>
      </c>
      <c r="G442" s="246"/>
      <c r="H442" s="249">
        <v>-0.17299999999999999</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221</v>
      </c>
      <c r="AU442" s="255" t="s">
        <v>83</v>
      </c>
      <c r="AV442" s="14" t="s">
        <v>83</v>
      </c>
      <c r="AW442" s="14" t="s">
        <v>34</v>
      </c>
      <c r="AX442" s="14" t="s">
        <v>74</v>
      </c>
      <c r="AY442" s="255" t="s">
        <v>210</v>
      </c>
    </row>
    <row r="443" s="14" customFormat="1">
      <c r="A443" s="14"/>
      <c r="B443" s="245"/>
      <c r="C443" s="246"/>
      <c r="D443" s="236" t="s">
        <v>221</v>
      </c>
      <c r="E443" s="247" t="s">
        <v>19</v>
      </c>
      <c r="F443" s="248" t="s">
        <v>2504</v>
      </c>
      <c r="G443" s="246"/>
      <c r="H443" s="249">
        <v>-0.20000000000000001</v>
      </c>
      <c r="I443" s="250"/>
      <c r="J443" s="246"/>
      <c r="K443" s="246"/>
      <c r="L443" s="251"/>
      <c r="M443" s="252"/>
      <c r="N443" s="253"/>
      <c r="O443" s="253"/>
      <c r="P443" s="253"/>
      <c r="Q443" s="253"/>
      <c r="R443" s="253"/>
      <c r="S443" s="253"/>
      <c r="T443" s="254"/>
      <c r="U443" s="14"/>
      <c r="V443" s="14"/>
      <c r="W443" s="14"/>
      <c r="X443" s="14"/>
      <c r="Y443" s="14"/>
      <c r="Z443" s="14"/>
      <c r="AA443" s="14"/>
      <c r="AB443" s="14"/>
      <c r="AC443" s="14"/>
      <c r="AD443" s="14"/>
      <c r="AE443" s="14"/>
      <c r="AT443" s="255" t="s">
        <v>221</v>
      </c>
      <c r="AU443" s="255" t="s">
        <v>83</v>
      </c>
      <c r="AV443" s="14" t="s">
        <v>83</v>
      </c>
      <c r="AW443" s="14" t="s">
        <v>34</v>
      </c>
      <c r="AX443" s="14" t="s">
        <v>74</v>
      </c>
      <c r="AY443" s="255" t="s">
        <v>210</v>
      </c>
    </row>
    <row r="444" s="14" customFormat="1">
      <c r="A444" s="14"/>
      <c r="B444" s="245"/>
      <c r="C444" s="246"/>
      <c r="D444" s="236" t="s">
        <v>221</v>
      </c>
      <c r="E444" s="247" t="s">
        <v>19</v>
      </c>
      <c r="F444" s="248" t="s">
        <v>2505</v>
      </c>
      <c r="G444" s="246"/>
      <c r="H444" s="249">
        <v>-0.20000000000000001</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221</v>
      </c>
      <c r="AU444" s="255" t="s">
        <v>83</v>
      </c>
      <c r="AV444" s="14" t="s">
        <v>83</v>
      </c>
      <c r="AW444" s="14" t="s">
        <v>34</v>
      </c>
      <c r="AX444" s="14" t="s">
        <v>74</v>
      </c>
      <c r="AY444" s="255" t="s">
        <v>210</v>
      </c>
    </row>
    <row r="445" s="15" customFormat="1">
      <c r="A445" s="15"/>
      <c r="B445" s="256"/>
      <c r="C445" s="257"/>
      <c r="D445" s="236" t="s">
        <v>221</v>
      </c>
      <c r="E445" s="258" t="s">
        <v>19</v>
      </c>
      <c r="F445" s="259" t="s">
        <v>234</v>
      </c>
      <c r="G445" s="257"/>
      <c r="H445" s="260">
        <v>14.942</v>
      </c>
      <c r="I445" s="261"/>
      <c r="J445" s="257"/>
      <c r="K445" s="257"/>
      <c r="L445" s="262"/>
      <c r="M445" s="263"/>
      <c r="N445" s="264"/>
      <c r="O445" s="264"/>
      <c r="P445" s="264"/>
      <c r="Q445" s="264"/>
      <c r="R445" s="264"/>
      <c r="S445" s="264"/>
      <c r="T445" s="265"/>
      <c r="U445" s="15"/>
      <c r="V445" s="15"/>
      <c r="W445" s="15"/>
      <c r="X445" s="15"/>
      <c r="Y445" s="15"/>
      <c r="Z445" s="15"/>
      <c r="AA445" s="15"/>
      <c r="AB445" s="15"/>
      <c r="AC445" s="15"/>
      <c r="AD445" s="15"/>
      <c r="AE445" s="15"/>
      <c r="AT445" s="266" t="s">
        <v>221</v>
      </c>
      <c r="AU445" s="266" t="s">
        <v>83</v>
      </c>
      <c r="AV445" s="15" t="s">
        <v>91</v>
      </c>
      <c r="AW445" s="15" t="s">
        <v>34</v>
      </c>
      <c r="AX445" s="15" t="s">
        <v>74</v>
      </c>
      <c r="AY445" s="266" t="s">
        <v>210</v>
      </c>
    </row>
    <row r="446" s="13" customFormat="1">
      <c r="A446" s="13"/>
      <c r="B446" s="234"/>
      <c r="C446" s="235"/>
      <c r="D446" s="236" t="s">
        <v>221</v>
      </c>
      <c r="E446" s="237" t="s">
        <v>19</v>
      </c>
      <c r="F446" s="238" t="s">
        <v>558</v>
      </c>
      <c r="G446" s="235"/>
      <c r="H446" s="237" t="s">
        <v>19</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221</v>
      </c>
      <c r="AU446" s="244" t="s">
        <v>83</v>
      </c>
      <c r="AV446" s="13" t="s">
        <v>81</v>
      </c>
      <c r="AW446" s="13" t="s">
        <v>34</v>
      </c>
      <c r="AX446" s="13" t="s">
        <v>74</v>
      </c>
      <c r="AY446" s="244" t="s">
        <v>210</v>
      </c>
    </row>
    <row r="447" s="14" customFormat="1">
      <c r="A447" s="14"/>
      <c r="B447" s="245"/>
      <c r="C447" s="246"/>
      <c r="D447" s="236" t="s">
        <v>221</v>
      </c>
      <c r="E447" s="247" t="s">
        <v>19</v>
      </c>
      <c r="F447" s="248" t="s">
        <v>2506</v>
      </c>
      <c r="G447" s="246"/>
      <c r="H447" s="249">
        <v>1.673</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221</v>
      </c>
      <c r="AU447" s="255" t="s">
        <v>83</v>
      </c>
      <c r="AV447" s="14" t="s">
        <v>83</v>
      </c>
      <c r="AW447" s="14" t="s">
        <v>34</v>
      </c>
      <c r="AX447" s="14" t="s">
        <v>74</v>
      </c>
      <c r="AY447" s="255" t="s">
        <v>210</v>
      </c>
    </row>
    <row r="448" s="16" customFormat="1">
      <c r="A448" s="16"/>
      <c r="B448" s="267"/>
      <c r="C448" s="268"/>
      <c r="D448" s="236" t="s">
        <v>221</v>
      </c>
      <c r="E448" s="269" t="s">
        <v>19</v>
      </c>
      <c r="F448" s="270" t="s">
        <v>236</v>
      </c>
      <c r="G448" s="268"/>
      <c r="H448" s="271">
        <v>17.481000000000002</v>
      </c>
      <c r="I448" s="272"/>
      <c r="J448" s="268"/>
      <c r="K448" s="268"/>
      <c r="L448" s="273"/>
      <c r="M448" s="274"/>
      <c r="N448" s="275"/>
      <c r="O448" s="275"/>
      <c r="P448" s="275"/>
      <c r="Q448" s="275"/>
      <c r="R448" s="275"/>
      <c r="S448" s="275"/>
      <c r="T448" s="276"/>
      <c r="U448" s="16"/>
      <c r="V448" s="16"/>
      <c r="W448" s="16"/>
      <c r="X448" s="16"/>
      <c r="Y448" s="16"/>
      <c r="Z448" s="16"/>
      <c r="AA448" s="16"/>
      <c r="AB448" s="16"/>
      <c r="AC448" s="16"/>
      <c r="AD448" s="16"/>
      <c r="AE448" s="16"/>
      <c r="AT448" s="277" t="s">
        <v>221</v>
      </c>
      <c r="AU448" s="277" t="s">
        <v>83</v>
      </c>
      <c r="AV448" s="16" t="s">
        <v>217</v>
      </c>
      <c r="AW448" s="16" t="s">
        <v>34</v>
      </c>
      <c r="AX448" s="16" t="s">
        <v>81</v>
      </c>
      <c r="AY448" s="277" t="s">
        <v>210</v>
      </c>
    </row>
    <row r="449" s="2" customFormat="1" ht="21.75" customHeight="1">
      <c r="A449" s="40"/>
      <c r="B449" s="41"/>
      <c r="C449" s="216" t="s">
        <v>456</v>
      </c>
      <c r="D449" s="216" t="s">
        <v>212</v>
      </c>
      <c r="E449" s="217" t="s">
        <v>2507</v>
      </c>
      <c r="F449" s="218" t="s">
        <v>2508</v>
      </c>
      <c r="G449" s="219" t="s">
        <v>215</v>
      </c>
      <c r="H449" s="220">
        <v>73.192999999999998</v>
      </c>
      <c r="I449" s="221"/>
      <c r="J449" s="222">
        <f>ROUND(I449*H449,2)</f>
        <v>0</v>
      </c>
      <c r="K449" s="218" t="s">
        <v>216</v>
      </c>
      <c r="L449" s="46"/>
      <c r="M449" s="223" t="s">
        <v>19</v>
      </c>
      <c r="N449" s="224" t="s">
        <v>45</v>
      </c>
      <c r="O449" s="86"/>
      <c r="P449" s="225">
        <f>O449*H449</f>
        <v>0</v>
      </c>
      <c r="Q449" s="225">
        <v>0.20799999999999999</v>
      </c>
      <c r="R449" s="225">
        <f>Q449*H449</f>
        <v>15.224143999999999</v>
      </c>
      <c r="S449" s="225">
        <v>0</v>
      </c>
      <c r="T449" s="226">
        <f>S449*H449</f>
        <v>0</v>
      </c>
      <c r="U449" s="40"/>
      <c r="V449" s="40"/>
      <c r="W449" s="40"/>
      <c r="X449" s="40"/>
      <c r="Y449" s="40"/>
      <c r="Z449" s="40"/>
      <c r="AA449" s="40"/>
      <c r="AB449" s="40"/>
      <c r="AC449" s="40"/>
      <c r="AD449" s="40"/>
      <c r="AE449" s="40"/>
      <c r="AR449" s="227" t="s">
        <v>217</v>
      </c>
      <c r="AT449" s="227" t="s">
        <v>212</v>
      </c>
      <c r="AU449" s="227" t="s">
        <v>83</v>
      </c>
      <c r="AY449" s="19" t="s">
        <v>210</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217</v>
      </c>
      <c r="BM449" s="227" t="s">
        <v>2509</v>
      </c>
    </row>
    <row r="450" s="2" customFormat="1">
      <c r="A450" s="40"/>
      <c r="B450" s="41"/>
      <c r="C450" s="42"/>
      <c r="D450" s="229" t="s">
        <v>219</v>
      </c>
      <c r="E450" s="42"/>
      <c r="F450" s="230" t="s">
        <v>2510</v>
      </c>
      <c r="G450" s="42"/>
      <c r="H450" s="42"/>
      <c r="I450" s="231"/>
      <c r="J450" s="42"/>
      <c r="K450" s="42"/>
      <c r="L450" s="46"/>
      <c r="M450" s="232"/>
      <c r="N450" s="233"/>
      <c r="O450" s="86"/>
      <c r="P450" s="86"/>
      <c r="Q450" s="86"/>
      <c r="R450" s="86"/>
      <c r="S450" s="86"/>
      <c r="T450" s="87"/>
      <c r="U450" s="40"/>
      <c r="V450" s="40"/>
      <c r="W450" s="40"/>
      <c r="X450" s="40"/>
      <c r="Y450" s="40"/>
      <c r="Z450" s="40"/>
      <c r="AA450" s="40"/>
      <c r="AB450" s="40"/>
      <c r="AC450" s="40"/>
      <c r="AD450" s="40"/>
      <c r="AE450" s="40"/>
      <c r="AT450" s="19" t="s">
        <v>219</v>
      </c>
      <c r="AU450" s="19" t="s">
        <v>83</v>
      </c>
    </row>
    <row r="451" s="14" customFormat="1">
      <c r="A451" s="14"/>
      <c r="B451" s="245"/>
      <c r="C451" s="246"/>
      <c r="D451" s="236" t="s">
        <v>221</v>
      </c>
      <c r="E451" s="247" t="s">
        <v>19</v>
      </c>
      <c r="F451" s="248" t="s">
        <v>2511</v>
      </c>
      <c r="G451" s="246"/>
      <c r="H451" s="249">
        <v>4.9699999999999998</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221</v>
      </c>
      <c r="AU451" s="255" t="s">
        <v>83</v>
      </c>
      <c r="AV451" s="14" t="s">
        <v>83</v>
      </c>
      <c r="AW451" s="14" t="s">
        <v>34</v>
      </c>
      <c r="AX451" s="14" t="s">
        <v>74</v>
      </c>
      <c r="AY451" s="255" t="s">
        <v>210</v>
      </c>
    </row>
    <row r="452" s="14" customFormat="1">
      <c r="A452" s="14"/>
      <c r="B452" s="245"/>
      <c r="C452" s="246"/>
      <c r="D452" s="236" t="s">
        <v>221</v>
      </c>
      <c r="E452" s="247" t="s">
        <v>19</v>
      </c>
      <c r="F452" s="248" t="s">
        <v>2512</v>
      </c>
      <c r="G452" s="246"/>
      <c r="H452" s="249">
        <v>11.651</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221</v>
      </c>
      <c r="AU452" s="255" t="s">
        <v>83</v>
      </c>
      <c r="AV452" s="14" t="s">
        <v>83</v>
      </c>
      <c r="AW452" s="14" t="s">
        <v>34</v>
      </c>
      <c r="AX452" s="14" t="s">
        <v>74</v>
      </c>
      <c r="AY452" s="255" t="s">
        <v>210</v>
      </c>
    </row>
    <row r="453" s="14" customFormat="1">
      <c r="A453" s="14"/>
      <c r="B453" s="245"/>
      <c r="C453" s="246"/>
      <c r="D453" s="236" t="s">
        <v>221</v>
      </c>
      <c r="E453" s="247" t="s">
        <v>19</v>
      </c>
      <c r="F453" s="248" t="s">
        <v>2513</v>
      </c>
      <c r="G453" s="246"/>
      <c r="H453" s="249">
        <v>5.9359999999999999</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221</v>
      </c>
      <c r="AU453" s="255" t="s">
        <v>83</v>
      </c>
      <c r="AV453" s="14" t="s">
        <v>83</v>
      </c>
      <c r="AW453" s="14" t="s">
        <v>34</v>
      </c>
      <c r="AX453" s="14" t="s">
        <v>74</v>
      </c>
      <c r="AY453" s="255" t="s">
        <v>210</v>
      </c>
    </row>
    <row r="454" s="14" customFormat="1">
      <c r="A454" s="14"/>
      <c r="B454" s="245"/>
      <c r="C454" s="246"/>
      <c r="D454" s="236" t="s">
        <v>221</v>
      </c>
      <c r="E454" s="247" t="s">
        <v>19</v>
      </c>
      <c r="F454" s="248" t="s">
        <v>2514</v>
      </c>
      <c r="G454" s="246"/>
      <c r="H454" s="249">
        <v>3.766</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221</v>
      </c>
      <c r="AU454" s="255" t="s">
        <v>83</v>
      </c>
      <c r="AV454" s="14" t="s">
        <v>83</v>
      </c>
      <c r="AW454" s="14" t="s">
        <v>34</v>
      </c>
      <c r="AX454" s="14" t="s">
        <v>74</v>
      </c>
      <c r="AY454" s="255" t="s">
        <v>210</v>
      </c>
    </row>
    <row r="455" s="14" customFormat="1">
      <c r="A455" s="14"/>
      <c r="B455" s="245"/>
      <c r="C455" s="246"/>
      <c r="D455" s="236" t="s">
        <v>221</v>
      </c>
      <c r="E455" s="247" t="s">
        <v>19</v>
      </c>
      <c r="F455" s="248" t="s">
        <v>2515</v>
      </c>
      <c r="G455" s="246"/>
      <c r="H455" s="249">
        <v>6.032</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221</v>
      </c>
      <c r="AU455" s="255" t="s">
        <v>83</v>
      </c>
      <c r="AV455" s="14" t="s">
        <v>83</v>
      </c>
      <c r="AW455" s="14" t="s">
        <v>34</v>
      </c>
      <c r="AX455" s="14" t="s">
        <v>74</v>
      </c>
      <c r="AY455" s="255" t="s">
        <v>210</v>
      </c>
    </row>
    <row r="456" s="14" customFormat="1">
      <c r="A456" s="14"/>
      <c r="B456" s="245"/>
      <c r="C456" s="246"/>
      <c r="D456" s="236" t="s">
        <v>221</v>
      </c>
      <c r="E456" s="247" t="s">
        <v>19</v>
      </c>
      <c r="F456" s="248" t="s">
        <v>2516</v>
      </c>
      <c r="G456" s="246"/>
      <c r="H456" s="249">
        <v>7.5330000000000004</v>
      </c>
      <c r="I456" s="250"/>
      <c r="J456" s="246"/>
      <c r="K456" s="246"/>
      <c r="L456" s="251"/>
      <c r="M456" s="252"/>
      <c r="N456" s="253"/>
      <c r="O456" s="253"/>
      <c r="P456" s="253"/>
      <c r="Q456" s="253"/>
      <c r="R456" s="253"/>
      <c r="S456" s="253"/>
      <c r="T456" s="254"/>
      <c r="U456" s="14"/>
      <c r="V456" s="14"/>
      <c r="W456" s="14"/>
      <c r="X456" s="14"/>
      <c r="Y456" s="14"/>
      <c r="Z456" s="14"/>
      <c r="AA456" s="14"/>
      <c r="AB456" s="14"/>
      <c r="AC456" s="14"/>
      <c r="AD456" s="14"/>
      <c r="AE456" s="14"/>
      <c r="AT456" s="255" t="s">
        <v>221</v>
      </c>
      <c r="AU456" s="255" t="s">
        <v>83</v>
      </c>
      <c r="AV456" s="14" t="s">
        <v>83</v>
      </c>
      <c r="AW456" s="14" t="s">
        <v>34</v>
      </c>
      <c r="AX456" s="14" t="s">
        <v>74</v>
      </c>
      <c r="AY456" s="255" t="s">
        <v>210</v>
      </c>
    </row>
    <row r="457" s="14" customFormat="1">
      <c r="A457" s="14"/>
      <c r="B457" s="245"/>
      <c r="C457" s="246"/>
      <c r="D457" s="236" t="s">
        <v>221</v>
      </c>
      <c r="E457" s="247" t="s">
        <v>19</v>
      </c>
      <c r="F457" s="248" t="s">
        <v>2517</v>
      </c>
      <c r="G457" s="246"/>
      <c r="H457" s="249">
        <v>6.9779999999999998</v>
      </c>
      <c r="I457" s="250"/>
      <c r="J457" s="246"/>
      <c r="K457" s="246"/>
      <c r="L457" s="251"/>
      <c r="M457" s="252"/>
      <c r="N457" s="253"/>
      <c r="O457" s="253"/>
      <c r="P457" s="253"/>
      <c r="Q457" s="253"/>
      <c r="R457" s="253"/>
      <c r="S457" s="253"/>
      <c r="T457" s="254"/>
      <c r="U457" s="14"/>
      <c r="V457" s="14"/>
      <c r="W457" s="14"/>
      <c r="X457" s="14"/>
      <c r="Y457" s="14"/>
      <c r="Z457" s="14"/>
      <c r="AA457" s="14"/>
      <c r="AB457" s="14"/>
      <c r="AC457" s="14"/>
      <c r="AD457" s="14"/>
      <c r="AE457" s="14"/>
      <c r="AT457" s="255" t="s">
        <v>221</v>
      </c>
      <c r="AU457" s="255" t="s">
        <v>83</v>
      </c>
      <c r="AV457" s="14" t="s">
        <v>83</v>
      </c>
      <c r="AW457" s="14" t="s">
        <v>34</v>
      </c>
      <c r="AX457" s="14" t="s">
        <v>74</v>
      </c>
      <c r="AY457" s="255" t="s">
        <v>210</v>
      </c>
    </row>
    <row r="458" s="14" customFormat="1">
      <c r="A458" s="14"/>
      <c r="B458" s="245"/>
      <c r="C458" s="246"/>
      <c r="D458" s="236" t="s">
        <v>221</v>
      </c>
      <c r="E458" s="247" t="s">
        <v>19</v>
      </c>
      <c r="F458" s="248" t="s">
        <v>2518</v>
      </c>
      <c r="G458" s="246"/>
      <c r="H458" s="249">
        <v>11.289</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221</v>
      </c>
      <c r="AU458" s="255" t="s">
        <v>83</v>
      </c>
      <c r="AV458" s="14" t="s">
        <v>83</v>
      </c>
      <c r="AW458" s="14" t="s">
        <v>34</v>
      </c>
      <c r="AX458" s="14" t="s">
        <v>74</v>
      </c>
      <c r="AY458" s="255" t="s">
        <v>210</v>
      </c>
    </row>
    <row r="459" s="14" customFormat="1">
      <c r="A459" s="14"/>
      <c r="B459" s="245"/>
      <c r="C459" s="246"/>
      <c r="D459" s="236" t="s">
        <v>221</v>
      </c>
      <c r="E459" s="247" t="s">
        <v>19</v>
      </c>
      <c r="F459" s="248" t="s">
        <v>2519</v>
      </c>
      <c r="G459" s="246"/>
      <c r="H459" s="249">
        <v>5.2320000000000002</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221</v>
      </c>
      <c r="AU459" s="255" t="s">
        <v>83</v>
      </c>
      <c r="AV459" s="14" t="s">
        <v>83</v>
      </c>
      <c r="AW459" s="14" t="s">
        <v>34</v>
      </c>
      <c r="AX459" s="14" t="s">
        <v>74</v>
      </c>
      <c r="AY459" s="255" t="s">
        <v>210</v>
      </c>
    </row>
    <row r="460" s="14" customFormat="1">
      <c r="A460" s="14"/>
      <c r="B460" s="245"/>
      <c r="C460" s="246"/>
      <c r="D460" s="236" t="s">
        <v>221</v>
      </c>
      <c r="E460" s="247" t="s">
        <v>19</v>
      </c>
      <c r="F460" s="248" t="s">
        <v>2520</v>
      </c>
      <c r="G460" s="246"/>
      <c r="H460" s="249">
        <v>1.3100000000000001</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221</v>
      </c>
      <c r="AU460" s="255" t="s">
        <v>83</v>
      </c>
      <c r="AV460" s="14" t="s">
        <v>83</v>
      </c>
      <c r="AW460" s="14" t="s">
        <v>34</v>
      </c>
      <c r="AX460" s="14" t="s">
        <v>74</v>
      </c>
      <c r="AY460" s="255" t="s">
        <v>210</v>
      </c>
    </row>
    <row r="461" s="14" customFormat="1">
      <c r="A461" s="14"/>
      <c r="B461" s="245"/>
      <c r="C461" s="246"/>
      <c r="D461" s="236" t="s">
        <v>221</v>
      </c>
      <c r="E461" s="247" t="s">
        <v>19</v>
      </c>
      <c r="F461" s="248" t="s">
        <v>2521</v>
      </c>
      <c r="G461" s="246"/>
      <c r="H461" s="249">
        <v>1.288</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221</v>
      </c>
      <c r="AU461" s="255" t="s">
        <v>83</v>
      </c>
      <c r="AV461" s="14" t="s">
        <v>83</v>
      </c>
      <c r="AW461" s="14" t="s">
        <v>34</v>
      </c>
      <c r="AX461" s="14" t="s">
        <v>74</v>
      </c>
      <c r="AY461" s="255" t="s">
        <v>210</v>
      </c>
    </row>
    <row r="462" s="14" customFormat="1">
      <c r="A462" s="14"/>
      <c r="B462" s="245"/>
      <c r="C462" s="246"/>
      <c r="D462" s="236" t="s">
        <v>221</v>
      </c>
      <c r="E462" s="247" t="s">
        <v>19</v>
      </c>
      <c r="F462" s="248" t="s">
        <v>2522</v>
      </c>
      <c r="G462" s="246"/>
      <c r="H462" s="249">
        <v>1.6100000000000001</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221</v>
      </c>
      <c r="AU462" s="255" t="s">
        <v>83</v>
      </c>
      <c r="AV462" s="14" t="s">
        <v>83</v>
      </c>
      <c r="AW462" s="14" t="s">
        <v>34</v>
      </c>
      <c r="AX462" s="14" t="s">
        <v>74</v>
      </c>
      <c r="AY462" s="255" t="s">
        <v>210</v>
      </c>
    </row>
    <row r="463" s="14" customFormat="1">
      <c r="A463" s="14"/>
      <c r="B463" s="245"/>
      <c r="C463" s="246"/>
      <c r="D463" s="236" t="s">
        <v>221</v>
      </c>
      <c r="E463" s="247" t="s">
        <v>19</v>
      </c>
      <c r="F463" s="248" t="s">
        <v>2523</v>
      </c>
      <c r="G463" s="246"/>
      <c r="H463" s="249">
        <v>0.751</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221</v>
      </c>
      <c r="AU463" s="255" t="s">
        <v>83</v>
      </c>
      <c r="AV463" s="14" t="s">
        <v>83</v>
      </c>
      <c r="AW463" s="14" t="s">
        <v>34</v>
      </c>
      <c r="AX463" s="14" t="s">
        <v>74</v>
      </c>
      <c r="AY463" s="255" t="s">
        <v>210</v>
      </c>
    </row>
    <row r="464" s="14" customFormat="1">
      <c r="A464" s="14"/>
      <c r="B464" s="245"/>
      <c r="C464" s="246"/>
      <c r="D464" s="236" t="s">
        <v>221</v>
      </c>
      <c r="E464" s="247" t="s">
        <v>19</v>
      </c>
      <c r="F464" s="248" t="s">
        <v>2524</v>
      </c>
      <c r="G464" s="246"/>
      <c r="H464" s="249">
        <v>2.6640000000000001</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221</v>
      </c>
      <c r="AU464" s="255" t="s">
        <v>83</v>
      </c>
      <c r="AV464" s="14" t="s">
        <v>83</v>
      </c>
      <c r="AW464" s="14" t="s">
        <v>34</v>
      </c>
      <c r="AX464" s="14" t="s">
        <v>74</v>
      </c>
      <c r="AY464" s="255" t="s">
        <v>210</v>
      </c>
    </row>
    <row r="465" s="14" customFormat="1">
      <c r="A465" s="14"/>
      <c r="B465" s="245"/>
      <c r="C465" s="246"/>
      <c r="D465" s="236" t="s">
        <v>221</v>
      </c>
      <c r="E465" s="247" t="s">
        <v>19</v>
      </c>
      <c r="F465" s="248" t="s">
        <v>2525</v>
      </c>
      <c r="G465" s="246"/>
      <c r="H465" s="249">
        <v>2.1829999999999998</v>
      </c>
      <c r="I465" s="250"/>
      <c r="J465" s="246"/>
      <c r="K465" s="246"/>
      <c r="L465" s="251"/>
      <c r="M465" s="252"/>
      <c r="N465" s="253"/>
      <c r="O465" s="253"/>
      <c r="P465" s="253"/>
      <c r="Q465" s="253"/>
      <c r="R465" s="253"/>
      <c r="S465" s="253"/>
      <c r="T465" s="254"/>
      <c r="U465" s="14"/>
      <c r="V465" s="14"/>
      <c r="W465" s="14"/>
      <c r="X465" s="14"/>
      <c r="Y465" s="14"/>
      <c r="Z465" s="14"/>
      <c r="AA465" s="14"/>
      <c r="AB465" s="14"/>
      <c r="AC465" s="14"/>
      <c r="AD465" s="14"/>
      <c r="AE465" s="14"/>
      <c r="AT465" s="255" t="s">
        <v>221</v>
      </c>
      <c r="AU465" s="255" t="s">
        <v>83</v>
      </c>
      <c r="AV465" s="14" t="s">
        <v>83</v>
      </c>
      <c r="AW465" s="14" t="s">
        <v>34</v>
      </c>
      <c r="AX465" s="14" t="s">
        <v>74</v>
      </c>
      <c r="AY465" s="255" t="s">
        <v>210</v>
      </c>
    </row>
    <row r="466" s="16" customFormat="1">
      <c r="A466" s="16"/>
      <c r="B466" s="267"/>
      <c r="C466" s="268"/>
      <c r="D466" s="236" t="s">
        <v>221</v>
      </c>
      <c r="E466" s="269" t="s">
        <v>19</v>
      </c>
      <c r="F466" s="270" t="s">
        <v>236</v>
      </c>
      <c r="G466" s="268"/>
      <c r="H466" s="271">
        <v>73.193000000000012</v>
      </c>
      <c r="I466" s="272"/>
      <c r="J466" s="268"/>
      <c r="K466" s="268"/>
      <c r="L466" s="273"/>
      <c r="M466" s="274"/>
      <c r="N466" s="275"/>
      <c r="O466" s="275"/>
      <c r="P466" s="275"/>
      <c r="Q466" s="275"/>
      <c r="R466" s="275"/>
      <c r="S466" s="275"/>
      <c r="T466" s="276"/>
      <c r="U466" s="16"/>
      <c r="V466" s="16"/>
      <c r="W466" s="16"/>
      <c r="X466" s="16"/>
      <c r="Y466" s="16"/>
      <c r="Z466" s="16"/>
      <c r="AA466" s="16"/>
      <c r="AB466" s="16"/>
      <c r="AC466" s="16"/>
      <c r="AD466" s="16"/>
      <c r="AE466" s="16"/>
      <c r="AT466" s="277" t="s">
        <v>221</v>
      </c>
      <c r="AU466" s="277" t="s">
        <v>83</v>
      </c>
      <c r="AV466" s="16" t="s">
        <v>217</v>
      </c>
      <c r="AW466" s="16" t="s">
        <v>34</v>
      </c>
      <c r="AX466" s="16" t="s">
        <v>81</v>
      </c>
      <c r="AY466" s="277" t="s">
        <v>210</v>
      </c>
    </row>
    <row r="467" s="2" customFormat="1" ht="24.15" customHeight="1">
      <c r="A467" s="40"/>
      <c r="B467" s="41"/>
      <c r="C467" s="216" t="s">
        <v>467</v>
      </c>
      <c r="D467" s="216" t="s">
        <v>212</v>
      </c>
      <c r="E467" s="217" t="s">
        <v>2526</v>
      </c>
      <c r="F467" s="218" t="s">
        <v>2527</v>
      </c>
      <c r="G467" s="219" t="s">
        <v>270</v>
      </c>
      <c r="H467" s="220">
        <v>78.689999999999998</v>
      </c>
      <c r="I467" s="221"/>
      <c r="J467" s="222">
        <f>ROUND(I467*H467,2)</f>
        <v>0</v>
      </c>
      <c r="K467" s="218" t="s">
        <v>216</v>
      </c>
      <c r="L467" s="46"/>
      <c r="M467" s="223" t="s">
        <v>19</v>
      </c>
      <c r="N467" s="224" t="s">
        <v>45</v>
      </c>
      <c r="O467" s="86"/>
      <c r="P467" s="225">
        <f>O467*H467</f>
        <v>0</v>
      </c>
      <c r="Q467" s="225">
        <v>0.16177</v>
      </c>
      <c r="R467" s="225">
        <f>Q467*H467</f>
        <v>12.729681299999999</v>
      </c>
      <c r="S467" s="225">
        <v>0</v>
      </c>
      <c r="T467" s="226">
        <f>S467*H467</f>
        <v>0</v>
      </c>
      <c r="U467" s="40"/>
      <c r="V467" s="40"/>
      <c r="W467" s="40"/>
      <c r="X467" s="40"/>
      <c r="Y467" s="40"/>
      <c r="Z467" s="40"/>
      <c r="AA467" s="40"/>
      <c r="AB467" s="40"/>
      <c r="AC467" s="40"/>
      <c r="AD467" s="40"/>
      <c r="AE467" s="40"/>
      <c r="AR467" s="227" t="s">
        <v>217</v>
      </c>
      <c r="AT467" s="227" t="s">
        <v>212</v>
      </c>
      <c r="AU467" s="227" t="s">
        <v>83</v>
      </c>
      <c r="AY467" s="19" t="s">
        <v>210</v>
      </c>
      <c r="BE467" s="228">
        <f>IF(N467="základní",J467,0)</f>
        <v>0</v>
      </c>
      <c r="BF467" s="228">
        <f>IF(N467="snížená",J467,0)</f>
        <v>0</v>
      </c>
      <c r="BG467" s="228">
        <f>IF(N467="zákl. přenesená",J467,0)</f>
        <v>0</v>
      </c>
      <c r="BH467" s="228">
        <f>IF(N467="sníž. přenesená",J467,0)</f>
        <v>0</v>
      </c>
      <c r="BI467" s="228">
        <f>IF(N467="nulová",J467,0)</f>
        <v>0</v>
      </c>
      <c r="BJ467" s="19" t="s">
        <v>81</v>
      </c>
      <c r="BK467" s="228">
        <f>ROUND(I467*H467,2)</f>
        <v>0</v>
      </c>
      <c r="BL467" s="19" t="s">
        <v>217</v>
      </c>
      <c r="BM467" s="227" t="s">
        <v>2528</v>
      </c>
    </row>
    <row r="468" s="2" customFormat="1">
      <c r="A468" s="40"/>
      <c r="B468" s="41"/>
      <c r="C468" s="42"/>
      <c r="D468" s="229" t="s">
        <v>219</v>
      </c>
      <c r="E468" s="42"/>
      <c r="F468" s="230" t="s">
        <v>2529</v>
      </c>
      <c r="G468" s="42"/>
      <c r="H468" s="42"/>
      <c r="I468" s="231"/>
      <c r="J468" s="42"/>
      <c r="K468" s="42"/>
      <c r="L468" s="46"/>
      <c r="M468" s="232"/>
      <c r="N468" s="233"/>
      <c r="O468" s="86"/>
      <c r="P468" s="86"/>
      <c r="Q468" s="86"/>
      <c r="R468" s="86"/>
      <c r="S468" s="86"/>
      <c r="T468" s="87"/>
      <c r="U468" s="40"/>
      <c r="V468" s="40"/>
      <c r="W468" s="40"/>
      <c r="X468" s="40"/>
      <c r="Y468" s="40"/>
      <c r="Z468" s="40"/>
      <c r="AA468" s="40"/>
      <c r="AB468" s="40"/>
      <c r="AC468" s="40"/>
      <c r="AD468" s="40"/>
      <c r="AE468" s="40"/>
      <c r="AT468" s="19" t="s">
        <v>219</v>
      </c>
      <c r="AU468" s="19" t="s">
        <v>83</v>
      </c>
    </row>
    <row r="469" s="13" customFormat="1">
      <c r="A469" s="13"/>
      <c r="B469" s="234"/>
      <c r="C469" s="235"/>
      <c r="D469" s="236" t="s">
        <v>221</v>
      </c>
      <c r="E469" s="237" t="s">
        <v>19</v>
      </c>
      <c r="F469" s="238" t="s">
        <v>2530</v>
      </c>
      <c r="G469" s="235"/>
      <c r="H469" s="237" t="s">
        <v>19</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221</v>
      </c>
      <c r="AU469" s="244" t="s">
        <v>83</v>
      </c>
      <c r="AV469" s="13" t="s">
        <v>81</v>
      </c>
      <c r="AW469" s="13" t="s">
        <v>34</v>
      </c>
      <c r="AX469" s="13" t="s">
        <v>74</v>
      </c>
      <c r="AY469" s="244" t="s">
        <v>210</v>
      </c>
    </row>
    <row r="470" s="14" customFormat="1">
      <c r="A470" s="14"/>
      <c r="B470" s="245"/>
      <c r="C470" s="246"/>
      <c r="D470" s="236" t="s">
        <v>221</v>
      </c>
      <c r="E470" s="247" t="s">
        <v>19</v>
      </c>
      <c r="F470" s="248" t="s">
        <v>2453</v>
      </c>
      <c r="G470" s="246"/>
      <c r="H470" s="249">
        <v>15.529999999999999</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221</v>
      </c>
      <c r="AU470" s="255" t="s">
        <v>83</v>
      </c>
      <c r="AV470" s="14" t="s">
        <v>83</v>
      </c>
      <c r="AW470" s="14" t="s">
        <v>34</v>
      </c>
      <c r="AX470" s="14" t="s">
        <v>74</v>
      </c>
      <c r="AY470" s="255" t="s">
        <v>210</v>
      </c>
    </row>
    <row r="471" s="14" customFormat="1">
      <c r="A471" s="14"/>
      <c r="B471" s="245"/>
      <c r="C471" s="246"/>
      <c r="D471" s="236" t="s">
        <v>221</v>
      </c>
      <c r="E471" s="247" t="s">
        <v>19</v>
      </c>
      <c r="F471" s="248" t="s">
        <v>2454</v>
      </c>
      <c r="G471" s="246"/>
      <c r="H471" s="249">
        <v>17.739999999999998</v>
      </c>
      <c r="I471" s="250"/>
      <c r="J471" s="246"/>
      <c r="K471" s="246"/>
      <c r="L471" s="251"/>
      <c r="M471" s="252"/>
      <c r="N471" s="253"/>
      <c r="O471" s="253"/>
      <c r="P471" s="253"/>
      <c r="Q471" s="253"/>
      <c r="R471" s="253"/>
      <c r="S471" s="253"/>
      <c r="T471" s="254"/>
      <c r="U471" s="14"/>
      <c r="V471" s="14"/>
      <c r="W471" s="14"/>
      <c r="X471" s="14"/>
      <c r="Y471" s="14"/>
      <c r="Z471" s="14"/>
      <c r="AA471" s="14"/>
      <c r="AB471" s="14"/>
      <c r="AC471" s="14"/>
      <c r="AD471" s="14"/>
      <c r="AE471" s="14"/>
      <c r="AT471" s="255" t="s">
        <v>221</v>
      </c>
      <c r="AU471" s="255" t="s">
        <v>83</v>
      </c>
      <c r="AV471" s="14" t="s">
        <v>83</v>
      </c>
      <c r="AW471" s="14" t="s">
        <v>34</v>
      </c>
      <c r="AX471" s="14" t="s">
        <v>74</v>
      </c>
      <c r="AY471" s="255" t="s">
        <v>210</v>
      </c>
    </row>
    <row r="472" s="14" customFormat="1">
      <c r="A472" s="14"/>
      <c r="B472" s="245"/>
      <c r="C472" s="246"/>
      <c r="D472" s="236" t="s">
        <v>221</v>
      </c>
      <c r="E472" s="247" t="s">
        <v>19</v>
      </c>
      <c r="F472" s="248" t="s">
        <v>2302</v>
      </c>
      <c r="G472" s="246"/>
      <c r="H472" s="249">
        <v>3.54</v>
      </c>
      <c r="I472" s="250"/>
      <c r="J472" s="246"/>
      <c r="K472" s="246"/>
      <c r="L472" s="251"/>
      <c r="M472" s="252"/>
      <c r="N472" s="253"/>
      <c r="O472" s="253"/>
      <c r="P472" s="253"/>
      <c r="Q472" s="253"/>
      <c r="R472" s="253"/>
      <c r="S472" s="253"/>
      <c r="T472" s="254"/>
      <c r="U472" s="14"/>
      <c r="V472" s="14"/>
      <c r="W472" s="14"/>
      <c r="X472" s="14"/>
      <c r="Y472" s="14"/>
      <c r="Z472" s="14"/>
      <c r="AA472" s="14"/>
      <c r="AB472" s="14"/>
      <c r="AC472" s="14"/>
      <c r="AD472" s="14"/>
      <c r="AE472" s="14"/>
      <c r="AT472" s="255" t="s">
        <v>221</v>
      </c>
      <c r="AU472" s="255" t="s">
        <v>83</v>
      </c>
      <c r="AV472" s="14" t="s">
        <v>83</v>
      </c>
      <c r="AW472" s="14" t="s">
        <v>34</v>
      </c>
      <c r="AX472" s="14" t="s">
        <v>74</v>
      </c>
      <c r="AY472" s="255" t="s">
        <v>210</v>
      </c>
    </row>
    <row r="473" s="14" customFormat="1">
      <c r="A473" s="14"/>
      <c r="B473" s="245"/>
      <c r="C473" s="246"/>
      <c r="D473" s="236" t="s">
        <v>221</v>
      </c>
      <c r="E473" s="247" t="s">
        <v>19</v>
      </c>
      <c r="F473" s="248" t="s">
        <v>2531</v>
      </c>
      <c r="G473" s="246"/>
      <c r="H473" s="249">
        <v>2.1899999999999999</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221</v>
      </c>
      <c r="AU473" s="255" t="s">
        <v>83</v>
      </c>
      <c r="AV473" s="14" t="s">
        <v>83</v>
      </c>
      <c r="AW473" s="14" t="s">
        <v>34</v>
      </c>
      <c r="AX473" s="14" t="s">
        <v>74</v>
      </c>
      <c r="AY473" s="255" t="s">
        <v>210</v>
      </c>
    </row>
    <row r="474" s="14" customFormat="1">
      <c r="A474" s="14"/>
      <c r="B474" s="245"/>
      <c r="C474" s="246"/>
      <c r="D474" s="236" t="s">
        <v>221</v>
      </c>
      <c r="E474" s="247" t="s">
        <v>19</v>
      </c>
      <c r="F474" s="248" t="s">
        <v>2304</v>
      </c>
      <c r="G474" s="246"/>
      <c r="H474" s="249">
        <v>3.48</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221</v>
      </c>
      <c r="AU474" s="255" t="s">
        <v>83</v>
      </c>
      <c r="AV474" s="14" t="s">
        <v>83</v>
      </c>
      <c r="AW474" s="14" t="s">
        <v>34</v>
      </c>
      <c r="AX474" s="14" t="s">
        <v>74</v>
      </c>
      <c r="AY474" s="255" t="s">
        <v>210</v>
      </c>
    </row>
    <row r="475" s="14" customFormat="1">
      <c r="A475" s="14"/>
      <c r="B475" s="245"/>
      <c r="C475" s="246"/>
      <c r="D475" s="236" t="s">
        <v>221</v>
      </c>
      <c r="E475" s="247" t="s">
        <v>19</v>
      </c>
      <c r="F475" s="248" t="s">
        <v>2305</v>
      </c>
      <c r="G475" s="246"/>
      <c r="H475" s="249">
        <v>4.3499999999999996</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221</v>
      </c>
      <c r="AU475" s="255" t="s">
        <v>83</v>
      </c>
      <c r="AV475" s="14" t="s">
        <v>83</v>
      </c>
      <c r="AW475" s="14" t="s">
        <v>34</v>
      </c>
      <c r="AX475" s="14" t="s">
        <v>74</v>
      </c>
      <c r="AY475" s="255" t="s">
        <v>210</v>
      </c>
    </row>
    <row r="476" s="14" customFormat="1">
      <c r="A476" s="14"/>
      <c r="B476" s="245"/>
      <c r="C476" s="246"/>
      <c r="D476" s="236" t="s">
        <v>221</v>
      </c>
      <c r="E476" s="247" t="s">
        <v>19</v>
      </c>
      <c r="F476" s="248" t="s">
        <v>2306</v>
      </c>
      <c r="G476" s="246"/>
      <c r="H476" s="249">
        <v>2.0299999999999998</v>
      </c>
      <c r="I476" s="250"/>
      <c r="J476" s="246"/>
      <c r="K476" s="246"/>
      <c r="L476" s="251"/>
      <c r="M476" s="252"/>
      <c r="N476" s="253"/>
      <c r="O476" s="253"/>
      <c r="P476" s="253"/>
      <c r="Q476" s="253"/>
      <c r="R476" s="253"/>
      <c r="S476" s="253"/>
      <c r="T476" s="254"/>
      <c r="U476" s="14"/>
      <c r="V476" s="14"/>
      <c r="W476" s="14"/>
      <c r="X476" s="14"/>
      <c r="Y476" s="14"/>
      <c r="Z476" s="14"/>
      <c r="AA476" s="14"/>
      <c r="AB476" s="14"/>
      <c r="AC476" s="14"/>
      <c r="AD476" s="14"/>
      <c r="AE476" s="14"/>
      <c r="AT476" s="255" t="s">
        <v>221</v>
      </c>
      <c r="AU476" s="255" t="s">
        <v>83</v>
      </c>
      <c r="AV476" s="14" t="s">
        <v>83</v>
      </c>
      <c r="AW476" s="14" t="s">
        <v>34</v>
      </c>
      <c r="AX476" s="14" t="s">
        <v>74</v>
      </c>
      <c r="AY476" s="255" t="s">
        <v>210</v>
      </c>
    </row>
    <row r="477" s="14" customFormat="1">
      <c r="A477" s="14"/>
      <c r="B477" s="245"/>
      <c r="C477" s="246"/>
      <c r="D477" s="236" t="s">
        <v>221</v>
      </c>
      <c r="E477" s="247" t="s">
        <v>19</v>
      </c>
      <c r="F477" s="248" t="s">
        <v>2458</v>
      </c>
      <c r="G477" s="246"/>
      <c r="H477" s="249">
        <v>7.2000000000000002</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221</v>
      </c>
      <c r="AU477" s="255" t="s">
        <v>83</v>
      </c>
      <c r="AV477" s="14" t="s">
        <v>83</v>
      </c>
      <c r="AW477" s="14" t="s">
        <v>34</v>
      </c>
      <c r="AX477" s="14" t="s">
        <v>74</v>
      </c>
      <c r="AY477" s="255" t="s">
        <v>210</v>
      </c>
    </row>
    <row r="478" s="14" customFormat="1">
      <c r="A478" s="14"/>
      <c r="B478" s="245"/>
      <c r="C478" s="246"/>
      <c r="D478" s="236" t="s">
        <v>221</v>
      </c>
      <c r="E478" s="247" t="s">
        <v>19</v>
      </c>
      <c r="F478" s="248" t="s">
        <v>2459</v>
      </c>
      <c r="G478" s="246"/>
      <c r="H478" s="249">
        <v>5.9000000000000004</v>
      </c>
      <c r="I478" s="250"/>
      <c r="J478" s="246"/>
      <c r="K478" s="246"/>
      <c r="L478" s="251"/>
      <c r="M478" s="252"/>
      <c r="N478" s="253"/>
      <c r="O478" s="253"/>
      <c r="P478" s="253"/>
      <c r="Q478" s="253"/>
      <c r="R478" s="253"/>
      <c r="S478" s="253"/>
      <c r="T478" s="254"/>
      <c r="U478" s="14"/>
      <c r="V478" s="14"/>
      <c r="W478" s="14"/>
      <c r="X478" s="14"/>
      <c r="Y478" s="14"/>
      <c r="Z478" s="14"/>
      <c r="AA478" s="14"/>
      <c r="AB478" s="14"/>
      <c r="AC478" s="14"/>
      <c r="AD478" s="14"/>
      <c r="AE478" s="14"/>
      <c r="AT478" s="255" t="s">
        <v>221</v>
      </c>
      <c r="AU478" s="255" t="s">
        <v>83</v>
      </c>
      <c r="AV478" s="14" t="s">
        <v>83</v>
      </c>
      <c r="AW478" s="14" t="s">
        <v>34</v>
      </c>
      <c r="AX478" s="14" t="s">
        <v>74</v>
      </c>
      <c r="AY478" s="255" t="s">
        <v>210</v>
      </c>
    </row>
    <row r="479" s="13" customFormat="1">
      <c r="A479" s="13"/>
      <c r="B479" s="234"/>
      <c r="C479" s="235"/>
      <c r="D479" s="236" t="s">
        <v>221</v>
      </c>
      <c r="E479" s="237" t="s">
        <v>19</v>
      </c>
      <c r="F479" s="238" t="s">
        <v>2532</v>
      </c>
      <c r="G479" s="235"/>
      <c r="H479" s="237" t="s">
        <v>19</v>
      </c>
      <c r="I479" s="239"/>
      <c r="J479" s="235"/>
      <c r="K479" s="235"/>
      <c r="L479" s="240"/>
      <c r="M479" s="241"/>
      <c r="N479" s="242"/>
      <c r="O479" s="242"/>
      <c r="P479" s="242"/>
      <c r="Q479" s="242"/>
      <c r="R479" s="242"/>
      <c r="S479" s="242"/>
      <c r="T479" s="243"/>
      <c r="U479" s="13"/>
      <c r="V479" s="13"/>
      <c r="W479" s="13"/>
      <c r="X479" s="13"/>
      <c r="Y479" s="13"/>
      <c r="Z479" s="13"/>
      <c r="AA479" s="13"/>
      <c r="AB479" s="13"/>
      <c r="AC479" s="13"/>
      <c r="AD479" s="13"/>
      <c r="AE479" s="13"/>
      <c r="AT479" s="244" t="s">
        <v>221</v>
      </c>
      <c r="AU479" s="244" t="s">
        <v>83</v>
      </c>
      <c r="AV479" s="13" t="s">
        <v>81</v>
      </c>
      <c r="AW479" s="13" t="s">
        <v>34</v>
      </c>
      <c r="AX479" s="13" t="s">
        <v>74</v>
      </c>
      <c r="AY479" s="244" t="s">
        <v>210</v>
      </c>
    </row>
    <row r="480" s="14" customFormat="1">
      <c r="A480" s="14"/>
      <c r="B480" s="245"/>
      <c r="C480" s="246"/>
      <c r="D480" s="236" t="s">
        <v>221</v>
      </c>
      <c r="E480" s="247" t="s">
        <v>19</v>
      </c>
      <c r="F480" s="248" t="s">
        <v>520</v>
      </c>
      <c r="G480" s="246"/>
      <c r="H480" s="249">
        <v>16.73</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221</v>
      </c>
      <c r="AU480" s="255" t="s">
        <v>83</v>
      </c>
      <c r="AV480" s="14" t="s">
        <v>83</v>
      </c>
      <c r="AW480" s="14" t="s">
        <v>34</v>
      </c>
      <c r="AX480" s="14" t="s">
        <v>74</v>
      </c>
      <c r="AY480" s="255" t="s">
        <v>210</v>
      </c>
    </row>
    <row r="481" s="16" customFormat="1">
      <c r="A481" s="16"/>
      <c r="B481" s="267"/>
      <c r="C481" s="268"/>
      <c r="D481" s="236" t="s">
        <v>221</v>
      </c>
      <c r="E481" s="269" t="s">
        <v>19</v>
      </c>
      <c r="F481" s="270" t="s">
        <v>236</v>
      </c>
      <c r="G481" s="268"/>
      <c r="H481" s="271">
        <v>78.689999999999998</v>
      </c>
      <c r="I481" s="272"/>
      <c r="J481" s="268"/>
      <c r="K481" s="268"/>
      <c r="L481" s="273"/>
      <c r="M481" s="274"/>
      <c r="N481" s="275"/>
      <c r="O481" s="275"/>
      <c r="P481" s="275"/>
      <c r="Q481" s="275"/>
      <c r="R481" s="275"/>
      <c r="S481" s="275"/>
      <c r="T481" s="276"/>
      <c r="U481" s="16"/>
      <c r="V481" s="16"/>
      <c r="W481" s="16"/>
      <c r="X481" s="16"/>
      <c r="Y481" s="16"/>
      <c r="Z481" s="16"/>
      <c r="AA481" s="16"/>
      <c r="AB481" s="16"/>
      <c r="AC481" s="16"/>
      <c r="AD481" s="16"/>
      <c r="AE481" s="16"/>
      <c r="AT481" s="277" t="s">
        <v>221</v>
      </c>
      <c r="AU481" s="277" t="s">
        <v>83</v>
      </c>
      <c r="AV481" s="16" t="s">
        <v>217</v>
      </c>
      <c r="AW481" s="16" t="s">
        <v>34</v>
      </c>
      <c r="AX481" s="16" t="s">
        <v>81</v>
      </c>
      <c r="AY481" s="277" t="s">
        <v>210</v>
      </c>
    </row>
    <row r="482" s="2" customFormat="1" ht="24.15" customHeight="1">
      <c r="A482" s="40"/>
      <c r="B482" s="41"/>
      <c r="C482" s="216" t="s">
        <v>474</v>
      </c>
      <c r="D482" s="216" t="s">
        <v>212</v>
      </c>
      <c r="E482" s="217" t="s">
        <v>2533</v>
      </c>
      <c r="F482" s="218" t="s">
        <v>2534</v>
      </c>
      <c r="G482" s="219" t="s">
        <v>270</v>
      </c>
      <c r="H482" s="220">
        <v>75.076999999999998</v>
      </c>
      <c r="I482" s="221"/>
      <c r="J482" s="222">
        <f>ROUND(I482*H482,2)</f>
        <v>0</v>
      </c>
      <c r="K482" s="218" t="s">
        <v>389</v>
      </c>
      <c r="L482" s="46"/>
      <c r="M482" s="223" t="s">
        <v>19</v>
      </c>
      <c r="N482" s="224" t="s">
        <v>45</v>
      </c>
      <c r="O482" s="86"/>
      <c r="P482" s="225">
        <f>O482*H482</f>
        <v>0</v>
      </c>
      <c r="Q482" s="225">
        <v>0.16175999999999999</v>
      </c>
      <c r="R482" s="225">
        <f>Q482*H482</f>
        <v>12.144455519999999</v>
      </c>
      <c r="S482" s="225">
        <v>0</v>
      </c>
      <c r="T482" s="226">
        <f>S482*H482</f>
        <v>0</v>
      </c>
      <c r="U482" s="40"/>
      <c r="V482" s="40"/>
      <c r="W482" s="40"/>
      <c r="X482" s="40"/>
      <c r="Y482" s="40"/>
      <c r="Z482" s="40"/>
      <c r="AA482" s="40"/>
      <c r="AB482" s="40"/>
      <c r="AC482" s="40"/>
      <c r="AD482" s="40"/>
      <c r="AE482" s="40"/>
      <c r="AR482" s="227" t="s">
        <v>217</v>
      </c>
      <c r="AT482" s="227" t="s">
        <v>212</v>
      </c>
      <c r="AU482" s="227" t="s">
        <v>83</v>
      </c>
      <c r="AY482" s="19" t="s">
        <v>210</v>
      </c>
      <c r="BE482" s="228">
        <f>IF(N482="základní",J482,0)</f>
        <v>0</v>
      </c>
      <c r="BF482" s="228">
        <f>IF(N482="snížená",J482,0)</f>
        <v>0</v>
      </c>
      <c r="BG482" s="228">
        <f>IF(N482="zákl. přenesená",J482,0)</f>
        <v>0</v>
      </c>
      <c r="BH482" s="228">
        <f>IF(N482="sníž. přenesená",J482,0)</f>
        <v>0</v>
      </c>
      <c r="BI482" s="228">
        <f>IF(N482="nulová",J482,0)</f>
        <v>0</v>
      </c>
      <c r="BJ482" s="19" t="s">
        <v>81</v>
      </c>
      <c r="BK482" s="228">
        <f>ROUND(I482*H482,2)</f>
        <v>0</v>
      </c>
      <c r="BL482" s="19" t="s">
        <v>217</v>
      </c>
      <c r="BM482" s="227" t="s">
        <v>2535</v>
      </c>
    </row>
    <row r="483" s="2" customFormat="1">
      <c r="A483" s="40"/>
      <c r="B483" s="41"/>
      <c r="C483" s="42"/>
      <c r="D483" s="229" t="s">
        <v>219</v>
      </c>
      <c r="E483" s="42"/>
      <c r="F483" s="230" t="s">
        <v>2536</v>
      </c>
      <c r="G483" s="42"/>
      <c r="H483" s="42"/>
      <c r="I483" s="231"/>
      <c r="J483" s="42"/>
      <c r="K483" s="42"/>
      <c r="L483" s="46"/>
      <c r="M483" s="232"/>
      <c r="N483" s="233"/>
      <c r="O483" s="86"/>
      <c r="P483" s="86"/>
      <c r="Q483" s="86"/>
      <c r="R483" s="86"/>
      <c r="S483" s="86"/>
      <c r="T483" s="87"/>
      <c r="U483" s="40"/>
      <c r="V483" s="40"/>
      <c r="W483" s="40"/>
      <c r="X483" s="40"/>
      <c r="Y483" s="40"/>
      <c r="Z483" s="40"/>
      <c r="AA483" s="40"/>
      <c r="AB483" s="40"/>
      <c r="AC483" s="40"/>
      <c r="AD483" s="40"/>
      <c r="AE483" s="40"/>
      <c r="AT483" s="19" t="s">
        <v>219</v>
      </c>
      <c r="AU483" s="19" t="s">
        <v>83</v>
      </c>
    </row>
    <row r="484" s="13" customFormat="1">
      <c r="A484" s="13"/>
      <c r="B484" s="234"/>
      <c r="C484" s="235"/>
      <c r="D484" s="236" t="s">
        <v>221</v>
      </c>
      <c r="E484" s="237" t="s">
        <v>19</v>
      </c>
      <c r="F484" s="238" t="s">
        <v>825</v>
      </c>
      <c r="G484" s="235"/>
      <c r="H484" s="237" t="s">
        <v>19</v>
      </c>
      <c r="I484" s="239"/>
      <c r="J484" s="235"/>
      <c r="K484" s="235"/>
      <c r="L484" s="240"/>
      <c r="M484" s="241"/>
      <c r="N484" s="242"/>
      <c r="O484" s="242"/>
      <c r="P484" s="242"/>
      <c r="Q484" s="242"/>
      <c r="R484" s="242"/>
      <c r="S484" s="242"/>
      <c r="T484" s="243"/>
      <c r="U484" s="13"/>
      <c r="V484" s="13"/>
      <c r="W484" s="13"/>
      <c r="X484" s="13"/>
      <c r="Y484" s="13"/>
      <c r="Z484" s="13"/>
      <c r="AA484" s="13"/>
      <c r="AB484" s="13"/>
      <c r="AC484" s="13"/>
      <c r="AD484" s="13"/>
      <c r="AE484" s="13"/>
      <c r="AT484" s="244" t="s">
        <v>221</v>
      </c>
      <c r="AU484" s="244" t="s">
        <v>83</v>
      </c>
      <c r="AV484" s="13" t="s">
        <v>81</v>
      </c>
      <c r="AW484" s="13" t="s">
        <v>34</v>
      </c>
      <c r="AX484" s="13" t="s">
        <v>74</v>
      </c>
      <c r="AY484" s="244" t="s">
        <v>210</v>
      </c>
    </row>
    <row r="485" s="14" customFormat="1">
      <c r="A485" s="14"/>
      <c r="B485" s="245"/>
      <c r="C485" s="246"/>
      <c r="D485" s="236" t="s">
        <v>221</v>
      </c>
      <c r="E485" s="247" t="s">
        <v>19</v>
      </c>
      <c r="F485" s="248" t="s">
        <v>826</v>
      </c>
      <c r="G485" s="246"/>
      <c r="H485" s="249">
        <v>12.51</v>
      </c>
      <c r="I485" s="250"/>
      <c r="J485" s="246"/>
      <c r="K485" s="246"/>
      <c r="L485" s="251"/>
      <c r="M485" s="252"/>
      <c r="N485" s="253"/>
      <c r="O485" s="253"/>
      <c r="P485" s="253"/>
      <c r="Q485" s="253"/>
      <c r="R485" s="253"/>
      <c r="S485" s="253"/>
      <c r="T485" s="254"/>
      <c r="U485" s="14"/>
      <c r="V485" s="14"/>
      <c r="W485" s="14"/>
      <c r="X485" s="14"/>
      <c r="Y485" s="14"/>
      <c r="Z485" s="14"/>
      <c r="AA485" s="14"/>
      <c r="AB485" s="14"/>
      <c r="AC485" s="14"/>
      <c r="AD485" s="14"/>
      <c r="AE485" s="14"/>
      <c r="AT485" s="255" t="s">
        <v>221</v>
      </c>
      <c r="AU485" s="255" t="s">
        <v>83</v>
      </c>
      <c r="AV485" s="14" t="s">
        <v>83</v>
      </c>
      <c r="AW485" s="14" t="s">
        <v>34</v>
      </c>
      <c r="AX485" s="14" t="s">
        <v>74</v>
      </c>
      <c r="AY485" s="255" t="s">
        <v>210</v>
      </c>
    </row>
    <row r="486" s="13" customFormat="1">
      <c r="A486" s="13"/>
      <c r="B486" s="234"/>
      <c r="C486" s="235"/>
      <c r="D486" s="236" t="s">
        <v>221</v>
      </c>
      <c r="E486" s="237" t="s">
        <v>19</v>
      </c>
      <c r="F486" s="238" t="s">
        <v>433</v>
      </c>
      <c r="G486" s="235"/>
      <c r="H486" s="237" t="s">
        <v>19</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221</v>
      </c>
      <c r="AU486" s="244" t="s">
        <v>83</v>
      </c>
      <c r="AV486" s="13" t="s">
        <v>81</v>
      </c>
      <c r="AW486" s="13" t="s">
        <v>34</v>
      </c>
      <c r="AX486" s="13" t="s">
        <v>74</v>
      </c>
      <c r="AY486" s="244" t="s">
        <v>210</v>
      </c>
    </row>
    <row r="487" s="13" customFormat="1">
      <c r="A487" s="13"/>
      <c r="B487" s="234"/>
      <c r="C487" s="235"/>
      <c r="D487" s="236" t="s">
        <v>221</v>
      </c>
      <c r="E487" s="237" t="s">
        <v>19</v>
      </c>
      <c r="F487" s="238" t="s">
        <v>827</v>
      </c>
      <c r="G487" s="235"/>
      <c r="H487" s="237" t="s">
        <v>19</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221</v>
      </c>
      <c r="AU487" s="244" t="s">
        <v>83</v>
      </c>
      <c r="AV487" s="13" t="s">
        <v>81</v>
      </c>
      <c r="AW487" s="13" t="s">
        <v>34</v>
      </c>
      <c r="AX487" s="13" t="s">
        <v>74</v>
      </c>
      <c r="AY487" s="244" t="s">
        <v>210</v>
      </c>
    </row>
    <row r="488" s="14" customFormat="1">
      <c r="A488" s="14"/>
      <c r="B488" s="245"/>
      <c r="C488" s="246"/>
      <c r="D488" s="236" t="s">
        <v>221</v>
      </c>
      <c r="E488" s="247" t="s">
        <v>19</v>
      </c>
      <c r="F488" s="248" t="s">
        <v>828</v>
      </c>
      <c r="G488" s="246"/>
      <c r="H488" s="249">
        <v>35.450000000000003</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221</v>
      </c>
      <c r="AU488" s="255" t="s">
        <v>83</v>
      </c>
      <c r="AV488" s="14" t="s">
        <v>83</v>
      </c>
      <c r="AW488" s="14" t="s">
        <v>34</v>
      </c>
      <c r="AX488" s="14" t="s">
        <v>74</v>
      </c>
      <c r="AY488" s="255" t="s">
        <v>210</v>
      </c>
    </row>
    <row r="489" s="14" customFormat="1">
      <c r="A489" s="14"/>
      <c r="B489" s="245"/>
      <c r="C489" s="246"/>
      <c r="D489" s="236" t="s">
        <v>221</v>
      </c>
      <c r="E489" s="247" t="s">
        <v>19</v>
      </c>
      <c r="F489" s="248" t="s">
        <v>829</v>
      </c>
      <c r="G489" s="246"/>
      <c r="H489" s="249">
        <v>9.8900000000000006</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221</v>
      </c>
      <c r="AU489" s="255" t="s">
        <v>83</v>
      </c>
      <c r="AV489" s="14" t="s">
        <v>83</v>
      </c>
      <c r="AW489" s="14" t="s">
        <v>34</v>
      </c>
      <c r="AX489" s="14" t="s">
        <v>74</v>
      </c>
      <c r="AY489" s="255" t="s">
        <v>210</v>
      </c>
    </row>
    <row r="490" s="14" customFormat="1">
      <c r="A490" s="14"/>
      <c r="B490" s="245"/>
      <c r="C490" s="246"/>
      <c r="D490" s="236" t="s">
        <v>221</v>
      </c>
      <c r="E490" s="247" t="s">
        <v>19</v>
      </c>
      <c r="F490" s="248" t="s">
        <v>830</v>
      </c>
      <c r="G490" s="246"/>
      <c r="H490" s="249">
        <v>4.9500000000000002</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221</v>
      </c>
      <c r="AU490" s="255" t="s">
        <v>83</v>
      </c>
      <c r="AV490" s="14" t="s">
        <v>83</v>
      </c>
      <c r="AW490" s="14" t="s">
        <v>34</v>
      </c>
      <c r="AX490" s="14" t="s">
        <v>74</v>
      </c>
      <c r="AY490" s="255" t="s">
        <v>210</v>
      </c>
    </row>
    <row r="491" s="13" customFormat="1">
      <c r="A491" s="13"/>
      <c r="B491" s="234"/>
      <c r="C491" s="235"/>
      <c r="D491" s="236" t="s">
        <v>221</v>
      </c>
      <c r="E491" s="237" t="s">
        <v>19</v>
      </c>
      <c r="F491" s="238" t="s">
        <v>2530</v>
      </c>
      <c r="G491" s="235"/>
      <c r="H491" s="237" t="s">
        <v>19</v>
      </c>
      <c r="I491" s="239"/>
      <c r="J491" s="235"/>
      <c r="K491" s="235"/>
      <c r="L491" s="240"/>
      <c r="M491" s="241"/>
      <c r="N491" s="242"/>
      <c r="O491" s="242"/>
      <c r="P491" s="242"/>
      <c r="Q491" s="242"/>
      <c r="R491" s="242"/>
      <c r="S491" s="242"/>
      <c r="T491" s="243"/>
      <c r="U491" s="13"/>
      <c r="V491" s="13"/>
      <c r="W491" s="13"/>
      <c r="X491" s="13"/>
      <c r="Y491" s="13"/>
      <c r="Z491" s="13"/>
      <c r="AA491" s="13"/>
      <c r="AB491" s="13"/>
      <c r="AC491" s="13"/>
      <c r="AD491" s="13"/>
      <c r="AE491" s="13"/>
      <c r="AT491" s="244" t="s">
        <v>221</v>
      </c>
      <c r="AU491" s="244" t="s">
        <v>83</v>
      </c>
      <c r="AV491" s="13" t="s">
        <v>81</v>
      </c>
      <c r="AW491" s="13" t="s">
        <v>34</v>
      </c>
      <c r="AX491" s="13" t="s">
        <v>74</v>
      </c>
      <c r="AY491" s="244" t="s">
        <v>210</v>
      </c>
    </row>
    <row r="492" s="14" customFormat="1">
      <c r="A492" s="14"/>
      <c r="B492" s="245"/>
      <c r="C492" s="246"/>
      <c r="D492" s="236" t="s">
        <v>221</v>
      </c>
      <c r="E492" s="247" t="s">
        <v>19</v>
      </c>
      <c r="F492" s="248" t="s">
        <v>2537</v>
      </c>
      <c r="G492" s="246"/>
      <c r="H492" s="249">
        <v>11.077</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221</v>
      </c>
      <c r="AU492" s="255" t="s">
        <v>83</v>
      </c>
      <c r="AV492" s="14" t="s">
        <v>83</v>
      </c>
      <c r="AW492" s="14" t="s">
        <v>34</v>
      </c>
      <c r="AX492" s="14" t="s">
        <v>74</v>
      </c>
      <c r="AY492" s="255" t="s">
        <v>210</v>
      </c>
    </row>
    <row r="493" s="14" customFormat="1">
      <c r="A493" s="14"/>
      <c r="B493" s="245"/>
      <c r="C493" s="246"/>
      <c r="D493" s="236" t="s">
        <v>221</v>
      </c>
      <c r="E493" s="247" t="s">
        <v>19</v>
      </c>
      <c r="F493" s="248" t="s">
        <v>2538</v>
      </c>
      <c r="G493" s="246"/>
      <c r="H493" s="249">
        <v>1.2</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221</v>
      </c>
      <c r="AU493" s="255" t="s">
        <v>83</v>
      </c>
      <c r="AV493" s="14" t="s">
        <v>83</v>
      </c>
      <c r="AW493" s="14" t="s">
        <v>34</v>
      </c>
      <c r="AX493" s="14" t="s">
        <v>74</v>
      </c>
      <c r="AY493" s="255" t="s">
        <v>210</v>
      </c>
    </row>
    <row r="494" s="16" customFormat="1">
      <c r="A494" s="16"/>
      <c r="B494" s="267"/>
      <c r="C494" s="268"/>
      <c r="D494" s="236" t="s">
        <v>221</v>
      </c>
      <c r="E494" s="269" t="s">
        <v>19</v>
      </c>
      <c r="F494" s="270" t="s">
        <v>236</v>
      </c>
      <c r="G494" s="268"/>
      <c r="H494" s="271">
        <v>75.076999999999998</v>
      </c>
      <c r="I494" s="272"/>
      <c r="J494" s="268"/>
      <c r="K494" s="268"/>
      <c r="L494" s="273"/>
      <c r="M494" s="274"/>
      <c r="N494" s="275"/>
      <c r="O494" s="275"/>
      <c r="P494" s="275"/>
      <c r="Q494" s="275"/>
      <c r="R494" s="275"/>
      <c r="S494" s="275"/>
      <c r="T494" s="276"/>
      <c r="U494" s="16"/>
      <c r="V494" s="16"/>
      <c r="W494" s="16"/>
      <c r="X494" s="16"/>
      <c r="Y494" s="16"/>
      <c r="Z494" s="16"/>
      <c r="AA494" s="16"/>
      <c r="AB494" s="16"/>
      <c r="AC494" s="16"/>
      <c r="AD494" s="16"/>
      <c r="AE494" s="16"/>
      <c r="AT494" s="277" t="s">
        <v>221</v>
      </c>
      <c r="AU494" s="277" t="s">
        <v>83</v>
      </c>
      <c r="AV494" s="16" t="s">
        <v>217</v>
      </c>
      <c r="AW494" s="16" t="s">
        <v>34</v>
      </c>
      <c r="AX494" s="16" t="s">
        <v>81</v>
      </c>
      <c r="AY494" s="277" t="s">
        <v>210</v>
      </c>
    </row>
    <row r="495" s="2" customFormat="1" ht="24.15" customHeight="1">
      <c r="A495" s="40"/>
      <c r="B495" s="41"/>
      <c r="C495" s="216" t="s">
        <v>481</v>
      </c>
      <c r="D495" s="216" t="s">
        <v>212</v>
      </c>
      <c r="E495" s="217" t="s">
        <v>2539</v>
      </c>
      <c r="F495" s="218" t="s">
        <v>2540</v>
      </c>
      <c r="G495" s="219" t="s">
        <v>270</v>
      </c>
      <c r="H495" s="220">
        <v>62.799999999999997</v>
      </c>
      <c r="I495" s="221"/>
      <c r="J495" s="222">
        <f>ROUND(I495*H495,2)</f>
        <v>0</v>
      </c>
      <c r="K495" s="218" t="s">
        <v>216</v>
      </c>
      <c r="L495" s="46"/>
      <c r="M495" s="223" t="s">
        <v>19</v>
      </c>
      <c r="N495" s="224" t="s">
        <v>45</v>
      </c>
      <c r="O495" s="86"/>
      <c r="P495" s="225">
        <f>O495*H495</f>
        <v>0</v>
      </c>
      <c r="Q495" s="225">
        <v>0.0097699999999999992</v>
      </c>
      <c r="R495" s="225">
        <f>Q495*H495</f>
        <v>0.61355599999999988</v>
      </c>
      <c r="S495" s="225">
        <v>0</v>
      </c>
      <c r="T495" s="226">
        <f>S495*H495</f>
        <v>0</v>
      </c>
      <c r="U495" s="40"/>
      <c r="V495" s="40"/>
      <c r="W495" s="40"/>
      <c r="X495" s="40"/>
      <c r="Y495" s="40"/>
      <c r="Z495" s="40"/>
      <c r="AA495" s="40"/>
      <c r="AB495" s="40"/>
      <c r="AC495" s="40"/>
      <c r="AD495" s="40"/>
      <c r="AE495" s="40"/>
      <c r="AR495" s="227" t="s">
        <v>217</v>
      </c>
      <c r="AT495" s="227" t="s">
        <v>212</v>
      </c>
      <c r="AU495" s="227" t="s">
        <v>83</v>
      </c>
      <c r="AY495" s="19" t="s">
        <v>210</v>
      </c>
      <c r="BE495" s="228">
        <f>IF(N495="základní",J495,0)</f>
        <v>0</v>
      </c>
      <c r="BF495" s="228">
        <f>IF(N495="snížená",J495,0)</f>
        <v>0</v>
      </c>
      <c r="BG495" s="228">
        <f>IF(N495="zákl. přenesená",J495,0)</f>
        <v>0</v>
      </c>
      <c r="BH495" s="228">
        <f>IF(N495="sníž. přenesená",J495,0)</f>
        <v>0</v>
      </c>
      <c r="BI495" s="228">
        <f>IF(N495="nulová",J495,0)</f>
        <v>0</v>
      </c>
      <c r="BJ495" s="19" t="s">
        <v>81</v>
      </c>
      <c r="BK495" s="228">
        <f>ROUND(I495*H495,2)</f>
        <v>0</v>
      </c>
      <c r="BL495" s="19" t="s">
        <v>217</v>
      </c>
      <c r="BM495" s="227" t="s">
        <v>2541</v>
      </c>
    </row>
    <row r="496" s="2" customFormat="1">
      <c r="A496" s="40"/>
      <c r="B496" s="41"/>
      <c r="C496" s="42"/>
      <c r="D496" s="229" t="s">
        <v>219</v>
      </c>
      <c r="E496" s="42"/>
      <c r="F496" s="230" t="s">
        <v>2542</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219</v>
      </c>
      <c r="AU496" s="19" t="s">
        <v>83</v>
      </c>
    </row>
    <row r="497" s="13" customFormat="1">
      <c r="A497" s="13"/>
      <c r="B497" s="234"/>
      <c r="C497" s="235"/>
      <c r="D497" s="236" t="s">
        <v>221</v>
      </c>
      <c r="E497" s="237" t="s">
        <v>19</v>
      </c>
      <c r="F497" s="238" t="s">
        <v>825</v>
      </c>
      <c r="G497" s="235"/>
      <c r="H497" s="237" t="s">
        <v>19</v>
      </c>
      <c r="I497" s="239"/>
      <c r="J497" s="235"/>
      <c r="K497" s="235"/>
      <c r="L497" s="240"/>
      <c r="M497" s="241"/>
      <c r="N497" s="242"/>
      <c r="O497" s="242"/>
      <c r="P497" s="242"/>
      <c r="Q497" s="242"/>
      <c r="R497" s="242"/>
      <c r="S497" s="242"/>
      <c r="T497" s="243"/>
      <c r="U497" s="13"/>
      <c r="V497" s="13"/>
      <c r="W497" s="13"/>
      <c r="X497" s="13"/>
      <c r="Y497" s="13"/>
      <c r="Z497" s="13"/>
      <c r="AA497" s="13"/>
      <c r="AB497" s="13"/>
      <c r="AC497" s="13"/>
      <c r="AD497" s="13"/>
      <c r="AE497" s="13"/>
      <c r="AT497" s="244" t="s">
        <v>221</v>
      </c>
      <c r="AU497" s="244" t="s">
        <v>83</v>
      </c>
      <c r="AV497" s="13" t="s">
        <v>81</v>
      </c>
      <c r="AW497" s="13" t="s">
        <v>34</v>
      </c>
      <c r="AX497" s="13" t="s">
        <v>74</v>
      </c>
      <c r="AY497" s="244" t="s">
        <v>210</v>
      </c>
    </row>
    <row r="498" s="14" customFormat="1">
      <c r="A498" s="14"/>
      <c r="B498" s="245"/>
      <c r="C498" s="246"/>
      <c r="D498" s="236" t="s">
        <v>221</v>
      </c>
      <c r="E498" s="247" t="s">
        <v>19</v>
      </c>
      <c r="F498" s="248" t="s">
        <v>826</v>
      </c>
      <c r="G498" s="246"/>
      <c r="H498" s="249">
        <v>12.51</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221</v>
      </c>
      <c r="AU498" s="255" t="s">
        <v>83</v>
      </c>
      <c r="AV498" s="14" t="s">
        <v>83</v>
      </c>
      <c r="AW498" s="14" t="s">
        <v>34</v>
      </c>
      <c r="AX498" s="14" t="s">
        <v>74</v>
      </c>
      <c r="AY498" s="255" t="s">
        <v>210</v>
      </c>
    </row>
    <row r="499" s="13" customFormat="1">
      <c r="A499" s="13"/>
      <c r="B499" s="234"/>
      <c r="C499" s="235"/>
      <c r="D499" s="236" t="s">
        <v>221</v>
      </c>
      <c r="E499" s="237" t="s">
        <v>19</v>
      </c>
      <c r="F499" s="238" t="s">
        <v>433</v>
      </c>
      <c r="G499" s="235"/>
      <c r="H499" s="237" t="s">
        <v>19</v>
      </c>
      <c r="I499" s="239"/>
      <c r="J499" s="235"/>
      <c r="K499" s="235"/>
      <c r="L499" s="240"/>
      <c r="M499" s="241"/>
      <c r="N499" s="242"/>
      <c r="O499" s="242"/>
      <c r="P499" s="242"/>
      <c r="Q499" s="242"/>
      <c r="R499" s="242"/>
      <c r="S499" s="242"/>
      <c r="T499" s="243"/>
      <c r="U499" s="13"/>
      <c r="V499" s="13"/>
      <c r="W499" s="13"/>
      <c r="X499" s="13"/>
      <c r="Y499" s="13"/>
      <c r="Z499" s="13"/>
      <c r="AA499" s="13"/>
      <c r="AB499" s="13"/>
      <c r="AC499" s="13"/>
      <c r="AD499" s="13"/>
      <c r="AE499" s="13"/>
      <c r="AT499" s="244" t="s">
        <v>221</v>
      </c>
      <c r="AU499" s="244" t="s">
        <v>83</v>
      </c>
      <c r="AV499" s="13" t="s">
        <v>81</v>
      </c>
      <c r="AW499" s="13" t="s">
        <v>34</v>
      </c>
      <c r="AX499" s="13" t="s">
        <v>74</v>
      </c>
      <c r="AY499" s="244" t="s">
        <v>210</v>
      </c>
    </row>
    <row r="500" s="13" customFormat="1">
      <c r="A500" s="13"/>
      <c r="B500" s="234"/>
      <c r="C500" s="235"/>
      <c r="D500" s="236" t="s">
        <v>221</v>
      </c>
      <c r="E500" s="237" t="s">
        <v>19</v>
      </c>
      <c r="F500" s="238" t="s">
        <v>827</v>
      </c>
      <c r="G500" s="235"/>
      <c r="H500" s="237" t="s">
        <v>19</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221</v>
      </c>
      <c r="AU500" s="244" t="s">
        <v>83</v>
      </c>
      <c r="AV500" s="13" t="s">
        <v>81</v>
      </c>
      <c r="AW500" s="13" t="s">
        <v>34</v>
      </c>
      <c r="AX500" s="13" t="s">
        <v>74</v>
      </c>
      <c r="AY500" s="244" t="s">
        <v>210</v>
      </c>
    </row>
    <row r="501" s="14" customFormat="1">
      <c r="A501" s="14"/>
      <c r="B501" s="245"/>
      <c r="C501" s="246"/>
      <c r="D501" s="236" t="s">
        <v>221</v>
      </c>
      <c r="E501" s="247" t="s">
        <v>19</v>
      </c>
      <c r="F501" s="248" t="s">
        <v>828</v>
      </c>
      <c r="G501" s="246"/>
      <c r="H501" s="249">
        <v>35.450000000000003</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221</v>
      </c>
      <c r="AU501" s="255" t="s">
        <v>83</v>
      </c>
      <c r="AV501" s="14" t="s">
        <v>83</v>
      </c>
      <c r="AW501" s="14" t="s">
        <v>34</v>
      </c>
      <c r="AX501" s="14" t="s">
        <v>74</v>
      </c>
      <c r="AY501" s="255" t="s">
        <v>210</v>
      </c>
    </row>
    <row r="502" s="14" customFormat="1">
      <c r="A502" s="14"/>
      <c r="B502" s="245"/>
      <c r="C502" s="246"/>
      <c r="D502" s="236" t="s">
        <v>221</v>
      </c>
      <c r="E502" s="247" t="s">
        <v>19</v>
      </c>
      <c r="F502" s="248" t="s">
        <v>829</v>
      </c>
      <c r="G502" s="246"/>
      <c r="H502" s="249">
        <v>9.8900000000000006</v>
      </c>
      <c r="I502" s="250"/>
      <c r="J502" s="246"/>
      <c r="K502" s="246"/>
      <c r="L502" s="251"/>
      <c r="M502" s="252"/>
      <c r="N502" s="253"/>
      <c r="O502" s="253"/>
      <c r="P502" s="253"/>
      <c r="Q502" s="253"/>
      <c r="R502" s="253"/>
      <c r="S502" s="253"/>
      <c r="T502" s="254"/>
      <c r="U502" s="14"/>
      <c r="V502" s="14"/>
      <c r="W502" s="14"/>
      <c r="X502" s="14"/>
      <c r="Y502" s="14"/>
      <c r="Z502" s="14"/>
      <c r="AA502" s="14"/>
      <c r="AB502" s="14"/>
      <c r="AC502" s="14"/>
      <c r="AD502" s="14"/>
      <c r="AE502" s="14"/>
      <c r="AT502" s="255" t="s">
        <v>221</v>
      </c>
      <c r="AU502" s="255" t="s">
        <v>83</v>
      </c>
      <c r="AV502" s="14" t="s">
        <v>83</v>
      </c>
      <c r="AW502" s="14" t="s">
        <v>34</v>
      </c>
      <c r="AX502" s="14" t="s">
        <v>74</v>
      </c>
      <c r="AY502" s="255" t="s">
        <v>210</v>
      </c>
    </row>
    <row r="503" s="14" customFormat="1">
      <c r="A503" s="14"/>
      <c r="B503" s="245"/>
      <c r="C503" s="246"/>
      <c r="D503" s="236" t="s">
        <v>221</v>
      </c>
      <c r="E503" s="247" t="s">
        <v>19</v>
      </c>
      <c r="F503" s="248" t="s">
        <v>830</v>
      </c>
      <c r="G503" s="246"/>
      <c r="H503" s="249">
        <v>4.9500000000000002</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221</v>
      </c>
      <c r="AU503" s="255" t="s">
        <v>83</v>
      </c>
      <c r="AV503" s="14" t="s">
        <v>83</v>
      </c>
      <c r="AW503" s="14" t="s">
        <v>34</v>
      </c>
      <c r="AX503" s="14" t="s">
        <v>74</v>
      </c>
      <c r="AY503" s="255" t="s">
        <v>210</v>
      </c>
    </row>
    <row r="504" s="16" customFormat="1">
      <c r="A504" s="16"/>
      <c r="B504" s="267"/>
      <c r="C504" s="268"/>
      <c r="D504" s="236" t="s">
        <v>221</v>
      </c>
      <c r="E504" s="269" t="s">
        <v>19</v>
      </c>
      <c r="F504" s="270" t="s">
        <v>236</v>
      </c>
      <c r="G504" s="268"/>
      <c r="H504" s="271">
        <v>62.799999999999997</v>
      </c>
      <c r="I504" s="272"/>
      <c r="J504" s="268"/>
      <c r="K504" s="268"/>
      <c r="L504" s="273"/>
      <c r="M504" s="274"/>
      <c r="N504" s="275"/>
      <c r="O504" s="275"/>
      <c r="P504" s="275"/>
      <c r="Q504" s="275"/>
      <c r="R504" s="275"/>
      <c r="S504" s="275"/>
      <c r="T504" s="276"/>
      <c r="U504" s="16"/>
      <c r="V504" s="16"/>
      <c r="W504" s="16"/>
      <c r="X504" s="16"/>
      <c r="Y504" s="16"/>
      <c r="Z504" s="16"/>
      <c r="AA504" s="16"/>
      <c r="AB504" s="16"/>
      <c r="AC504" s="16"/>
      <c r="AD504" s="16"/>
      <c r="AE504" s="16"/>
      <c r="AT504" s="277" t="s">
        <v>221</v>
      </c>
      <c r="AU504" s="277" t="s">
        <v>83</v>
      </c>
      <c r="AV504" s="16" t="s">
        <v>217</v>
      </c>
      <c r="AW504" s="16" t="s">
        <v>34</v>
      </c>
      <c r="AX504" s="16" t="s">
        <v>81</v>
      </c>
      <c r="AY504" s="277" t="s">
        <v>210</v>
      </c>
    </row>
    <row r="505" s="2" customFormat="1" ht="24.15" customHeight="1">
      <c r="A505" s="40"/>
      <c r="B505" s="41"/>
      <c r="C505" s="216" t="s">
        <v>487</v>
      </c>
      <c r="D505" s="216" t="s">
        <v>212</v>
      </c>
      <c r="E505" s="217" t="s">
        <v>2543</v>
      </c>
      <c r="F505" s="218" t="s">
        <v>2544</v>
      </c>
      <c r="G505" s="219" t="s">
        <v>270</v>
      </c>
      <c r="H505" s="220">
        <v>76.959999999999994</v>
      </c>
      <c r="I505" s="221"/>
      <c r="J505" s="222">
        <f>ROUND(I505*H505,2)</f>
        <v>0</v>
      </c>
      <c r="K505" s="218" t="s">
        <v>296</v>
      </c>
      <c r="L505" s="46"/>
      <c r="M505" s="223" t="s">
        <v>19</v>
      </c>
      <c r="N505" s="224" t="s">
        <v>45</v>
      </c>
      <c r="O505" s="86"/>
      <c r="P505" s="225">
        <f>O505*H505</f>
        <v>0</v>
      </c>
      <c r="Q505" s="225">
        <v>0.0097699999999999992</v>
      </c>
      <c r="R505" s="225">
        <f>Q505*H505</f>
        <v>0.75189919999999988</v>
      </c>
      <c r="S505" s="225">
        <v>0</v>
      </c>
      <c r="T505" s="226">
        <f>S505*H505</f>
        <v>0</v>
      </c>
      <c r="U505" s="40"/>
      <c r="V505" s="40"/>
      <c r="W505" s="40"/>
      <c r="X505" s="40"/>
      <c r="Y505" s="40"/>
      <c r="Z505" s="40"/>
      <c r="AA505" s="40"/>
      <c r="AB505" s="40"/>
      <c r="AC505" s="40"/>
      <c r="AD505" s="40"/>
      <c r="AE505" s="40"/>
      <c r="AR505" s="227" t="s">
        <v>217</v>
      </c>
      <c r="AT505" s="227" t="s">
        <v>212</v>
      </c>
      <c r="AU505" s="227" t="s">
        <v>83</v>
      </c>
      <c r="AY505" s="19" t="s">
        <v>210</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217</v>
      </c>
      <c r="BM505" s="227" t="s">
        <v>2545</v>
      </c>
    </row>
    <row r="506" s="13" customFormat="1">
      <c r="A506" s="13"/>
      <c r="B506" s="234"/>
      <c r="C506" s="235"/>
      <c r="D506" s="236" t="s">
        <v>221</v>
      </c>
      <c r="E506" s="237" t="s">
        <v>19</v>
      </c>
      <c r="F506" s="238" t="s">
        <v>825</v>
      </c>
      <c r="G506" s="235"/>
      <c r="H506" s="237" t="s">
        <v>19</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221</v>
      </c>
      <c r="AU506" s="244" t="s">
        <v>83</v>
      </c>
      <c r="AV506" s="13" t="s">
        <v>81</v>
      </c>
      <c r="AW506" s="13" t="s">
        <v>34</v>
      </c>
      <c r="AX506" s="13" t="s">
        <v>74</v>
      </c>
      <c r="AY506" s="244" t="s">
        <v>210</v>
      </c>
    </row>
    <row r="507" s="14" customFormat="1">
      <c r="A507" s="14"/>
      <c r="B507" s="245"/>
      <c r="C507" s="246"/>
      <c r="D507" s="236" t="s">
        <v>221</v>
      </c>
      <c r="E507" s="247" t="s">
        <v>19</v>
      </c>
      <c r="F507" s="248" t="s">
        <v>831</v>
      </c>
      <c r="G507" s="246"/>
      <c r="H507" s="249">
        <v>17.300000000000001</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221</v>
      </c>
      <c r="AU507" s="255" t="s">
        <v>83</v>
      </c>
      <c r="AV507" s="14" t="s">
        <v>83</v>
      </c>
      <c r="AW507" s="14" t="s">
        <v>34</v>
      </c>
      <c r="AX507" s="14" t="s">
        <v>74</v>
      </c>
      <c r="AY507" s="255" t="s">
        <v>210</v>
      </c>
    </row>
    <row r="508" s="13" customFormat="1">
      <c r="A508" s="13"/>
      <c r="B508" s="234"/>
      <c r="C508" s="235"/>
      <c r="D508" s="236" t="s">
        <v>221</v>
      </c>
      <c r="E508" s="237" t="s">
        <v>19</v>
      </c>
      <c r="F508" s="238" t="s">
        <v>433</v>
      </c>
      <c r="G508" s="235"/>
      <c r="H508" s="237" t="s">
        <v>19</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221</v>
      </c>
      <c r="AU508" s="244" t="s">
        <v>83</v>
      </c>
      <c r="AV508" s="13" t="s">
        <v>81</v>
      </c>
      <c r="AW508" s="13" t="s">
        <v>34</v>
      </c>
      <c r="AX508" s="13" t="s">
        <v>74</v>
      </c>
      <c r="AY508" s="244" t="s">
        <v>210</v>
      </c>
    </row>
    <row r="509" s="13" customFormat="1">
      <c r="A509" s="13"/>
      <c r="B509" s="234"/>
      <c r="C509" s="235"/>
      <c r="D509" s="236" t="s">
        <v>221</v>
      </c>
      <c r="E509" s="237" t="s">
        <v>19</v>
      </c>
      <c r="F509" s="238" t="s">
        <v>832</v>
      </c>
      <c r="G509" s="235"/>
      <c r="H509" s="237" t="s">
        <v>19</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221</v>
      </c>
      <c r="AU509" s="244" t="s">
        <v>83</v>
      </c>
      <c r="AV509" s="13" t="s">
        <v>81</v>
      </c>
      <c r="AW509" s="13" t="s">
        <v>34</v>
      </c>
      <c r="AX509" s="13" t="s">
        <v>74</v>
      </c>
      <c r="AY509" s="244" t="s">
        <v>210</v>
      </c>
    </row>
    <row r="510" s="14" customFormat="1">
      <c r="A510" s="14"/>
      <c r="B510" s="245"/>
      <c r="C510" s="246"/>
      <c r="D510" s="236" t="s">
        <v>221</v>
      </c>
      <c r="E510" s="247" t="s">
        <v>19</v>
      </c>
      <c r="F510" s="248" t="s">
        <v>833</v>
      </c>
      <c r="G510" s="246"/>
      <c r="H510" s="249">
        <v>39.850000000000001</v>
      </c>
      <c r="I510" s="250"/>
      <c r="J510" s="246"/>
      <c r="K510" s="246"/>
      <c r="L510" s="251"/>
      <c r="M510" s="252"/>
      <c r="N510" s="253"/>
      <c r="O510" s="253"/>
      <c r="P510" s="253"/>
      <c r="Q510" s="253"/>
      <c r="R510" s="253"/>
      <c r="S510" s="253"/>
      <c r="T510" s="254"/>
      <c r="U510" s="14"/>
      <c r="V510" s="14"/>
      <c r="W510" s="14"/>
      <c r="X510" s="14"/>
      <c r="Y510" s="14"/>
      <c r="Z510" s="14"/>
      <c r="AA510" s="14"/>
      <c r="AB510" s="14"/>
      <c r="AC510" s="14"/>
      <c r="AD510" s="14"/>
      <c r="AE510" s="14"/>
      <c r="AT510" s="255" t="s">
        <v>221</v>
      </c>
      <c r="AU510" s="255" t="s">
        <v>83</v>
      </c>
      <c r="AV510" s="14" t="s">
        <v>83</v>
      </c>
      <c r="AW510" s="14" t="s">
        <v>34</v>
      </c>
      <c r="AX510" s="14" t="s">
        <v>74</v>
      </c>
      <c r="AY510" s="255" t="s">
        <v>210</v>
      </c>
    </row>
    <row r="511" s="14" customFormat="1">
      <c r="A511" s="14"/>
      <c r="B511" s="245"/>
      <c r="C511" s="246"/>
      <c r="D511" s="236" t="s">
        <v>221</v>
      </c>
      <c r="E511" s="247" t="s">
        <v>19</v>
      </c>
      <c r="F511" s="248" t="s">
        <v>834</v>
      </c>
      <c r="G511" s="246"/>
      <c r="H511" s="249">
        <v>13.01</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221</v>
      </c>
      <c r="AU511" s="255" t="s">
        <v>83</v>
      </c>
      <c r="AV511" s="14" t="s">
        <v>83</v>
      </c>
      <c r="AW511" s="14" t="s">
        <v>34</v>
      </c>
      <c r="AX511" s="14" t="s">
        <v>74</v>
      </c>
      <c r="AY511" s="255" t="s">
        <v>210</v>
      </c>
    </row>
    <row r="512" s="14" customFormat="1">
      <c r="A512" s="14"/>
      <c r="B512" s="245"/>
      <c r="C512" s="246"/>
      <c r="D512" s="236" t="s">
        <v>221</v>
      </c>
      <c r="E512" s="247" t="s">
        <v>19</v>
      </c>
      <c r="F512" s="248" t="s">
        <v>835</v>
      </c>
      <c r="G512" s="246"/>
      <c r="H512" s="249">
        <v>6.7999999999999998</v>
      </c>
      <c r="I512" s="250"/>
      <c r="J512" s="246"/>
      <c r="K512" s="246"/>
      <c r="L512" s="251"/>
      <c r="M512" s="252"/>
      <c r="N512" s="253"/>
      <c r="O512" s="253"/>
      <c r="P512" s="253"/>
      <c r="Q512" s="253"/>
      <c r="R512" s="253"/>
      <c r="S512" s="253"/>
      <c r="T512" s="254"/>
      <c r="U512" s="14"/>
      <c r="V512" s="14"/>
      <c r="W512" s="14"/>
      <c r="X512" s="14"/>
      <c r="Y512" s="14"/>
      <c r="Z512" s="14"/>
      <c r="AA512" s="14"/>
      <c r="AB512" s="14"/>
      <c r="AC512" s="14"/>
      <c r="AD512" s="14"/>
      <c r="AE512" s="14"/>
      <c r="AT512" s="255" t="s">
        <v>221</v>
      </c>
      <c r="AU512" s="255" t="s">
        <v>83</v>
      </c>
      <c r="AV512" s="14" t="s">
        <v>83</v>
      </c>
      <c r="AW512" s="14" t="s">
        <v>34</v>
      </c>
      <c r="AX512" s="14" t="s">
        <v>74</v>
      </c>
      <c r="AY512" s="255" t="s">
        <v>210</v>
      </c>
    </row>
    <row r="513" s="16" customFormat="1">
      <c r="A513" s="16"/>
      <c r="B513" s="267"/>
      <c r="C513" s="268"/>
      <c r="D513" s="236" t="s">
        <v>221</v>
      </c>
      <c r="E513" s="269" t="s">
        <v>19</v>
      </c>
      <c r="F513" s="270" t="s">
        <v>236</v>
      </c>
      <c r="G513" s="268"/>
      <c r="H513" s="271">
        <v>76.959999999999994</v>
      </c>
      <c r="I513" s="272"/>
      <c r="J513" s="268"/>
      <c r="K513" s="268"/>
      <c r="L513" s="273"/>
      <c r="M513" s="274"/>
      <c r="N513" s="275"/>
      <c r="O513" s="275"/>
      <c r="P513" s="275"/>
      <c r="Q513" s="275"/>
      <c r="R513" s="275"/>
      <c r="S513" s="275"/>
      <c r="T513" s="276"/>
      <c r="U513" s="16"/>
      <c r="V513" s="16"/>
      <c r="W513" s="16"/>
      <c r="X513" s="16"/>
      <c r="Y513" s="16"/>
      <c r="Z513" s="16"/>
      <c r="AA513" s="16"/>
      <c r="AB513" s="16"/>
      <c r="AC513" s="16"/>
      <c r="AD513" s="16"/>
      <c r="AE513" s="16"/>
      <c r="AT513" s="277" t="s">
        <v>221</v>
      </c>
      <c r="AU513" s="277" t="s">
        <v>83</v>
      </c>
      <c r="AV513" s="16" t="s">
        <v>217</v>
      </c>
      <c r="AW513" s="16" t="s">
        <v>34</v>
      </c>
      <c r="AX513" s="16" t="s">
        <v>81</v>
      </c>
      <c r="AY513" s="277" t="s">
        <v>210</v>
      </c>
    </row>
    <row r="514" s="2" customFormat="1" ht="24.15" customHeight="1">
      <c r="A514" s="40"/>
      <c r="B514" s="41"/>
      <c r="C514" s="216" t="s">
        <v>492</v>
      </c>
      <c r="D514" s="216" t="s">
        <v>212</v>
      </c>
      <c r="E514" s="217" t="s">
        <v>2546</v>
      </c>
      <c r="F514" s="218" t="s">
        <v>2547</v>
      </c>
      <c r="G514" s="219" t="s">
        <v>270</v>
      </c>
      <c r="H514" s="220">
        <v>22.724</v>
      </c>
      <c r="I514" s="221"/>
      <c r="J514" s="222">
        <f>ROUND(I514*H514,2)</f>
        <v>0</v>
      </c>
      <c r="K514" s="218" t="s">
        <v>296</v>
      </c>
      <c r="L514" s="46"/>
      <c r="M514" s="223" t="s">
        <v>19</v>
      </c>
      <c r="N514" s="224" t="s">
        <v>45</v>
      </c>
      <c r="O514" s="86"/>
      <c r="P514" s="225">
        <f>O514*H514</f>
        <v>0</v>
      </c>
      <c r="Q514" s="225">
        <v>0.0097699999999999992</v>
      </c>
      <c r="R514" s="225">
        <f>Q514*H514</f>
        <v>0.22201347999999999</v>
      </c>
      <c r="S514" s="225">
        <v>0</v>
      </c>
      <c r="T514" s="226">
        <f>S514*H514</f>
        <v>0</v>
      </c>
      <c r="U514" s="40"/>
      <c r="V514" s="40"/>
      <c r="W514" s="40"/>
      <c r="X514" s="40"/>
      <c r="Y514" s="40"/>
      <c r="Z514" s="40"/>
      <c r="AA514" s="40"/>
      <c r="AB514" s="40"/>
      <c r="AC514" s="40"/>
      <c r="AD514" s="40"/>
      <c r="AE514" s="40"/>
      <c r="AR514" s="227" t="s">
        <v>217</v>
      </c>
      <c r="AT514" s="227" t="s">
        <v>212</v>
      </c>
      <c r="AU514" s="227" t="s">
        <v>83</v>
      </c>
      <c r="AY514" s="19" t="s">
        <v>210</v>
      </c>
      <c r="BE514" s="228">
        <f>IF(N514="základní",J514,0)</f>
        <v>0</v>
      </c>
      <c r="BF514" s="228">
        <f>IF(N514="snížená",J514,0)</f>
        <v>0</v>
      </c>
      <c r="BG514" s="228">
        <f>IF(N514="zákl. přenesená",J514,0)</f>
        <v>0</v>
      </c>
      <c r="BH514" s="228">
        <f>IF(N514="sníž. přenesená",J514,0)</f>
        <v>0</v>
      </c>
      <c r="BI514" s="228">
        <f>IF(N514="nulová",J514,0)</f>
        <v>0</v>
      </c>
      <c r="BJ514" s="19" t="s">
        <v>81</v>
      </c>
      <c r="BK514" s="228">
        <f>ROUND(I514*H514,2)</f>
        <v>0</v>
      </c>
      <c r="BL514" s="19" t="s">
        <v>217</v>
      </c>
      <c r="BM514" s="227" t="s">
        <v>2548</v>
      </c>
    </row>
    <row r="515" s="13" customFormat="1">
      <c r="A515" s="13"/>
      <c r="B515" s="234"/>
      <c r="C515" s="235"/>
      <c r="D515" s="236" t="s">
        <v>221</v>
      </c>
      <c r="E515" s="237" t="s">
        <v>19</v>
      </c>
      <c r="F515" s="238" t="s">
        <v>825</v>
      </c>
      <c r="G515" s="235"/>
      <c r="H515" s="237" t="s">
        <v>19</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221</v>
      </c>
      <c r="AU515" s="244" t="s">
        <v>83</v>
      </c>
      <c r="AV515" s="13" t="s">
        <v>81</v>
      </c>
      <c r="AW515" s="13" t="s">
        <v>34</v>
      </c>
      <c r="AX515" s="13" t="s">
        <v>74</v>
      </c>
      <c r="AY515" s="244" t="s">
        <v>210</v>
      </c>
    </row>
    <row r="516" s="14" customFormat="1">
      <c r="A516" s="14"/>
      <c r="B516" s="245"/>
      <c r="C516" s="246"/>
      <c r="D516" s="236" t="s">
        <v>221</v>
      </c>
      <c r="E516" s="247" t="s">
        <v>19</v>
      </c>
      <c r="F516" s="248" t="s">
        <v>2549</v>
      </c>
      <c r="G516" s="246"/>
      <c r="H516" s="249">
        <v>20.166</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221</v>
      </c>
      <c r="AU516" s="255" t="s">
        <v>83</v>
      </c>
      <c r="AV516" s="14" t="s">
        <v>83</v>
      </c>
      <c r="AW516" s="14" t="s">
        <v>34</v>
      </c>
      <c r="AX516" s="14" t="s">
        <v>74</v>
      </c>
      <c r="AY516" s="255" t="s">
        <v>210</v>
      </c>
    </row>
    <row r="517" s="13" customFormat="1">
      <c r="A517" s="13"/>
      <c r="B517" s="234"/>
      <c r="C517" s="235"/>
      <c r="D517" s="236" t="s">
        <v>221</v>
      </c>
      <c r="E517" s="237" t="s">
        <v>19</v>
      </c>
      <c r="F517" s="238" t="s">
        <v>433</v>
      </c>
      <c r="G517" s="235"/>
      <c r="H517" s="237" t="s">
        <v>19</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221</v>
      </c>
      <c r="AU517" s="244" t="s">
        <v>83</v>
      </c>
      <c r="AV517" s="13" t="s">
        <v>81</v>
      </c>
      <c r="AW517" s="13" t="s">
        <v>34</v>
      </c>
      <c r="AX517" s="13" t="s">
        <v>74</v>
      </c>
      <c r="AY517" s="244" t="s">
        <v>210</v>
      </c>
    </row>
    <row r="518" s="14" customFormat="1">
      <c r="A518" s="14"/>
      <c r="B518" s="245"/>
      <c r="C518" s="246"/>
      <c r="D518" s="236" t="s">
        <v>221</v>
      </c>
      <c r="E518" s="247" t="s">
        <v>19</v>
      </c>
      <c r="F518" s="248" t="s">
        <v>2550</v>
      </c>
      <c r="G518" s="246"/>
      <c r="H518" s="249">
        <v>2.5579999999999998</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221</v>
      </c>
      <c r="AU518" s="255" t="s">
        <v>83</v>
      </c>
      <c r="AV518" s="14" t="s">
        <v>83</v>
      </c>
      <c r="AW518" s="14" t="s">
        <v>34</v>
      </c>
      <c r="AX518" s="14" t="s">
        <v>74</v>
      </c>
      <c r="AY518" s="255" t="s">
        <v>210</v>
      </c>
    </row>
    <row r="519" s="16" customFormat="1">
      <c r="A519" s="16"/>
      <c r="B519" s="267"/>
      <c r="C519" s="268"/>
      <c r="D519" s="236" t="s">
        <v>221</v>
      </c>
      <c r="E519" s="269" t="s">
        <v>19</v>
      </c>
      <c r="F519" s="270" t="s">
        <v>236</v>
      </c>
      <c r="G519" s="268"/>
      <c r="H519" s="271">
        <v>22.724</v>
      </c>
      <c r="I519" s="272"/>
      <c r="J519" s="268"/>
      <c r="K519" s="268"/>
      <c r="L519" s="273"/>
      <c r="M519" s="274"/>
      <c r="N519" s="275"/>
      <c r="O519" s="275"/>
      <c r="P519" s="275"/>
      <c r="Q519" s="275"/>
      <c r="R519" s="275"/>
      <c r="S519" s="275"/>
      <c r="T519" s="276"/>
      <c r="U519" s="16"/>
      <c r="V519" s="16"/>
      <c r="W519" s="16"/>
      <c r="X519" s="16"/>
      <c r="Y519" s="16"/>
      <c r="Z519" s="16"/>
      <c r="AA519" s="16"/>
      <c r="AB519" s="16"/>
      <c r="AC519" s="16"/>
      <c r="AD519" s="16"/>
      <c r="AE519" s="16"/>
      <c r="AT519" s="277" t="s">
        <v>221</v>
      </c>
      <c r="AU519" s="277" t="s">
        <v>83</v>
      </c>
      <c r="AV519" s="16" t="s">
        <v>217</v>
      </c>
      <c r="AW519" s="16" t="s">
        <v>34</v>
      </c>
      <c r="AX519" s="16" t="s">
        <v>81</v>
      </c>
      <c r="AY519" s="277" t="s">
        <v>210</v>
      </c>
    </row>
    <row r="520" s="2" customFormat="1" ht="16.5" customHeight="1">
      <c r="A520" s="40"/>
      <c r="B520" s="41"/>
      <c r="C520" s="216" t="s">
        <v>498</v>
      </c>
      <c r="D520" s="216" t="s">
        <v>212</v>
      </c>
      <c r="E520" s="217" t="s">
        <v>2551</v>
      </c>
      <c r="F520" s="218" t="s">
        <v>2552</v>
      </c>
      <c r="G520" s="219" t="s">
        <v>270</v>
      </c>
      <c r="H520" s="220">
        <v>1.7609999999999999</v>
      </c>
      <c r="I520" s="221"/>
      <c r="J520" s="222">
        <f>ROUND(I520*H520,2)</f>
        <v>0</v>
      </c>
      <c r="K520" s="218" t="s">
        <v>296</v>
      </c>
      <c r="L520" s="46"/>
      <c r="M520" s="223" t="s">
        <v>19</v>
      </c>
      <c r="N520" s="224" t="s">
        <v>45</v>
      </c>
      <c r="O520" s="86"/>
      <c r="P520" s="225">
        <f>O520*H520</f>
        <v>0</v>
      </c>
      <c r="Q520" s="225">
        <v>0.0097699999999999992</v>
      </c>
      <c r="R520" s="225">
        <f>Q520*H520</f>
        <v>0.017204969999999997</v>
      </c>
      <c r="S520" s="225">
        <v>0</v>
      </c>
      <c r="T520" s="226">
        <f>S520*H520</f>
        <v>0</v>
      </c>
      <c r="U520" s="40"/>
      <c r="V520" s="40"/>
      <c r="W520" s="40"/>
      <c r="X520" s="40"/>
      <c r="Y520" s="40"/>
      <c r="Z520" s="40"/>
      <c r="AA520" s="40"/>
      <c r="AB520" s="40"/>
      <c r="AC520" s="40"/>
      <c r="AD520" s="40"/>
      <c r="AE520" s="40"/>
      <c r="AR520" s="227" t="s">
        <v>217</v>
      </c>
      <c r="AT520" s="227" t="s">
        <v>212</v>
      </c>
      <c r="AU520" s="227" t="s">
        <v>83</v>
      </c>
      <c r="AY520" s="19" t="s">
        <v>210</v>
      </c>
      <c r="BE520" s="228">
        <f>IF(N520="základní",J520,0)</f>
        <v>0</v>
      </c>
      <c r="BF520" s="228">
        <f>IF(N520="snížená",J520,0)</f>
        <v>0</v>
      </c>
      <c r="BG520" s="228">
        <f>IF(N520="zákl. přenesená",J520,0)</f>
        <v>0</v>
      </c>
      <c r="BH520" s="228">
        <f>IF(N520="sníž. přenesená",J520,0)</f>
        <v>0</v>
      </c>
      <c r="BI520" s="228">
        <f>IF(N520="nulová",J520,0)</f>
        <v>0</v>
      </c>
      <c r="BJ520" s="19" t="s">
        <v>81</v>
      </c>
      <c r="BK520" s="228">
        <f>ROUND(I520*H520,2)</f>
        <v>0</v>
      </c>
      <c r="BL520" s="19" t="s">
        <v>217</v>
      </c>
      <c r="BM520" s="227" t="s">
        <v>2553</v>
      </c>
    </row>
    <row r="521" s="13" customFormat="1">
      <c r="A521" s="13"/>
      <c r="B521" s="234"/>
      <c r="C521" s="235"/>
      <c r="D521" s="236" t="s">
        <v>221</v>
      </c>
      <c r="E521" s="237" t="s">
        <v>19</v>
      </c>
      <c r="F521" s="238" t="s">
        <v>825</v>
      </c>
      <c r="G521" s="235"/>
      <c r="H521" s="237" t="s">
        <v>19</v>
      </c>
      <c r="I521" s="239"/>
      <c r="J521" s="235"/>
      <c r="K521" s="235"/>
      <c r="L521" s="240"/>
      <c r="M521" s="241"/>
      <c r="N521" s="242"/>
      <c r="O521" s="242"/>
      <c r="P521" s="242"/>
      <c r="Q521" s="242"/>
      <c r="R521" s="242"/>
      <c r="S521" s="242"/>
      <c r="T521" s="243"/>
      <c r="U521" s="13"/>
      <c r="V521" s="13"/>
      <c r="W521" s="13"/>
      <c r="X521" s="13"/>
      <c r="Y521" s="13"/>
      <c r="Z521" s="13"/>
      <c r="AA521" s="13"/>
      <c r="AB521" s="13"/>
      <c r="AC521" s="13"/>
      <c r="AD521" s="13"/>
      <c r="AE521" s="13"/>
      <c r="AT521" s="244" t="s">
        <v>221</v>
      </c>
      <c r="AU521" s="244" t="s">
        <v>83</v>
      </c>
      <c r="AV521" s="13" t="s">
        <v>81</v>
      </c>
      <c r="AW521" s="13" t="s">
        <v>34</v>
      </c>
      <c r="AX521" s="13" t="s">
        <v>74</v>
      </c>
      <c r="AY521" s="244" t="s">
        <v>210</v>
      </c>
    </row>
    <row r="522" s="14" customFormat="1">
      <c r="A522" s="14"/>
      <c r="B522" s="245"/>
      <c r="C522" s="246"/>
      <c r="D522" s="236" t="s">
        <v>221</v>
      </c>
      <c r="E522" s="247" t="s">
        <v>19</v>
      </c>
      <c r="F522" s="248" t="s">
        <v>2554</v>
      </c>
      <c r="G522" s="246"/>
      <c r="H522" s="249">
        <v>1.3400000000000001</v>
      </c>
      <c r="I522" s="250"/>
      <c r="J522" s="246"/>
      <c r="K522" s="246"/>
      <c r="L522" s="251"/>
      <c r="M522" s="252"/>
      <c r="N522" s="253"/>
      <c r="O522" s="253"/>
      <c r="P522" s="253"/>
      <c r="Q522" s="253"/>
      <c r="R522" s="253"/>
      <c r="S522" s="253"/>
      <c r="T522" s="254"/>
      <c r="U522" s="14"/>
      <c r="V522" s="14"/>
      <c r="W522" s="14"/>
      <c r="X522" s="14"/>
      <c r="Y522" s="14"/>
      <c r="Z522" s="14"/>
      <c r="AA522" s="14"/>
      <c r="AB522" s="14"/>
      <c r="AC522" s="14"/>
      <c r="AD522" s="14"/>
      <c r="AE522" s="14"/>
      <c r="AT522" s="255" t="s">
        <v>221</v>
      </c>
      <c r="AU522" s="255" t="s">
        <v>83</v>
      </c>
      <c r="AV522" s="14" t="s">
        <v>83</v>
      </c>
      <c r="AW522" s="14" t="s">
        <v>34</v>
      </c>
      <c r="AX522" s="14" t="s">
        <v>74</v>
      </c>
      <c r="AY522" s="255" t="s">
        <v>210</v>
      </c>
    </row>
    <row r="523" s="13" customFormat="1">
      <c r="A523" s="13"/>
      <c r="B523" s="234"/>
      <c r="C523" s="235"/>
      <c r="D523" s="236" t="s">
        <v>221</v>
      </c>
      <c r="E523" s="237" t="s">
        <v>19</v>
      </c>
      <c r="F523" s="238" t="s">
        <v>433</v>
      </c>
      <c r="G523" s="235"/>
      <c r="H523" s="237" t="s">
        <v>19</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221</v>
      </c>
      <c r="AU523" s="244" t="s">
        <v>83</v>
      </c>
      <c r="AV523" s="13" t="s">
        <v>81</v>
      </c>
      <c r="AW523" s="13" t="s">
        <v>34</v>
      </c>
      <c r="AX523" s="13" t="s">
        <v>74</v>
      </c>
      <c r="AY523" s="244" t="s">
        <v>210</v>
      </c>
    </row>
    <row r="524" s="14" customFormat="1">
      <c r="A524" s="14"/>
      <c r="B524" s="245"/>
      <c r="C524" s="246"/>
      <c r="D524" s="236" t="s">
        <v>221</v>
      </c>
      <c r="E524" s="247" t="s">
        <v>19</v>
      </c>
      <c r="F524" s="248" t="s">
        <v>2555</v>
      </c>
      <c r="G524" s="246"/>
      <c r="H524" s="249">
        <v>0.42099999999999999</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221</v>
      </c>
      <c r="AU524" s="255" t="s">
        <v>83</v>
      </c>
      <c r="AV524" s="14" t="s">
        <v>83</v>
      </c>
      <c r="AW524" s="14" t="s">
        <v>34</v>
      </c>
      <c r="AX524" s="14" t="s">
        <v>74</v>
      </c>
      <c r="AY524" s="255" t="s">
        <v>210</v>
      </c>
    </row>
    <row r="525" s="16" customFormat="1">
      <c r="A525" s="16"/>
      <c r="B525" s="267"/>
      <c r="C525" s="268"/>
      <c r="D525" s="236" t="s">
        <v>221</v>
      </c>
      <c r="E525" s="269" t="s">
        <v>19</v>
      </c>
      <c r="F525" s="270" t="s">
        <v>236</v>
      </c>
      <c r="G525" s="268"/>
      <c r="H525" s="271">
        <v>1.7609999999999999</v>
      </c>
      <c r="I525" s="272"/>
      <c r="J525" s="268"/>
      <c r="K525" s="268"/>
      <c r="L525" s="273"/>
      <c r="M525" s="274"/>
      <c r="N525" s="275"/>
      <c r="O525" s="275"/>
      <c r="P525" s="275"/>
      <c r="Q525" s="275"/>
      <c r="R525" s="275"/>
      <c r="S525" s="275"/>
      <c r="T525" s="276"/>
      <c r="U525" s="16"/>
      <c r="V525" s="16"/>
      <c r="W525" s="16"/>
      <c r="X525" s="16"/>
      <c r="Y525" s="16"/>
      <c r="Z525" s="16"/>
      <c r="AA525" s="16"/>
      <c r="AB525" s="16"/>
      <c r="AC525" s="16"/>
      <c r="AD525" s="16"/>
      <c r="AE525" s="16"/>
      <c r="AT525" s="277" t="s">
        <v>221</v>
      </c>
      <c r="AU525" s="277" t="s">
        <v>83</v>
      </c>
      <c r="AV525" s="16" t="s">
        <v>217</v>
      </c>
      <c r="AW525" s="16" t="s">
        <v>34</v>
      </c>
      <c r="AX525" s="16" t="s">
        <v>81</v>
      </c>
      <c r="AY525" s="277" t="s">
        <v>210</v>
      </c>
    </row>
    <row r="526" s="2" customFormat="1" ht="24.15" customHeight="1">
      <c r="A526" s="40"/>
      <c r="B526" s="41"/>
      <c r="C526" s="216" t="s">
        <v>504</v>
      </c>
      <c r="D526" s="216" t="s">
        <v>212</v>
      </c>
      <c r="E526" s="217" t="s">
        <v>2556</v>
      </c>
      <c r="F526" s="218" t="s">
        <v>2557</v>
      </c>
      <c r="G526" s="219" t="s">
        <v>270</v>
      </c>
      <c r="H526" s="220">
        <v>26.309999999999999</v>
      </c>
      <c r="I526" s="221"/>
      <c r="J526" s="222">
        <f>ROUND(I526*H526,2)</f>
        <v>0</v>
      </c>
      <c r="K526" s="218" t="s">
        <v>216</v>
      </c>
      <c r="L526" s="46"/>
      <c r="M526" s="223" t="s">
        <v>19</v>
      </c>
      <c r="N526" s="224" t="s">
        <v>45</v>
      </c>
      <c r="O526" s="86"/>
      <c r="P526" s="225">
        <f>O526*H526</f>
        <v>0</v>
      </c>
      <c r="Q526" s="225">
        <v>0.017090000000000001</v>
      </c>
      <c r="R526" s="225">
        <f>Q526*H526</f>
        <v>0.44963789999999998</v>
      </c>
      <c r="S526" s="225">
        <v>0</v>
      </c>
      <c r="T526" s="226">
        <f>S526*H526</f>
        <v>0</v>
      </c>
      <c r="U526" s="40"/>
      <c r="V526" s="40"/>
      <c r="W526" s="40"/>
      <c r="X526" s="40"/>
      <c r="Y526" s="40"/>
      <c r="Z526" s="40"/>
      <c r="AA526" s="40"/>
      <c r="AB526" s="40"/>
      <c r="AC526" s="40"/>
      <c r="AD526" s="40"/>
      <c r="AE526" s="40"/>
      <c r="AR526" s="227" t="s">
        <v>217</v>
      </c>
      <c r="AT526" s="227" t="s">
        <v>212</v>
      </c>
      <c r="AU526" s="227" t="s">
        <v>83</v>
      </c>
      <c r="AY526" s="19" t="s">
        <v>210</v>
      </c>
      <c r="BE526" s="228">
        <f>IF(N526="základní",J526,0)</f>
        <v>0</v>
      </c>
      <c r="BF526" s="228">
        <f>IF(N526="snížená",J526,0)</f>
        <v>0</v>
      </c>
      <c r="BG526" s="228">
        <f>IF(N526="zákl. přenesená",J526,0)</f>
        <v>0</v>
      </c>
      <c r="BH526" s="228">
        <f>IF(N526="sníž. přenesená",J526,0)</f>
        <v>0</v>
      </c>
      <c r="BI526" s="228">
        <f>IF(N526="nulová",J526,0)</f>
        <v>0</v>
      </c>
      <c r="BJ526" s="19" t="s">
        <v>81</v>
      </c>
      <c r="BK526" s="228">
        <f>ROUND(I526*H526,2)</f>
        <v>0</v>
      </c>
      <c r="BL526" s="19" t="s">
        <v>217</v>
      </c>
      <c r="BM526" s="227" t="s">
        <v>2558</v>
      </c>
    </row>
    <row r="527" s="2" customFormat="1">
      <c r="A527" s="40"/>
      <c r="B527" s="41"/>
      <c r="C527" s="42"/>
      <c r="D527" s="229" t="s">
        <v>219</v>
      </c>
      <c r="E527" s="42"/>
      <c r="F527" s="230" t="s">
        <v>2559</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219</v>
      </c>
      <c r="AU527" s="19" t="s">
        <v>83</v>
      </c>
    </row>
    <row r="528" s="14" customFormat="1">
      <c r="A528" s="14"/>
      <c r="B528" s="245"/>
      <c r="C528" s="246"/>
      <c r="D528" s="236" t="s">
        <v>221</v>
      </c>
      <c r="E528" s="247" t="s">
        <v>19</v>
      </c>
      <c r="F528" s="248" t="s">
        <v>2560</v>
      </c>
      <c r="G528" s="246"/>
      <c r="H528" s="249">
        <v>26.309999999999999</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221</v>
      </c>
      <c r="AU528" s="255" t="s">
        <v>83</v>
      </c>
      <c r="AV528" s="14" t="s">
        <v>83</v>
      </c>
      <c r="AW528" s="14" t="s">
        <v>34</v>
      </c>
      <c r="AX528" s="14" t="s">
        <v>81</v>
      </c>
      <c r="AY528" s="255" t="s">
        <v>210</v>
      </c>
    </row>
    <row r="529" s="2" customFormat="1" ht="16.5" customHeight="1">
      <c r="A529" s="40"/>
      <c r="B529" s="41"/>
      <c r="C529" s="216" t="s">
        <v>514</v>
      </c>
      <c r="D529" s="216" t="s">
        <v>212</v>
      </c>
      <c r="E529" s="217" t="s">
        <v>2561</v>
      </c>
      <c r="F529" s="218" t="s">
        <v>2562</v>
      </c>
      <c r="G529" s="219" t="s">
        <v>215</v>
      </c>
      <c r="H529" s="220">
        <v>1.7</v>
      </c>
      <c r="I529" s="221"/>
      <c r="J529" s="222">
        <f>ROUND(I529*H529,2)</f>
        <v>0</v>
      </c>
      <c r="K529" s="218" t="s">
        <v>2563</v>
      </c>
      <c r="L529" s="46"/>
      <c r="M529" s="223" t="s">
        <v>19</v>
      </c>
      <c r="N529" s="224" t="s">
        <v>45</v>
      </c>
      <c r="O529" s="86"/>
      <c r="P529" s="225">
        <f>O529*H529</f>
        <v>0</v>
      </c>
      <c r="Q529" s="225">
        <v>0.082189999999999999</v>
      </c>
      <c r="R529" s="225">
        <f>Q529*H529</f>
        <v>0.13972299999999999</v>
      </c>
      <c r="S529" s="225">
        <v>0</v>
      </c>
      <c r="T529" s="226">
        <f>S529*H529</f>
        <v>0</v>
      </c>
      <c r="U529" s="40"/>
      <c r="V529" s="40"/>
      <c r="W529" s="40"/>
      <c r="X529" s="40"/>
      <c r="Y529" s="40"/>
      <c r="Z529" s="40"/>
      <c r="AA529" s="40"/>
      <c r="AB529" s="40"/>
      <c r="AC529" s="40"/>
      <c r="AD529" s="40"/>
      <c r="AE529" s="40"/>
      <c r="AR529" s="227" t="s">
        <v>217</v>
      </c>
      <c r="AT529" s="227" t="s">
        <v>212</v>
      </c>
      <c r="AU529" s="227" t="s">
        <v>83</v>
      </c>
      <c r="AY529" s="19" t="s">
        <v>210</v>
      </c>
      <c r="BE529" s="228">
        <f>IF(N529="základní",J529,0)</f>
        <v>0</v>
      </c>
      <c r="BF529" s="228">
        <f>IF(N529="snížená",J529,0)</f>
        <v>0</v>
      </c>
      <c r="BG529" s="228">
        <f>IF(N529="zákl. přenesená",J529,0)</f>
        <v>0</v>
      </c>
      <c r="BH529" s="228">
        <f>IF(N529="sníž. přenesená",J529,0)</f>
        <v>0</v>
      </c>
      <c r="BI529" s="228">
        <f>IF(N529="nulová",J529,0)</f>
        <v>0</v>
      </c>
      <c r="BJ529" s="19" t="s">
        <v>81</v>
      </c>
      <c r="BK529" s="228">
        <f>ROUND(I529*H529,2)</f>
        <v>0</v>
      </c>
      <c r="BL529" s="19" t="s">
        <v>217</v>
      </c>
      <c r="BM529" s="227" t="s">
        <v>2564</v>
      </c>
    </row>
    <row r="530" s="13" customFormat="1">
      <c r="A530" s="13"/>
      <c r="B530" s="234"/>
      <c r="C530" s="235"/>
      <c r="D530" s="236" t="s">
        <v>221</v>
      </c>
      <c r="E530" s="237" t="s">
        <v>19</v>
      </c>
      <c r="F530" s="238" t="s">
        <v>433</v>
      </c>
      <c r="G530" s="235"/>
      <c r="H530" s="237" t="s">
        <v>19</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221</v>
      </c>
      <c r="AU530" s="244" t="s">
        <v>83</v>
      </c>
      <c r="AV530" s="13" t="s">
        <v>81</v>
      </c>
      <c r="AW530" s="13" t="s">
        <v>34</v>
      </c>
      <c r="AX530" s="13" t="s">
        <v>74</v>
      </c>
      <c r="AY530" s="244" t="s">
        <v>210</v>
      </c>
    </row>
    <row r="531" s="13" customFormat="1">
      <c r="A531" s="13"/>
      <c r="B531" s="234"/>
      <c r="C531" s="235"/>
      <c r="D531" s="236" t="s">
        <v>221</v>
      </c>
      <c r="E531" s="237" t="s">
        <v>19</v>
      </c>
      <c r="F531" s="238" t="s">
        <v>2565</v>
      </c>
      <c r="G531" s="235"/>
      <c r="H531" s="237" t="s">
        <v>19</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221</v>
      </c>
      <c r="AU531" s="244" t="s">
        <v>83</v>
      </c>
      <c r="AV531" s="13" t="s">
        <v>81</v>
      </c>
      <c r="AW531" s="13" t="s">
        <v>34</v>
      </c>
      <c r="AX531" s="13" t="s">
        <v>74</v>
      </c>
      <c r="AY531" s="244" t="s">
        <v>210</v>
      </c>
    </row>
    <row r="532" s="14" customFormat="1">
      <c r="A532" s="14"/>
      <c r="B532" s="245"/>
      <c r="C532" s="246"/>
      <c r="D532" s="236" t="s">
        <v>221</v>
      </c>
      <c r="E532" s="247" t="s">
        <v>19</v>
      </c>
      <c r="F532" s="248" t="s">
        <v>2566</v>
      </c>
      <c r="G532" s="246"/>
      <c r="H532" s="249">
        <v>0.29999999999999999</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221</v>
      </c>
      <c r="AU532" s="255" t="s">
        <v>83</v>
      </c>
      <c r="AV532" s="14" t="s">
        <v>83</v>
      </c>
      <c r="AW532" s="14" t="s">
        <v>34</v>
      </c>
      <c r="AX532" s="14" t="s">
        <v>74</v>
      </c>
      <c r="AY532" s="255" t="s">
        <v>210</v>
      </c>
    </row>
    <row r="533" s="14" customFormat="1">
      <c r="A533" s="14"/>
      <c r="B533" s="245"/>
      <c r="C533" s="246"/>
      <c r="D533" s="236" t="s">
        <v>221</v>
      </c>
      <c r="E533" s="247" t="s">
        <v>19</v>
      </c>
      <c r="F533" s="248" t="s">
        <v>2567</v>
      </c>
      <c r="G533" s="246"/>
      <c r="H533" s="249">
        <v>1.3999999999999999</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221</v>
      </c>
      <c r="AU533" s="255" t="s">
        <v>83</v>
      </c>
      <c r="AV533" s="14" t="s">
        <v>83</v>
      </c>
      <c r="AW533" s="14" t="s">
        <v>34</v>
      </c>
      <c r="AX533" s="14" t="s">
        <v>74</v>
      </c>
      <c r="AY533" s="255" t="s">
        <v>210</v>
      </c>
    </row>
    <row r="534" s="16" customFormat="1">
      <c r="A534" s="16"/>
      <c r="B534" s="267"/>
      <c r="C534" s="268"/>
      <c r="D534" s="236" t="s">
        <v>221</v>
      </c>
      <c r="E534" s="269" t="s">
        <v>19</v>
      </c>
      <c r="F534" s="270" t="s">
        <v>236</v>
      </c>
      <c r="G534" s="268"/>
      <c r="H534" s="271">
        <v>1.7</v>
      </c>
      <c r="I534" s="272"/>
      <c r="J534" s="268"/>
      <c r="K534" s="268"/>
      <c r="L534" s="273"/>
      <c r="M534" s="274"/>
      <c r="N534" s="275"/>
      <c r="O534" s="275"/>
      <c r="P534" s="275"/>
      <c r="Q534" s="275"/>
      <c r="R534" s="275"/>
      <c r="S534" s="275"/>
      <c r="T534" s="276"/>
      <c r="U534" s="16"/>
      <c r="V534" s="16"/>
      <c r="W534" s="16"/>
      <c r="X534" s="16"/>
      <c r="Y534" s="16"/>
      <c r="Z534" s="16"/>
      <c r="AA534" s="16"/>
      <c r="AB534" s="16"/>
      <c r="AC534" s="16"/>
      <c r="AD534" s="16"/>
      <c r="AE534" s="16"/>
      <c r="AT534" s="277" t="s">
        <v>221</v>
      </c>
      <c r="AU534" s="277" t="s">
        <v>83</v>
      </c>
      <c r="AV534" s="16" t="s">
        <v>217</v>
      </c>
      <c r="AW534" s="16" t="s">
        <v>34</v>
      </c>
      <c r="AX534" s="16" t="s">
        <v>81</v>
      </c>
      <c r="AY534" s="277" t="s">
        <v>210</v>
      </c>
    </row>
    <row r="535" s="2" customFormat="1" ht="16.5" customHeight="1">
      <c r="A535" s="40"/>
      <c r="B535" s="41"/>
      <c r="C535" s="216" t="s">
        <v>521</v>
      </c>
      <c r="D535" s="216" t="s">
        <v>212</v>
      </c>
      <c r="E535" s="217" t="s">
        <v>2568</v>
      </c>
      <c r="F535" s="218" t="s">
        <v>2569</v>
      </c>
      <c r="G535" s="219" t="s">
        <v>295</v>
      </c>
      <c r="H535" s="220">
        <v>1</v>
      </c>
      <c r="I535" s="221"/>
      <c r="J535" s="222">
        <f>ROUND(I535*H535,2)</f>
        <v>0</v>
      </c>
      <c r="K535" s="218" t="s">
        <v>296</v>
      </c>
      <c r="L535" s="46"/>
      <c r="M535" s="223" t="s">
        <v>19</v>
      </c>
      <c r="N535" s="224" t="s">
        <v>45</v>
      </c>
      <c r="O535" s="86"/>
      <c r="P535" s="225">
        <f>O535*H535</f>
        <v>0</v>
      </c>
      <c r="Q535" s="225">
        <v>0</v>
      </c>
      <c r="R535" s="225">
        <f>Q535*H535</f>
        <v>0</v>
      </c>
      <c r="S535" s="225">
        <v>0</v>
      </c>
      <c r="T535" s="226">
        <f>S535*H535</f>
        <v>0</v>
      </c>
      <c r="U535" s="40"/>
      <c r="V535" s="40"/>
      <c r="W535" s="40"/>
      <c r="X535" s="40"/>
      <c r="Y535" s="40"/>
      <c r="Z535" s="40"/>
      <c r="AA535" s="40"/>
      <c r="AB535" s="40"/>
      <c r="AC535" s="40"/>
      <c r="AD535" s="40"/>
      <c r="AE535" s="40"/>
      <c r="AR535" s="227" t="s">
        <v>217</v>
      </c>
      <c r="AT535" s="227" t="s">
        <v>212</v>
      </c>
      <c r="AU535" s="227" t="s">
        <v>83</v>
      </c>
      <c r="AY535" s="19" t="s">
        <v>210</v>
      </c>
      <c r="BE535" s="228">
        <f>IF(N535="základní",J535,0)</f>
        <v>0</v>
      </c>
      <c r="BF535" s="228">
        <f>IF(N535="snížená",J535,0)</f>
        <v>0</v>
      </c>
      <c r="BG535" s="228">
        <f>IF(N535="zákl. přenesená",J535,0)</f>
        <v>0</v>
      </c>
      <c r="BH535" s="228">
        <f>IF(N535="sníž. přenesená",J535,0)</f>
        <v>0</v>
      </c>
      <c r="BI535" s="228">
        <f>IF(N535="nulová",J535,0)</f>
        <v>0</v>
      </c>
      <c r="BJ535" s="19" t="s">
        <v>81</v>
      </c>
      <c r="BK535" s="228">
        <f>ROUND(I535*H535,2)</f>
        <v>0</v>
      </c>
      <c r="BL535" s="19" t="s">
        <v>217</v>
      </c>
      <c r="BM535" s="227" t="s">
        <v>2570</v>
      </c>
    </row>
    <row r="536" s="2" customFormat="1" ht="16.5" customHeight="1">
      <c r="A536" s="40"/>
      <c r="B536" s="41"/>
      <c r="C536" s="278" t="s">
        <v>540</v>
      </c>
      <c r="D536" s="278" t="s">
        <v>424</v>
      </c>
      <c r="E536" s="279" t="s">
        <v>2571</v>
      </c>
      <c r="F536" s="280" t="s">
        <v>2572</v>
      </c>
      <c r="G536" s="281" t="s">
        <v>295</v>
      </c>
      <c r="H536" s="282">
        <v>1</v>
      </c>
      <c r="I536" s="283"/>
      <c r="J536" s="284">
        <f>ROUND(I536*H536,2)</f>
        <v>0</v>
      </c>
      <c r="K536" s="280" t="s">
        <v>296</v>
      </c>
      <c r="L536" s="285"/>
      <c r="M536" s="286" t="s">
        <v>19</v>
      </c>
      <c r="N536" s="287" t="s">
        <v>45</v>
      </c>
      <c r="O536" s="86"/>
      <c r="P536" s="225">
        <f>O536*H536</f>
        <v>0</v>
      </c>
      <c r="Q536" s="225">
        <v>0</v>
      </c>
      <c r="R536" s="225">
        <f>Q536*H536</f>
        <v>0</v>
      </c>
      <c r="S536" s="225">
        <v>0</v>
      </c>
      <c r="T536" s="226">
        <f>S536*H536</f>
        <v>0</v>
      </c>
      <c r="U536" s="40"/>
      <c r="V536" s="40"/>
      <c r="W536" s="40"/>
      <c r="X536" s="40"/>
      <c r="Y536" s="40"/>
      <c r="Z536" s="40"/>
      <c r="AA536" s="40"/>
      <c r="AB536" s="40"/>
      <c r="AC536" s="40"/>
      <c r="AD536" s="40"/>
      <c r="AE536" s="40"/>
      <c r="AR536" s="227" t="s">
        <v>286</v>
      </c>
      <c r="AT536" s="227" t="s">
        <v>424</v>
      </c>
      <c r="AU536" s="227" t="s">
        <v>83</v>
      </c>
      <c r="AY536" s="19" t="s">
        <v>210</v>
      </c>
      <c r="BE536" s="228">
        <f>IF(N536="základní",J536,0)</f>
        <v>0</v>
      </c>
      <c r="BF536" s="228">
        <f>IF(N536="snížená",J536,0)</f>
        <v>0</v>
      </c>
      <c r="BG536" s="228">
        <f>IF(N536="zákl. přenesená",J536,0)</f>
        <v>0</v>
      </c>
      <c r="BH536" s="228">
        <f>IF(N536="sníž. přenesená",J536,0)</f>
        <v>0</v>
      </c>
      <c r="BI536" s="228">
        <f>IF(N536="nulová",J536,0)</f>
        <v>0</v>
      </c>
      <c r="BJ536" s="19" t="s">
        <v>81</v>
      </c>
      <c r="BK536" s="228">
        <f>ROUND(I536*H536,2)</f>
        <v>0</v>
      </c>
      <c r="BL536" s="19" t="s">
        <v>217</v>
      </c>
      <c r="BM536" s="227" t="s">
        <v>2573</v>
      </c>
    </row>
    <row r="537" s="2" customFormat="1" ht="16.5" customHeight="1">
      <c r="A537" s="40"/>
      <c r="B537" s="41"/>
      <c r="C537" s="278" t="s">
        <v>548</v>
      </c>
      <c r="D537" s="278" t="s">
        <v>424</v>
      </c>
      <c r="E537" s="279" t="s">
        <v>2574</v>
      </c>
      <c r="F537" s="280" t="s">
        <v>2575</v>
      </c>
      <c r="G537" s="281" t="s">
        <v>295</v>
      </c>
      <c r="H537" s="282">
        <v>1</v>
      </c>
      <c r="I537" s="283"/>
      <c r="J537" s="284">
        <f>ROUND(I537*H537,2)</f>
        <v>0</v>
      </c>
      <c r="K537" s="280" t="s">
        <v>296</v>
      </c>
      <c r="L537" s="285"/>
      <c r="M537" s="286" t="s">
        <v>19</v>
      </c>
      <c r="N537" s="287" t="s">
        <v>45</v>
      </c>
      <c r="O537" s="86"/>
      <c r="P537" s="225">
        <f>O537*H537</f>
        <v>0</v>
      </c>
      <c r="Q537" s="225">
        <v>0.080000000000000002</v>
      </c>
      <c r="R537" s="225">
        <f>Q537*H537</f>
        <v>0.080000000000000002</v>
      </c>
      <c r="S537" s="225">
        <v>0</v>
      </c>
      <c r="T537" s="226">
        <f>S537*H537</f>
        <v>0</v>
      </c>
      <c r="U537" s="40"/>
      <c r="V537" s="40"/>
      <c r="W537" s="40"/>
      <c r="X537" s="40"/>
      <c r="Y537" s="40"/>
      <c r="Z537" s="40"/>
      <c r="AA537" s="40"/>
      <c r="AB537" s="40"/>
      <c r="AC537" s="40"/>
      <c r="AD537" s="40"/>
      <c r="AE537" s="40"/>
      <c r="AR537" s="227" t="s">
        <v>286</v>
      </c>
      <c r="AT537" s="227" t="s">
        <v>424</v>
      </c>
      <c r="AU537" s="227" t="s">
        <v>83</v>
      </c>
      <c r="AY537" s="19" t="s">
        <v>210</v>
      </c>
      <c r="BE537" s="228">
        <f>IF(N537="základní",J537,0)</f>
        <v>0</v>
      </c>
      <c r="BF537" s="228">
        <f>IF(N537="snížená",J537,0)</f>
        <v>0</v>
      </c>
      <c r="BG537" s="228">
        <f>IF(N537="zákl. přenesená",J537,0)</f>
        <v>0</v>
      </c>
      <c r="BH537" s="228">
        <f>IF(N537="sníž. přenesená",J537,0)</f>
        <v>0</v>
      </c>
      <c r="BI537" s="228">
        <f>IF(N537="nulová",J537,0)</f>
        <v>0</v>
      </c>
      <c r="BJ537" s="19" t="s">
        <v>81</v>
      </c>
      <c r="BK537" s="228">
        <f>ROUND(I537*H537,2)</f>
        <v>0</v>
      </c>
      <c r="BL537" s="19" t="s">
        <v>217</v>
      </c>
      <c r="BM537" s="227" t="s">
        <v>2576</v>
      </c>
    </row>
    <row r="538" s="13" customFormat="1">
      <c r="A538" s="13"/>
      <c r="B538" s="234"/>
      <c r="C538" s="235"/>
      <c r="D538" s="236" t="s">
        <v>221</v>
      </c>
      <c r="E538" s="237" t="s">
        <v>19</v>
      </c>
      <c r="F538" s="238" t="s">
        <v>2577</v>
      </c>
      <c r="G538" s="235"/>
      <c r="H538" s="237" t="s">
        <v>19</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221</v>
      </c>
      <c r="AU538" s="244" t="s">
        <v>83</v>
      </c>
      <c r="AV538" s="13" t="s">
        <v>81</v>
      </c>
      <c r="AW538" s="13" t="s">
        <v>34</v>
      </c>
      <c r="AX538" s="13" t="s">
        <v>74</v>
      </c>
      <c r="AY538" s="244" t="s">
        <v>210</v>
      </c>
    </row>
    <row r="539" s="14" customFormat="1">
      <c r="A539" s="14"/>
      <c r="B539" s="245"/>
      <c r="C539" s="246"/>
      <c r="D539" s="236" t="s">
        <v>221</v>
      </c>
      <c r="E539" s="247" t="s">
        <v>19</v>
      </c>
      <c r="F539" s="248" t="s">
        <v>81</v>
      </c>
      <c r="G539" s="246"/>
      <c r="H539" s="249">
        <v>1</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221</v>
      </c>
      <c r="AU539" s="255" t="s">
        <v>83</v>
      </c>
      <c r="AV539" s="14" t="s">
        <v>83</v>
      </c>
      <c r="AW539" s="14" t="s">
        <v>34</v>
      </c>
      <c r="AX539" s="14" t="s">
        <v>81</v>
      </c>
      <c r="AY539" s="255" t="s">
        <v>210</v>
      </c>
    </row>
    <row r="540" s="2" customFormat="1" ht="16.5" customHeight="1">
      <c r="A540" s="40"/>
      <c r="B540" s="41"/>
      <c r="C540" s="278" t="s">
        <v>560</v>
      </c>
      <c r="D540" s="278" t="s">
        <v>424</v>
      </c>
      <c r="E540" s="279" t="s">
        <v>2578</v>
      </c>
      <c r="F540" s="280" t="s">
        <v>2579</v>
      </c>
      <c r="G540" s="281" t="s">
        <v>295</v>
      </c>
      <c r="H540" s="282">
        <v>1</v>
      </c>
      <c r="I540" s="283"/>
      <c r="J540" s="284">
        <f>ROUND(I540*H540,2)</f>
        <v>0</v>
      </c>
      <c r="K540" s="280" t="s">
        <v>296</v>
      </c>
      <c r="L540" s="285"/>
      <c r="M540" s="286" t="s">
        <v>19</v>
      </c>
      <c r="N540" s="287" t="s">
        <v>45</v>
      </c>
      <c r="O540" s="86"/>
      <c r="P540" s="225">
        <f>O540*H540</f>
        <v>0</v>
      </c>
      <c r="Q540" s="225">
        <v>0.080000000000000002</v>
      </c>
      <c r="R540" s="225">
        <f>Q540*H540</f>
        <v>0.080000000000000002</v>
      </c>
      <c r="S540" s="225">
        <v>0</v>
      </c>
      <c r="T540" s="226">
        <f>S540*H540</f>
        <v>0</v>
      </c>
      <c r="U540" s="40"/>
      <c r="V540" s="40"/>
      <c r="W540" s="40"/>
      <c r="X540" s="40"/>
      <c r="Y540" s="40"/>
      <c r="Z540" s="40"/>
      <c r="AA540" s="40"/>
      <c r="AB540" s="40"/>
      <c r="AC540" s="40"/>
      <c r="AD540" s="40"/>
      <c r="AE540" s="40"/>
      <c r="AR540" s="227" t="s">
        <v>286</v>
      </c>
      <c r="AT540" s="227" t="s">
        <v>424</v>
      </c>
      <c r="AU540" s="227" t="s">
        <v>83</v>
      </c>
      <c r="AY540" s="19" t="s">
        <v>210</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217</v>
      </c>
      <c r="BM540" s="227" t="s">
        <v>2580</v>
      </c>
    </row>
    <row r="541" s="13" customFormat="1">
      <c r="A541" s="13"/>
      <c r="B541" s="234"/>
      <c r="C541" s="235"/>
      <c r="D541" s="236" t="s">
        <v>221</v>
      </c>
      <c r="E541" s="237" t="s">
        <v>19</v>
      </c>
      <c r="F541" s="238" t="s">
        <v>2581</v>
      </c>
      <c r="G541" s="235"/>
      <c r="H541" s="237" t="s">
        <v>19</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221</v>
      </c>
      <c r="AU541" s="244" t="s">
        <v>83</v>
      </c>
      <c r="AV541" s="13" t="s">
        <v>81</v>
      </c>
      <c r="AW541" s="13" t="s">
        <v>34</v>
      </c>
      <c r="AX541" s="13" t="s">
        <v>74</v>
      </c>
      <c r="AY541" s="244" t="s">
        <v>210</v>
      </c>
    </row>
    <row r="542" s="14" customFormat="1">
      <c r="A542" s="14"/>
      <c r="B542" s="245"/>
      <c r="C542" s="246"/>
      <c r="D542" s="236" t="s">
        <v>221</v>
      </c>
      <c r="E542" s="247" t="s">
        <v>19</v>
      </c>
      <c r="F542" s="248" t="s">
        <v>81</v>
      </c>
      <c r="G542" s="246"/>
      <c r="H542" s="249">
        <v>1</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221</v>
      </c>
      <c r="AU542" s="255" t="s">
        <v>83</v>
      </c>
      <c r="AV542" s="14" t="s">
        <v>83</v>
      </c>
      <c r="AW542" s="14" t="s">
        <v>34</v>
      </c>
      <c r="AX542" s="14" t="s">
        <v>81</v>
      </c>
      <c r="AY542" s="255" t="s">
        <v>210</v>
      </c>
    </row>
    <row r="543" s="2" customFormat="1" ht="16.5" customHeight="1">
      <c r="A543" s="40"/>
      <c r="B543" s="41"/>
      <c r="C543" s="216" t="s">
        <v>566</v>
      </c>
      <c r="D543" s="216" t="s">
        <v>212</v>
      </c>
      <c r="E543" s="217" t="s">
        <v>2582</v>
      </c>
      <c r="F543" s="218" t="s">
        <v>2583</v>
      </c>
      <c r="G543" s="219" t="s">
        <v>417</v>
      </c>
      <c r="H543" s="220">
        <v>2.23</v>
      </c>
      <c r="I543" s="221"/>
      <c r="J543" s="222">
        <f>ROUND(I543*H543,2)</f>
        <v>0</v>
      </c>
      <c r="K543" s="218" t="s">
        <v>296</v>
      </c>
      <c r="L543" s="46"/>
      <c r="M543" s="223" t="s">
        <v>19</v>
      </c>
      <c r="N543" s="224" t="s">
        <v>45</v>
      </c>
      <c r="O543" s="86"/>
      <c r="P543" s="225">
        <f>O543*H543</f>
        <v>0</v>
      </c>
      <c r="Q543" s="225">
        <v>0</v>
      </c>
      <c r="R543" s="225">
        <f>Q543*H543</f>
        <v>0</v>
      </c>
      <c r="S543" s="225">
        <v>0</v>
      </c>
      <c r="T543" s="226">
        <f>S543*H543</f>
        <v>0</v>
      </c>
      <c r="U543" s="40"/>
      <c r="V543" s="40"/>
      <c r="W543" s="40"/>
      <c r="X543" s="40"/>
      <c r="Y543" s="40"/>
      <c r="Z543" s="40"/>
      <c r="AA543" s="40"/>
      <c r="AB543" s="40"/>
      <c r="AC543" s="40"/>
      <c r="AD543" s="40"/>
      <c r="AE543" s="40"/>
      <c r="AR543" s="227" t="s">
        <v>217</v>
      </c>
      <c r="AT543" s="227" t="s">
        <v>212</v>
      </c>
      <c r="AU543" s="227" t="s">
        <v>83</v>
      </c>
      <c r="AY543" s="19" t="s">
        <v>210</v>
      </c>
      <c r="BE543" s="228">
        <f>IF(N543="základní",J543,0)</f>
        <v>0</v>
      </c>
      <c r="BF543" s="228">
        <f>IF(N543="snížená",J543,0)</f>
        <v>0</v>
      </c>
      <c r="BG543" s="228">
        <f>IF(N543="zákl. přenesená",J543,0)</f>
        <v>0</v>
      </c>
      <c r="BH543" s="228">
        <f>IF(N543="sníž. přenesená",J543,0)</f>
        <v>0</v>
      </c>
      <c r="BI543" s="228">
        <f>IF(N543="nulová",J543,0)</f>
        <v>0</v>
      </c>
      <c r="BJ543" s="19" t="s">
        <v>81</v>
      </c>
      <c r="BK543" s="228">
        <f>ROUND(I543*H543,2)</f>
        <v>0</v>
      </c>
      <c r="BL543" s="19" t="s">
        <v>217</v>
      </c>
      <c r="BM543" s="227" t="s">
        <v>2584</v>
      </c>
    </row>
    <row r="544" s="13" customFormat="1">
      <c r="A544" s="13"/>
      <c r="B544" s="234"/>
      <c r="C544" s="235"/>
      <c r="D544" s="236" t="s">
        <v>221</v>
      </c>
      <c r="E544" s="237" t="s">
        <v>19</v>
      </c>
      <c r="F544" s="238" t="s">
        <v>825</v>
      </c>
      <c r="G544" s="235"/>
      <c r="H544" s="237" t="s">
        <v>19</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221</v>
      </c>
      <c r="AU544" s="244" t="s">
        <v>83</v>
      </c>
      <c r="AV544" s="13" t="s">
        <v>81</v>
      </c>
      <c r="AW544" s="13" t="s">
        <v>34</v>
      </c>
      <c r="AX544" s="13" t="s">
        <v>74</v>
      </c>
      <c r="AY544" s="244" t="s">
        <v>210</v>
      </c>
    </row>
    <row r="545" s="14" customFormat="1">
      <c r="A545" s="14"/>
      <c r="B545" s="245"/>
      <c r="C545" s="246"/>
      <c r="D545" s="236" t="s">
        <v>221</v>
      </c>
      <c r="E545" s="247" t="s">
        <v>19</v>
      </c>
      <c r="F545" s="248" t="s">
        <v>2585</v>
      </c>
      <c r="G545" s="246"/>
      <c r="H545" s="249">
        <v>2.23</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221</v>
      </c>
      <c r="AU545" s="255" t="s">
        <v>83</v>
      </c>
      <c r="AV545" s="14" t="s">
        <v>83</v>
      </c>
      <c r="AW545" s="14" t="s">
        <v>34</v>
      </c>
      <c r="AX545" s="14" t="s">
        <v>81</v>
      </c>
      <c r="AY545" s="255" t="s">
        <v>210</v>
      </c>
    </row>
    <row r="546" s="2" customFormat="1" ht="16.5" customHeight="1">
      <c r="A546" s="40"/>
      <c r="B546" s="41"/>
      <c r="C546" s="216" t="s">
        <v>572</v>
      </c>
      <c r="D546" s="216" t="s">
        <v>212</v>
      </c>
      <c r="E546" s="217" t="s">
        <v>2586</v>
      </c>
      <c r="F546" s="218" t="s">
        <v>2587</v>
      </c>
      <c r="G546" s="219" t="s">
        <v>295</v>
      </c>
      <c r="H546" s="220">
        <v>1</v>
      </c>
      <c r="I546" s="221"/>
      <c r="J546" s="222">
        <f>ROUND(I546*H546,2)</f>
        <v>0</v>
      </c>
      <c r="K546" s="218" t="s">
        <v>296</v>
      </c>
      <c r="L546" s="46"/>
      <c r="M546" s="223" t="s">
        <v>19</v>
      </c>
      <c r="N546" s="224" t="s">
        <v>45</v>
      </c>
      <c r="O546" s="86"/>
      <c r="P546" s="225">
        <f>O546*H546</f>
        <v>0</v>
      </c>
      <c r="Q546" s="225">
        <v>0</v>
      </c>
      <c r="R546" s="225">
        <f>Q546*H546</f>
        <v>0</v>
      </c>
      <c r="S546" s="225">
        <v>0</v>
      </c>
      <c r="T546" s="226">
        <f>S546*H546</f>
        <v>0</v>
      </c>
      <c r="U546" s="40"/>
      <c r="V546" s="40"/>
      <c r="W546" s="40"/>
      <c r="X546" s="40"/>
      <c r="Y546" s="40"/>
      <c r="Z546" s="40"/>
      <c r="AA546" s="40"/>
      <c r="AB546" s="40"/>
      <c r="AC546" s="40"/>
      <c r="AD546" s="40"/>
      <c r="AE546" s="40"/>
      <c r="AR546" s="227" t="s">
        <v>217</v>
      </c>
      <c r="AT546" s="227" t="s">
        <v>212</v>
      </c>
      <c r="AU546" s="227" t="s">
        <v>83</v>
      </c>
      <c r="AY546" s="19" t="s">
        <v>210</v>
      </c>
      <c r="BE546" s="228">
        <f>IF(N546="základní",J546,0)</f>
        <v>0</v>
      </c>
      <c r="BF546" s="228">
        <f>IF(N546="snížená",J546,0)</f>
        <v>0</v>
      </c>
      <c r="BG546" s="228">
        <f>IF(N546="zákl. přenesená",J546,0)</f>
        <v>0</v>
      </c>
      <c r="BH546" s="228">
        <f>IF(N546="sníž. přenesená",J546,0)</f>
        <v>0</v>
      </c>
      <c r="BI546" s="228">
        <f>IF(N546="nulová",J546,0)</f>
        <v>0</v>
      </c>
      <c r="BJ546" s="19" t="s">
        <v>81</v>
      </c>
      <c r="BK546" s="228">
        <f>ROUND(I546*H546,2)</f>
        <v>0</v>
      </c>
      <c r="BL546" s="19" t="s">
        <v>217</v>
      </c>
      <c r="BM546" s="227" t="s">
        <v>2588</v>
      </c>
    </row>
    <row r="547" s="2" customFormat="1" ht="16.5" customHeight="1">
      <c r="A547" s="40"/>
      <c r="B547" s="41"/>
      <c r="C547" s="216" t="s">
        <v>578</v>
      </c>
      <c r="D547" s="216" t="s">
        <v>212</v>
      </c>
      <c r="E547" s="217" t="s">
        <v>2589</v>
      </c>
      <c r="F547" s="218" t="s">
        <v>2590</v>
      </c>
      <c r="G547" s="219" t="s">
        <v>295</v>
      </c>
      <c r="H547" s="220">
        <v>1</v>
      </c>
      <c r="I547" s="221"/>
      <c r="J547" s="222">
        <f>ROUND(I547*H547,2)</f>
        <v>0</v>
      </c>
      <c r="K547" s="218" t="s">
        <v>296</v>
      </c>
      <c r="L547" s="46"/>
      <c r="M547" s="223" t="s">
        <v>19</v>
      </c>
      <c r="N547" s="224" t="s">
        <v>45</v>
      </c>
      <c r="O547" s="86"/>
      <c r="P547" s="225">
        <f>O547*H547</f>
        <v>0</v>
      </c>
      <c r="Q547" s="225">
        <v>0</v>
      </c>
      <c r="R547" s="225">
        <f>Q547*H547</f>
        <v>0</v>
      </c>
      <c r="S547" s="225">
        <v>0</v>
      </c>
      <c r="T547" s="226">
        <f>S547*H547</f>
        <v>0</v>
      </c>
      <c r="U547" s="40"/>
      <c r="V547" s="40"/>
      <c r="W547" s="40"/>
      <c r="X547" s="40"/>
      <c r="Y547" s="40"/>
      <c r="Z547" s="40"/>
      <c r="AA547" s="40"/>
      <c r="AB547" s="40"/>
      <c r="AC547" s="40"/>
      <c r="AD547" s="40"/>
      <c r="AE547" s="40"/>
      <c r="AR547" s="227" t="s">
        <v>217</v>
      </c>
      <c r="AT547" s="227" t="s">
        <v>212</v>
      </c>
      <c r="AU547" s="227" t="s">
        <v>83</v>
      </c>
      <c r="AY547" s="19" t="s">
        <v>210</v>
      </c>
      <c r="BE547" s="228">
        <f>IF(N547="základní",J547,0)</f>
        <v>0</v>
      </c>
      <c r="BF547" s="228">
        <f>IF(N547="snížená",J547,0)</f>
        <v>0</v>
      </c>
      <c r="BG547" s="228">
        <f>IF(N547="zákl. přenesená",J547,0)</f>
        <v>0</v>
      </c>
      <c r="BH547" s="228">
        <f>IF(N547="sníž. přenesená",J547,0)</f>
        <v>0</v>
      </c>
      <c r="BI547" s="228">
        <f>IF(N547="nulová",J547,0)</f>
        <v>0</v>
      </c>
      <c r="BJ547" s="19" t="s">
        <v>81</v>
      </c>
      <c r="BK547" s="228">
        <f>ROUND(I547*H547,2)</f>
        <v>0</v>
      </c>
      <c r="BL547" s="19" t="s">
        <v>217</v>
      </c>
      <c r="BM547" s="227" t="s">
        <v>2591</v>
      </c>
    </row>
    <row r="548" s="12" customFormat="1" ht="22.8" customHeight="1">
      <c r="A548" s="12"/>
      <c r="B548" s="200"/>
      <c r="C548" s="201"/>
      <c r="D548" s="202" t="s">
        <v>73</v>
      </c>
      <c r="E548" s="214" t="s">
        <v>292</v>
      </c>
      <c r="F548" s="214" t="s">
        <v>455</v>
      </c>
      <c r="G548" s="201"/>
      <c r="H548" s="201"/>
      <c r="I548" s="204"/>
      <c r="J548" s="215">
        <f>BK548</f>
        <v>0</v>
      </c>
      <c r="K548" s="201"/>
      <c r="L548" s="206"/>
      <c r="M548" s="207"/>
      <c r="N548" s="208"/>
      <c r="O548" s="208"/>
      <c r="P548" s="209">
        <f>SUM(P549:P733)</f>
        <v>0</v>
      </c>
      <c r="Q548" s="208"/>
      <c r="R548" s="209">
        <f>SUM(R549:R733)</f>
        <v>0.97845367999999988</v>
      </c>
      <c r="S548" s="208"/>
      <c r="T548" s="210">
        <f>SUM(T549:T733)</f>
        <v>0</v>
      </c>
      <c r="U548" s="12"/>
      <c r="V548" s="12"/>
      <c r="W548" s="12"/>
      <c r="X548" s="12"/>
      <c r="Y548" s="12"/>
      <c r="Z548" s="12"/>
      <c r="AA548" s="12"/>
      <c r="AB548" s="12"/>
      <c r="AC548" s="12"/>
      <c r="AD548" s="12"/>
      <c r="AE548" s="12"/>
      <c r="AR548" s="211" t="s">
        <v>81</v>
      </c>
      <c r="AT548" s="212" t="s">
        <v>73</v>
      </c>
      <c r="AU548" s="212" t="s">
        <v>81</v>
      </c>
      <c r="AY548" s="211" t="s">
        <v>210</v>
      </c>
      <c r="BK548" s="213">
        <f>SUM(BK549:BK733)</f>
        <v>0</v>
      </c>
    </row>
    <row r="549" s="2" customFormat="1" ht="24.15" customHeight="1">
      <c r="A549" s="40"/>
      <c r="B549" s="41"/>
      <c r="C549" s="216" t="s">
        <v>589</v>
      </c>
      <c r="D549" s="216" t="s">
        <v>212</v>
      </c>
      <c r="E549" s="217" t="s">
        <v>2592</v>
      </c>
      <c r="F549" s="218" t="s">
        <v>2593</v>
      </c>
      <c r="G549" s="219" t="s">
        <v>270</v>
      </c>
      <c r="H549" s="220">
        <v>276.58999999999997</v>
      </c>
      <c r="I549" s="221"/>
      <c r="J549" s="222">
        <f>ROUND(I549*H549,2)</f>
        <v>0</v>
      </c>
      <c r="K549" s="218" t="s">
        <v>216</v>
      </c>
      <c r="L549" s="46"/>
      <c r="M549" s="223" t="s">
        <v>19</v>
      </c>
      <c r="N549" s="224" t="s">
        <v>45</v>
      </c>
      <c r="O549" s="86"/>
      <c r="P549" s="225">
        <f>O549*H549</f>
        <v>0</v>
      </c>
      <c r="Q549" s="225">
        <v>0.00021000000000000001</v>
      </c>
      <c r="R549" s="225">
        <f>Q549*H549</f>
        <v>0.058083899999999994</v>
      </c>
      <c r="S549" s="225">
        <v>0</v>
      </c>
      <c r="T549" s="226">
        <f>S549*H549</f>
        <v>0</v>
      </c>
      <c r="U549" s="40"/>
      <c r="V549" s="40"/>
      <c r="W549" s="40"/>
      <c r="X549" s="40"/>
      <c r="Y549" s="40"/>
      <c r="Z549" s="40"/>
      <c r="AA549" s="40"/>
      <c r="AB549" s="40"/>
      <c r="AC549" s="40"/>
      <c r="AD549" s="40"/>
      <c r="AE549" s="40"/>
      <c r="AR549" s="227" t="s">
        <v>217</v>
      </c>
      <c r="AT549" s="227" t="s">
        <v>212</v>
      </c>
      <c r="AU549" s="227" t="s">
        <v>83</v>
      </c>
      <c r="AY549" s="19" t="s">
        <v>210</v>
      </c>
      <c r="BE549" s="228">
        <f>IF(N549="základní",J549,0)</f>
        <v>0</v>
      </c>
      <c r="BF549" s="228">
        <f>IF(N549="snížená",J549,0)</f>
        <v>0</v>
      </c>
      <c r="BG549" s="228">
        <f>IF(N549="zákl. přenesená",J549,0)</f>
        <v>0</v>
      </c>
      <c r="BH549" s="228">
        <f>IF(N549="sníž. přenesená",J549,0)</f>
        <v>0</v>
      </c>
      <c r="BI549" s="228">
        <f>IF(N549="nulová",J549,0)</f>
        <v>0</v>
      </c>
      <c r="BJ549" s="19" t="s">
        <v>81</v>
      </c>
      <c r="BK549" s="228">
        <f>ROUND(I549*H549,2)</f>
        <v>0</v>
      </c>
      <c r="BL549" s="19" t="s">
        <v>217</v>
      </c>
      <c r="BM549" s="227" t="s">
        <v>2594</v>
      </c>
    </row>
    <row r="550" s="2" customFormat="1">
      <c r="A550" s="40"/>
      <c r="B550" s="41"/>
      <c r="C550" s="42"/>
      <c r="D550" s="229" t="s">
        <v>219</v>
      </c>
      <c r="E550" s="42"/>
      <c r="F550" s="230" t="s">
        <v>2595</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219</v>
      </c>
      <c r="AU550" s="19" t="s">
        <v>83</v>
      </c>
    </row>
    <row r="551" s="14" customFormat="1">
      <c r="A551" s="14"/>
      <c r="B551" s="245"/>
      <c r="C551" s="246"/>
      <c r="D551" s="236" t="s">
        <v>221</v>
      </c>
      <c r="E551" s="247" t="s">
        <v>19</v>
      </c>
      <c r="F551" s="248" t="s">
        <v>2596</v>
      </c>
      <c r="G551" s="246"/>
      <c r="H551" s="249">
        <v>276.58999999999997</v>
      </c>
      <c r="I551" s="250"/>
      <c r="J551" s="246"/>
      <c r="K551" s="246"/>
      <c r="L551" s="251"/>
      <c r="M551" s="252"/>
      <c r="N551" s="253"/>
      <c r="O551" s="253"/>
      <c r="P551" s="253"/>
      <c r="Q551" s="253"/>
      <c r="R551" s="253"/>
      <c r="S551" s="253"/>
      <c r="T551" s="254"/>
      <c r="U551" s="14"/>
      <c r="V551" s="14"/>
      <c r="W551" s="14"/>
      <c r="X551" s="14"/>
      <c r="Y551" s="14"/>
      <c r="Z551" s="14"/>
      <c r="AA551" s="14"/>
      <c r="AB551" s="14"/>
      <c r="AC551" s="14"/>
      <c r="AD551" s="14"/>
      <c r="AE551" s="14"/>
      <c r="AT551" s="255" t="s">
        <v>221</v>
      </c>
      <c r="AU551" s="255" t="s">
        <v>83</v>
      </c>
      <c r="AV551" s="14" t="s">
        <v>83</v>
      </c>
      <c r="AW551" s="14" t="s">
        <v>34</v>
      </c>
      <c r="AX551" s="14" t="s">
        <v>81</v>
      </c>
      <c r="AY551" s="255" t="s">
        <v>210</v>
      </c>
    </row>
    <row r="552" s="2" customFormat="1" ht="16.5" customHeight="1">
      <c r="A552" s="40"/>
      <c r="B552" s="41"/>
      <c r="C552" s="216" t="s">
        <v>595</v>
      </c>
      <c r="D552" s="216" t="s">
        <v>212</v>
      </c>
      <c r="E552" s="217" t="s">
        <v>2597</v>
      </c>
      <c r="F552" s="218" t="s">
        <v>2598</v>
      </c>
      <c r="G552" s="219" t="s">
        <v>270</v>
      </c>
      <c r="H552" s="220">
        <v>390</v>
      </c>
      <c r="I552" s="221"/>
      <c r="J552" s="222">
        <f>ROUND(I552*H552,2)</f>
        <v>0</v>
      </c>
      <c r="K552" s="218" t="s">
        <v>296</v>
      </c>
      <c r="L552" s="46"/>
      <c r="M552" s="223" t="s">
        <v>19</v>
      </c>
      <c r="N552" s="224" t="s">
        <v>45</v>
      </c>
      <c r="O552" s="86"/>
      <c r="P552" s="225">
        <f>O552*H552</f>
        <v>0</v>
      </c>
      <c r="Q552" s="225">
        <v>0</v>
      </c>
      <c r="R552" s="225">
        <f>Q552*H552</f>
        <v>0</v>
      </c>
      <c r="S552" s="225">
        <v>0</v>
      </c>
      <c r="T552" s="226">
        <f>S552*H552</f>
        <v>0</v>
      </c>
      <c r="U552" s="40"/>
      <c r="V552" s="40"/>
      <c r="W552" s="40"/>
      <c r="X552" s="40"/>
      <c r="Y552" s="40"/>
      <c r="Z552" s="40"/>
      <c r="AA552" s="40"/>
      <c r="AB552" s="40"/>
      <c r="AC552" s="40"/>
      <c r="AD552" s="40"/>
      <c r="AE552" s="40"/>
      <c r="AR552" s="227" t="s">
        <v>217</v>
      </c>
      <c r="AT552" s="227" t="s">
        <v>212</v>
      </c>
      <c r="AU552" s="227" t="s">
        <v>83</v>
      </c>
      <c r="AY552" s="19" t="s">
        <v>210</v>
      </c>
      <c r="BE552" s="228">
        <f>IF(N552="základní",J552,0)</f>
        <v>0</v>
      </c>
      <c r="BF552" s="228">
        <f>IF(N552="snížená",J552,0)</f>
        <v>0</v>
      </c>
      <c r="BG552" s="228">
        <f>IF(N552="zákl. přenesená",J552,0)</f>
        <v>0</v>
      </c>
      <c r="BH552" s="228">
        <f>IF(N552="sníž. přenesená",J552,0)</f>
        <v>0</v>
      </c>
      <c r="BI552" s="228">
        <f>IF(N552="nulová",J552,0)</f>
        <v>0</v>
      </c>
      <c r="BJ552" s="19" t="s">
        <v>81</v>
      </c>
      <c r="BK552" s="228">
        <f>ROUND(I552*H552,2)</f>
        <v>0</v>
      </c>
      <c r="BL552" s="19" t="s">
        <v>217</v>
      </c>
      <c r="BM552" s="227" t="s">
        <v>2599</v>
      </c>
    </row>
    <row r="553" s="13" customFormat="1">
      <c r="A553" s="13"/>
      <c r="B553" s="234"/>
      <c r="C553" s="235"/>
      <c r="D553" s="236" t="s">
        <v>221</v>
      </c>
      <c r="E553" s="237" t="s">
        <v>19</v>
      </c>
      <c r="F553" s="238" t="s">
        <v>852</v>
      </c>
      <c r="G553" s="235"/>
      <c r="H553" s="237" t="s">
        <v>19</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221</v>
      </c>
      <c r="AU553" s="244" t="s">
        <v>83</v>
      </c>
      <c r="AV553" s="13" t="s">
        <v>81</v>
      </c>
      <c r="AW553" s="13" t="s">
        <v>34</v>
      </c>
      <c r="AX553" s="13" t="s">
        <v>74</v>
      </c>
      <c r="AY553" s="244" t="s">
        <v>210</v>
      </c>
    </row>
    <row r="554" s="13" customFormat="1">
      <c r="A554" s="13"/>
      <c r="B554" s="234"/>
      <c r="C554" s="235"/>
      <c r="D554" s="236" t="s">
        <v>221</v>
      </c>
      <c r="E554" s="237" t="s">
        <v>19</v>
      </c>
      <c r="F554" s="238" t="s">
        <v>853</v>
      </c>
      <c r="G554" s="235"/>
      <c r="H554" s="237" t="s">
        <v>19</v>
      </c>
      <c r="I554" s="239"/>
      <c r="J554" s="235"/>
      <c r="K554" s="235"/>
      <c r="L554" s="240"/>
      <c r="M554" s="241"/>
      <c r="N554" s="242"/>
      <c r="O554" s="242"/>
      <c r="P554" s="242"/>
      <c r="Q554" s="242"/>
      <c r="R554" s="242"/>
      <c r="S554" s="242"/>
      <c r="T554" s="243"/>
      <c r="U554" s="13"/>
      <c r="V554" s="13"/>
      <c r="W554" s="13"/>
      <c r="X554" s="13"/>
      <c r="Y554" s="13"/>
      <c r="Z554" s="13"/>
      <c r="AA554" s="13"/>
      <c r="AB554" s="13"/>
      <c r="AC554" s="13"/>
      <c r="AD554" s="13"/>
      <c r="AE554" s="13"/>
      <c r="AT554" s="244" t="s">
        <v>221</v>
      </c>
      <c r="AU554" s="244" t="s">
        <v>83</v>
      </c>
      <c r="AV554" s="13" t="s">
        <v>81</v>
      </c>
      <c r="AW554" s="13" t="s">
        <v>34</v>
      </c>
      <c r="AX554" s="13" t="s">
        <v>74</v>
      </c>
      <c r="AY554" s="244" t="s">
        <v>210</v>
      </c>
    </row>
    <row r="555" s="14" customFormat="1">
      <c r="A555" s="14"/>
      <c r="B555" s="245"/>
      <c r="C555" s="246"/>
      <c r="D555" s="236" t="s">
        <v>221</v>
      </c>
      <c r="E555" s="247" t="s">
        <v>19</v>
      </c>
      <c r="F555" s="248" t="s">
        <v>2600</v>
      </c>
      <c r="G555" s="246"/>
      <c r="H555" s="249">
        <v>390</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221</v>
      </c>
      <c r="AU555" s="255" t="s">
        <v>83</v>
      </c>
      <c r="AV555" s="14" t="s">
        <v>83</v>
      </c>
      <c r="AW555" s="14" t="s">
        <v>34</v>
      </c>
      <c r="AX555" s="14" t="s">
        <v>74</v>
      </c>
      <c r="AY555" s="255" t="s">
        <v>210</v>
      </c>
    </row>
    <row r="556" s="16" customFormat="1">
      <c r="A556" s="16"/>
      <c r="B556" s="267"/>
      <c r="C556" s="268"/>
      <c r="D556" s="236" t="s">
        <v>221</v>
      </c>
      <c r="E556" s="269" t="s">
        <v>19</v>
      </c>
      <c r="F556" s="270" t="s">
        <v>236</v>
      </c>
      <c r="G556" s="268"/>
      <c r="H556" s="271">
        <v>390</v>
      </c>
      <c r="I556" s="272"/>
      <c r="J556" s="268"/>
      <c r="K556" s="268"/>
      <c r="L556" s="273"/>
      <c r="M556" s="274"/>
      <c r="N556" s="275"/>
      <c r="O556" s="275"/>
      <c r="P556" s="275"/>
      <c r="Q556" s="275"/>
      <c r="R556" s="275"/>
      <c r="S556" s="275"/>
      <c r="T556" s="276"/>
      <c r="U556" s="16"/>
      <c r="V556" s="16"/>
      <c r="W556" s="16"/>
      <c r="X556" s="16"/>
      <c r="Y556" s="16"/>
      <c r="Z556" s="16"/>
      <c r="AA556" s="16"/>
      <c r="AB556" s="16"/>
      <c r="AC556" s="16"/>
      <c r="AD556" s="16"/>
      <c r="AE556" s="16"/>
      <c r="AT556" s="277" t="s">
        <v>221</v>
      </c>
      <c r="AU556" s="277" t="s">
        <v>83</v>
      </c>
      <c r="AV556" s="16" t="s">
        <v>217</v>
      </c>
      <c r="AW556" s="16" t="s">
        <v>34</v>
      </c>
      <c r="AX556" s="16" t="s">
        <v>81</v>
      </c>
      <c r="AY556" s="277" t="s">
        <v>210</v>
      </c>
    </row>
    <row r="557" s="2" customFormat="1" ht="16.5" customHeight="1">
      <c r="A557" s="40"/>
      <c r="B557" s="41"/>
      <c r="C557" s="216" t="s">
        <v>601</v>
      </c>
      <c r="D557" s="216" t="s">
        <v>212</v>
      </c>
      <c r="E557" s="217" t="s">
        <v>2601</v>
      </c>
      <c r="F557" s="218" t="s">
        <v>2602</v>
      </c>
      <c r="G557" s="219" t="s">
        <v>417</v>
      </c>
      <c r="H557" s="220">
        <v>42.857999999999997</v>
      </c>
      <c r="I557" s="221"/>
      <c r="J557" s="222">
        <f>ROUND(I557*H557,2)</f>
        <v>0</v>
      </c>
      <c r="K557" s="218" t="s">
        <v>296</v>
      </c>
      <c r="L557" s="46"/>
      <c r="M557" s="223" t="s">
        <v>19</v>
      </c>
      <c r="N557" s="224" t="s">
        <v>45</v>
      </c>
      <c r="O557" s="86"/>
      <c r="P557" s="225">
        <f>O557*H557</f>
        <v>0</v>
      </c>
      <c r="Q557" s="225">
        <v>0.00165</v>
      </c>
      <c r="R557" s="225">
        <f>Q557*H557</f>
        <v>0.070715699999999992</v>
      </c>
      <c r="S557" s="225">
        <v>0</v>
      </c>
      <c r="T557" s="226">
        <f>S557*H557</f>
        <v>0</v>
      </c>
      <c r="U557" s="40"/>
      <c r="V557" s="40"/>
      <c r="W557" s="40"/>
      <c r="X557" s="40"/>
      <c r="Y557" s="40"/>
      <c r="Z557" s="40"/>
      <c r="AA557" s="40"/>
      <c r="AB557" s="40"/>
      <c r="AC557" s="40"/>
      <c r="AD557" s="40"/>
      <c r="AE557" s="40"/>
      <c r="AR557" s="227" t="s">
        <v>217</v>
      </c>
      <c r="AT557" s="227" t="s">
        <v>212</v>
      </c>
      <c r="AU557" s="227" t="s">
        <v>83</v>
      </c>
      <c r="AY557" s="19" t="s">
        <v>210</v>
      </c>
      <c r="BE557" s="228">
        <f>IF(N557="základní",J557,0)</f>
        <v>0</v>
      </c>
      <c r="BF557" s="228">
        <f>IF(N557="snížená",J557,0)</f>
        <v>0</v>
      </c>
      <c r="BG557" s="228">
        <f>IF(N557="zákl. přenesená",J557,0)</f>
        <v>0</v>
      </c>
      <c r="BH557" s="228">
        <f>IF(N557="sníž. přenesená",J557,0)</f>
        <v>0</v>
      </c>
      <c r="BI557" s="228">
        <f>IF(N557="nulová",J557,0)</f>
        <v>0</v>
      </c>
      <c r="BJ557" s="19" t="s">
        <v>81</v>
      </c>
      <c r="BK557" s="228">
        <f>ROUND(I557*H557,2)</f>
        <v>0</v>
      </c>
      <c r="BL557" s="19" t="s">
        <v>217</v>
      </c>
      <c r="BM557" s="227" t="s">
        <v>2603</v>
      </c>
    </row>
    <row r="558" s="13" customFormat="1">
      <c r="A558" s="13"/>
      <c r="B558" s="234"/>
      <c r="C558" s="235"/>
      <c r="D558" s="236" t="s">
        <v>221</v>
      </c>
      <c r="E558" s="237" t="s">
        <v>19</v>
      </c>
      <c r="F558" s="238" t="s">
        <v>2604</v>
      </c>
      <c r="G558" s="235"/>
      <c r="H558" s="237" t="s">
        <v>19</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221</v>
      </c>
      <c r="AU558" s="244" t="s">
        <v>83</v>
      </c>
      <c r="AV558" s="13" t="s">
        <v>81</v>
      </c>
      <c r="AW558" s="13" t="s">
        <v>34</v>
      </c>
      <c r="AX558" s="13" t="s">
        <v>74</v>
      </c>
      <c r="AY558" s="244" t="s">
        <v>210</v>
      </c>
    </row>
    <row r="559" s="13" customFormat="1">
      <c r="A559" s="13"/>
      <c r="B559" s="234"/>
      <c r="C559" s="235"/>
      <c r="D559" s="236" t="s">
        <v>221</v>
      </c>
      <c r="E559" s="237" t="s">
        <v>19</v>
      </c>
      <c r="F559" s="238" t="s">
        <v>723</v>
      </c>
      <c r="G559" s="235"/>
      <c r="H559" s="237" t="s">
        <v>19</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221</v>
      </c>
      <c r="AU559" s="244" t="s">
        <v>83</v>
      </c>
      <c r="AV559" s="13" t="s">
        <v>81</v>
      </c>
      <c r="AW559" s="13" t="s">
        <v>34</v>
      </c>
      <c r="AX559" s="13" t="s">
        <v>74</v>
      </c>
      <c r="AY559" s="244" t="s">
        <v>210</v>
      </c>
    </row>
    <row r="560" s="15" customFormat="1">
      <c r="A560" s="15"/>
      <c r="B560" s="256"/>
      <c r="C560" s="257"/>
      <c r="D560" s="236" t="s">
        <v>221</v>
      </c>
      <c r="E560" s="258" t="s">
        <v>19</v>
      </c>
      <c r="F560" s="259" t="s">
        <v>234</v>
      </c>
      <c r="G560" s="257"/>
      <c r="H560" s="260">
        <v>0</v>
      </c>
      <c r="I560" s="261"/>
      <c r="J560" s="257"/>
      <c r="K560" s="257"/>
      <c r="L560" s="262"/>
      <c r="M560" s="263"/>
      <c r="N560" s="264"/>
      <c r="O560" s="264"/>
      <c r="P560" s="264"/>
      <c r="Q560" s="264"/>
      <c r="R560" s="264"/>
      <c r="S560" s="264"/>
      <c r="T560" s="265"/>
      <c r="U560" s="15"/>
      <c r="V560" s="15"/>
      <c r="W560" s="15"/>
      <c r="X560" s="15"/>
      <c r="Y560" s="15"/>
      <c r="Z560" s="15"/>
      <c r="AA560" s="15"/>
      <c r="AB560" s="15"/>
      <c r="AC560" s="15"/>
      <c r="AD560" s="15"/>
      <c r="AE560" s="15"/>
      <c r="AT560" s="266" t="s">
        <v>221</v>
      </c>
      <c r="AU560" s="266" t="s">
        <v>83</v>
      </c>
      <c r="AV560" s="15" t="s">
        <v>91</v>
      </c>
      <c r="AW560" s="15" t="s">
        <v>34</v>
      </c>
      <c r="AX560" s="15" t="s">
        <v>74</v>
      </c>
      <c r="AY560" s="266" t="s">
        <v>210</v>
      </c>
    </row>
    <row r="561" s="13" customFormat="1">
      <c r="A561" s="13"/>
      <c r="B561" s="234"/>
      <c r="C561" s="235"/>
      <c r="D561" s="236" t="s">
        <v>221</v>
      </c>
      <c r="E561" s="237" t="s">
        <v>19</v>
      </c>
      <c r="F561" s="238" t="s">
        <v>730</v>
      </c>
      <c r="G561" s="235"/>
      <c r="H561" s="237" t="s">
        <v>19</v>
      </c>
      <c r="I561" s="239"/>
      <c r="J561" s="235"/>
      <c r="K561" s="235"/>
      <c r="L561" s="240"/>
      <c r="M561" s="241"/>
      <c r="N561" s="242"/>
      <c r="O561" s="242"/>
      <c r="P561" s="242"/>
      <c r="Q561" s="242"/>
      <c r="R561" s="242"/>
      <c r="S561" s="242"/>
      <c r="T561" s="243"/>
      <c r="U561" s="13"/>
      <c r="V561" s="13"/>
      <c r="W561" s="13"/>
      <c r="X561" s="13"/>
      <c r="Y561" s="13"/>
      <c r="Z561" s="13"/>
      <c r="AA561" s="13"/>
      <c r="AB561" s="13"/>
      <c r="AC561" s="13"/>
      <c r="AD561" s="13"/>
      <c r="AE561" s="13"/>
      <c r="AT561" s="244" t="s">
        <v>221</v>
      </c>
      <c r="AU561" s="244" t="s">
        <v>83</v>
      </c>
      <c r="AV561" s="13" t="s">
        <v>81</v>
      </c>
      <c r="AW561" s="13" t="s">
        <v>34</v>
      </c>
      <c r="AX561" s="13" t="s">
        <v>74</v>
      </c>
      <c r="AY561" s="244" t="s">
        <v>210</v>
      </c>
    </row>
    <row r="562" s="14" customFormat="1">
      <c r="A562" s="14"/>
      <c r="B562" s="245"/>
      <c r="C562" s="246"/>
      <c r="D562" s="236" t="s">
        <v>221</v>
      </c>
      <c r="E562" s="247" t="s">
        <v>19</v>
      </c>
      <c r="F562" s="248" t="s">
        <v>2605</v>
      </c>
      <c r="G562" s="246"/>
      <c r="H562" s="249">
        <v>6.96</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221</v>
      </c>
      <c r="AU562" s="255" t="s">
        <v>83</v>
      </c>
      <c r="AV562" s="14" t="s">
        <v>83</v>
      </c>
      <c r="AW562" s="14" t="s">
        <v>34</v>
      </c>
      <c r="AX562" s="14" t="s">
        <v>74</v>
      </c>
      <c r="AY562" s="255" t="s">
        <v>210</v>
      </c>
    </row>
    <row r="563" s="14" customFormat="1">
      <c r="A563" s="14"/>
      <c r="B563" s="245"/>
      <c r="C563" s="246"/>
      <c r="D563" s="236" t="s">
        <v>221</v>
      </c>
      <c r="E563" s="247" t="s">
        <v>19</v>
      </c>
      <c r="F563" s="248" t="s">
        <v>2606</v>
      </c>
      <c r="G563" s="246"/>
      <c r="H563" s="249">
        <v>7.5599999999999996</v>
      </c>
      <c r="I563" s="250"/>
      <c r="J563" s="246"/>
      <c r="K563" s="246"/>
      <c r="L563" s="251"/>
      <c r="M563" s="252"/>
      <c r="N563" s="253"/>
      <c r="O563" s="253"/>
      <c r="P563" s="253"/>
      <c r="Q563" s="253"/>
      <c r="R563" s="253"/>
      <c r="S563" s="253"/>
      <c r="T563" s="254"/>
      <c r="U563" s="14"/>
      <c r="V563" s="14"/>
      <c r="W563" s="14"/>
      <c r="X563" s="14"/>
      <c r="Y563" s="14"/>
      <c r="Z563" s="14"/>
      <c r="AA563" s="14"/>
      <c r="AB563" s="14"/>
      <c r="AC563" s="14"/>
      <c r="AD563" s="14"/>
      <c r="AE563" s="14"/>
      <c r="AT563" s="255" t="s">
        <v>221</v>
      </c>
      <c r="AU563" s="255" t="s">
        <v>83</v>
      </c>
      <c r="AV563" s="14" t="s">
        <v>83</v>
      </c>
      <c r="AW563" s="14" t="s">
        <v>34</v>
      </c>
      <c r="AX563" s="14" t="s">
        <v>74</v>
      </c>
      <c r="AY563" s="255" t="s">
        <v>210</v>
      </c>
    </row>
    <row r="564" s="14" customFormat="1">
      <c r="A564" s="14"/>
      <c r="B564" s="245"/>
      <c r="C564" s="246"/>
      <c r="D564" s="236" t="s">
        <v>221</v>
      </c>
      <c r="E564" s="247" t="s">
        <v>19</v>
      </c>
      <c r="F564" s="248" t="s">
        <v>2607</v>
      </c>
      <c r="G564" s="246"/>
      <c r="H564" s="249">
        <v>3.1200000000000001</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221</v>
      </c>
      <c r="AU564" s="255" t="s">
        <v>83</v>
      </c>
      <c r="AV564" s="14" t="s">
        <v>83</v>
      </c>
      <c r="AW564" s="14" t="s">
        <v>34</v>
      </c>
      <c r="AX564" s="14" t="s">
        <v>74</v>
      </c>
      <c r="AY564" s="255" t="s">
        <v>210</v>
      </c>
    </row>
    <row r="565" s="14" customFormat="1">
      <c r="A565" s="14"/>
      <c r="B565" s="245"/>
      <c r="C565" s="246"/>
      <c r="D565" s="236" t="s">
        <v>221</v>
      </c>
      <c r="E565" s="247" t="s">
        <v>19</v>
      </c>
      <c r="F565" s="248" t="s">
        <v>2608</v>
      </c>
      <c r="G565" s="246"/>
      <c r="H565" s="249">
        <v>1.518</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221</v>
      </c>
      <c r="AU565" s="255" t="s">
        <v>83</v>
      </c>
      <c r="AV565" s="14" t="s">
        <v>83</v>
      </c>
      <c r="AW565" s="14" t="s">
        <v>34</v>
      </c>
      <c r="AX565" s="14" t="s">
        <v>74</v>
      </c>
      <c r="AY565" s="255" t="s">
        <v>210</v>
      </c>
    </row>
    <row r="566" s="14" customFormat="1">
      <c r="A566" s="14"/>
      <c r="B566" s="245"/>
      <c r="C566" s="246"/>
      <c r="D566" s="236" t="s">
        <v>221</v>
      </c>
      <c r="E566" s="247" t="s">
        <v>19</v>
      </c>
      <c r="F566" s="248" t="s">
        <v>2609</v>
      </c>
      <c r="G566" s="246"/>
      <c r="H566" s="249">
        <v>0.624</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221</v>
      </c>
      <c r="AU566" s="255" t="s">
        <v>83</v>
      </c>
      <c r="AV566" s="14" t="s">
        <v>83</v>
      </c>
      <c r="AW566" s="14" t="s">
        <v>34</v>
      </c>
      <c r="AX566" s="14" t="s">
        <v>74</v>
      </c>
      <c r="AY566" s="255" t="s">
        <v>210</v>
      </c>
    </row>
    <row r="567" s="14" customFormat="1">
      <c r="A567" s="14"/>
      <c r="B567" s="245"/>
      <c r="C567" s="246"/>
      <c r="D567" s="236" t="s">
        <v>221</v>
      </c>
      <c r="E567" s="247" t="s">
        <v>19</v>
      </c>
      <c r="F567" s="248" t="s">
        <v>2610</v>
      </c>
      <c r="G567" s="246"/>
      <c r="H567" s="249">
        <v>4.7400000000000002</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221</v>
      </c>
      <c r="AU567" s="255" t="s">
        <v>83</v>
      </c>
      <c r="AV567" s="14" t="s">
        <v>83</v>
      </c>
      <c r="AW567" s="14" t="s">
        <v>34</v>
      </c>
      <c r="AX567" s="14" t="s">
        <v>74</v>
      </c>
      <c r="AY567" s="255" t="s">
        <v>210</v>
      </c>
    </row>
    <row r="568" s="14" customFormat="1">
      <c r="A568" s="14"/>
      <c r="B568" s="245"/>
      <c r="C568" s="246"/>
      <c r="D568" s="236" t="s">
        <v>221</v>
      </c>
      <c r="E568" s="247" t="s">
        <v>19</v>
      </c>
      <c r="F568" s="248" t="s">
        <v>2611</v>
      </c>
      <c r="G568" s="246"/>
      <c r="H568" s="249">
        <v>6.5999999999999996</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221</v>
      </c>
      <c r="AU568" s="255" t="s">
        <v>83</v>
      </c>
      <c r="AV568" s="14" t="s">
        <v>83</v>
      </c>
      <c r="AW568" s="14" t="s">
        <v>34</v>
      </c>
      <c r="AX568" s="14" t="s">
        <v>74</v>
      </c>
      <c r="AY568" s="255" t="s">
        <v>210</v>
      </c>
    </row>
    <row r="569" s="14" customFormat="1">
      <c r="A569" s="14"/>
      <c r="B569" s="245"/>
      <c r="C569" s="246"/>
      <c r="D569" s="236" t="s">
        <v>221</v>
      </c>
      <c r="E569" s="247" t="s">
        <v>19</v>
      </c>
      <c r="F569" s="248" t="s">
        <v>2612</v>
      </c>
      <c r="G569" s="246"/>
      <c r="H569" s="249">
        <v>4.7160000000000002</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221</v>
      </c>
      <c r="AU569" s="255" t="s">
        <v>83</v>
      </c>
      <c r="AV569" s="14" t="s">
        <v>83</v>
      </c>
      <c r="AW569" s="14" t="s">
        <v>34</v>
      </c>
      <c r="AX569" s="14" t="s">
        <v>74</v>
      </c>
      <c r="AY569" s="255" t="s">
        <v>210</v>
      </c>
    </row>
    <row r="570" s="14" customFormat="1">
      <c r="A570" s="14"/>
      <c r="B570" s="245"/>
      <c r="C570" s="246"/>
      <c r="D570" s="236" t="s">
        <v>221</v>
      </c>
      <c r="E570" s="247" t="s">
        <v>19</v>
      </c>
      <c r="F570" s="248" t="s">
        <v>2613</v>
      </c>
      <c r="G570" s="246"/>
      <c r="H570" s="249">
        <v>1.44</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221</v>
      </c>
      <c r="AU570" s="255" t="s">
        <v>83</v>
      </c>
      <c r="AV570" s="14" t="s">
        <v>83</v>
      </c>
      <c r="AW570" s="14" t="s">
        <v>34</v>
      </c>
      <c r="AX570" s="14" t="s">
        <v>74</v>
      </c>
      <c r="AY570" s="255" t="s">
        <v>210</v>
      </c>
    </row>
    <row r="571" s="14" customFormat="1">
      <c r="A571" s="14"/>
      <c r="B571" s="245"/>
      <c r="C571" s="246"/>
      <c r="D571" s="236" t="s">
        <v>221</v>
      </c>
      <c r="E571" s="247" t="s">
        <v>19</v>
      </c>
      <c r="F571" s="248" t="s">
        <v>2614</v>
      </c>
      <c r="G571" s="246"/>
      <c r="H571" s="249">
        <v>0.90000000000000002</v>
      </c>
      <c r="I571" s="250"/>
      <c r="J571" s="246"/>
      <c r="K571" s="246"/>
      <c r="L571" s="251"/>
      <c r="M571" s="252"/>
      <c r="N571" s="253"/>
      <c r="O571" s="253"/>
      <c r="P571" s="253"/>
      <c r="Q571" s="253"/>
      <c r="R571" s="253"/>
      <c r="S571" s="253"/>
      <c r="T571" s="254"/>
      <c r="U571" s="14"/>
      <c r="V571" s="14"/>
      <c r="W571" s="14"/>
      <c r="X571" s="14"/>
      <c r="Y571" s="14"/>
      <c r="Z571" s="14"/>
      <c r="AA571" s="14"/>
      <c r="AB571" s="14"/>
      <c r="AC571" s="14"/>
      <c r="AD571" s="14"/>
      <c r="AE571" s="14"/>
      <c r="AT571" s="255" t="s">
        <v>221</v>
      </c>
      <c r="AU571" s="255" t="s">
        <v>83</v>
      </c>
      <c r="AV571" s="14" t="s">
        <v>83</v>
      </c>
      <c r="AW571" s="14" t="s">
        <v>34</v>
      </c>
      <c r="AX571" s="14" t="s">
        <v>74</v>
      </c>
      <c r="AY571" s="255" t="s">
        <v>210</v>
      </c>
    </row>
    <row r="572" s="14" customFormat="1">
      <c r="A572" s="14"/>
      <c r="B572" s="245"/>
      <c r="C572" s="246"/>
      <c r="D572" s="236" t="s">
        <v>221</v>
      </c>
      <c r="E572" s="247" t="s">
        <v>19</v>
      </c>
      <c r="F572" s="248" t="s">
        <v>2615</v>
      </c>
      <c r="G572" s="246"/>
      <c r="H572" s="249">
        <v>3.48</v>
      </c>
      <c r="I572" s="250"/>
      <c r="J572" s="246"/>
      <c r="K572" s="246"/>
      <c r="L572" s="251"/>
      <c r="M572" s="252"/>
      <c r="N572" s="253"/>
      <c r="O572" s="253"/>
      <c r="P572" s="253"/>
      <c r="Q572" s="253"/>
      <c r="R572" s="253"/>
      <c r="S572" s="253"/>
      <c r="T572" s="254"/>
      <c r="U572" s="14"/>
      <c r="V572" s="14"/>
      <c r="W572" s="14"/>
      <c r="X572" s="14"/>
      <c r="Y572" s="14"/>
      <c r="Z572" s="14"/>
      <c r="AA572" s="14"/>
      <c r="AB572" s="14"/>
      <c r="AC572" s="14"/>
      <c r="AD572" s="14"/>
      <c r="AE572" s="14"/>
      <c r="AT572" s="255" t="s">
        <v>221</v>
      </c>
      <c r="AU572" s="255" t="s">
        <v>83</v>
      </c>
      <c r="AV572" s="14" t="s">
        <v>83</v>
      </c>
      <c r="AW572" s="14" t="s">
        <v>34</v>
      </c>
      <c r="AX572" s="14" t="s">
        <v>74</v>
      </c>
      <c r="AY572" s="255" t="s">
        <v>210</v>
      </c>
    </row>
    <row r="573" s="15" customFormat="1">
      <c r="A573" s="15"/>
      <c r="B573" s="256"/>
      <c r="C573" s="257"/>
      <c r="D573" s="236" t="s">
        <v>221</v>
      </c>
      <c r="E573" s="258" t="s">
        <v>19</v>
      </c>
      <c r="F573" s="259" t="s">
        <v>234</v>
      </c>
      <c r="G573" s="257"/>
      <c r="H573" s="260">
        <v>41.657999999999994</v>
      </c>
      <c r="I573" s="261"/>
      <c r="J573" s="257"/>
      <c r="K573" s="257"/>
      <c r="L573" s="262"/>
      <c r="M573" s="263"/>
      <c r="N573" s="264"/>
      <c r="O573" s="264"/>
      <c r="P573" s="264"/>
      <c r="Q573" s="264"/>
      <c r="R573" s="264"/>
      <c r="S573" s="264"/>
      <c r="T573" s="265"/>
      <c r="U573" s="15"/>
      <c r="V573" s="15"/>
      <c r="W573" s="15"/>
      <c r="X573" s="15"/>
      <c r="Y573" s="15"/>
      <c r="Z573" s="15"/>
      <c r="AA573" s="15"/>
      <c r="AB573" s="15"/>
      <c r="AC573" s="15"/>
      <c r="AD573" s="15"/>
      <c r="AE573" s="15"/>
      <c r="AT573" s="266" t="s">
        <v>221</v>
      </c>
      <c r="AU573" s="266" t="s">
        <v>83</v>
      </c>
      <c r="AV573" s="15" t="s">
        <v>91</v>
      </c>
      <c r="AW573" s="15" t="s">
        <v>34</v>
      </c>
      <c r="AX573" s="15" t="s">
        <v>74</v>
      </c>
      <c r="AY573" s="266" t="s">
        <v>210</v>
      </c>
    </row>
    <row r="574" s="13" customFormat="1">
      <c r="A574" s="13"/>
      <c r="B574" s="234"/>
      <c r="C574" s="235"/>
      <c r="D574" s="236" t="s">
        <v>221</v>
      </c>
      <c r="E574" s="237" t="s">
        <v>19</v>
      </c>
      <c r="F574" s="238" t="s">
        <v>558</v>
      </c>
      <c r="G574" s="235"/>
      <c r="H574" s="237" t="s">
        <v>19</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221</v>
      </c>
      <c r="AU574" s="244" t="s">
        <v>83</v>
      </c>
      <c r="AV574" s="13" t="s">
        <v>81</v>
      </c>
      <c r="AW574" s="13" t="s">
        <v>34</v>
      </c>
      <c r="AX574" s="13" t="s">
        <v>74</v>
      </c>
      <c r="AY574" s="244" t="s">
        <v>210</v>
      </c>
    </row>
    <row r="575" s="15" customFormat="1">
      <c r="A575" s="15"/>
      <c r="B575" s="256"/>
      <c r="C575" s="257"/>
      <c r="D575" s="236" t="s">
        <v>221</v>
      </c>
      <c r="E575" s="258" t="s">
        <v>19</v>
      </c>
      <c r="F575" s="259" t="s">
        <v>234</v>
      </c>
      <c r="G575" s="257"/>
      <c r="H575" s="260">
        <v>0</v>
      </c>
      <c r="I575" s="261"/>
      <c r="J575" s="257"/>
      <c r="K575" s="257"/>
      <c r="L575" s="262"/>
      <c r="M575" s="263"/>
      <c r="N575" s="264"/>
      <c r="O575" s="264"/>
      <c r="P575" s="264"/>
      <c r="Q575" s="264"/>
      <c r="R575" s="264"/>
      <c r="S575" s="264"/>
      <c r="T575" s="265"/>
      <c r="U575" s="15"/>
      <c r="V575" s="15"/>
      <c r="W575" s="15"/>
      <c r="X575" s="15"/>
      <c r="Y575" s="15"/>
      <c r="Z575" s="15"/>
      <c r="AA575" s="15"/>
      <c r="AB575" s="15"/>
      <c r="AC575" s="15"/>
      <c r="AD575" s="15"/>
      <c r="AE575" s="15"/>
      <c r="AT575" s="266" t="s">
        <v>221</v>
      </c>
      <c r="AU575" s="266" t="s">
        <v>83</v>
      </c>
      <c r="AV575" s="15" t="s">
        <v>91</v>
      </c>
      <c r="AW575" s="15" t="s">
        <v>34</v>
      </c>
      <c r="AX575" s="15" t="s">
        <v>74</v>
      </c>
      <c r="AY575" s="266" t="s">
        <v>210</v>
      </c>
    </row>
    <row r="576" s="13" customFormat="1">
      <c r="A576" s="13"/>
      <c r="B576" s="234"/>
      <c r="C576" s="235"/>
      <c r="D576" s="236" t="s">
        <v>221</v>
      </c>
      <c r="E576" s="237" t="s">
        <v>19</v>
      </c>
      <c r="F576" s="238" t="s">
        <v>672</v>
      </c>
      <c r="G576" s="235"/>
      <c r="H576" s="237" t="s">
        <v>19</v>
      </c>
      <c r="I576" s="239"/>
      <c r="J576" s="235"/>
      <c r="K576" s="235"/>
      <c r="L576" s="240"/>
      <c r="M576" s="241"/>
      <c r="N576" s="242"/>
      <c r="O576" s="242"/>
      <c r="P576" s="242"/>
      <c r="Q576" s="242"/>
      <c r="R576" s="242"/>
      <c r="S576" s="242"/>
      <c r="T576" s="243"/>
      <c r="U576" s="13"/>
      <c r="V576" s="13"/>
      <c r="W576" s="13"/>
      <c r="X576" s="13"/>
      <c r="Y576" s="13"/>
      <c r="Z576" s="13"/>
      <c r="AA576" s="13"/>
      <c r="AB576" s="13"/>
      <c r="AC576" s="13"/>
      <c r="AD576" s="13"/>
      <c r="AE576" s="13"/>
      <c r="AT576" s="244" t="s">
        <v>221</v>
      </c>
      <c r="AU576" s="244" t="s">
        <v>83</v>
      </c>
      <c r="AV576" s="13" t="s">
        <v>81</v>
      </c>
      <c r="AW576" s="13" t="s">
        <v>34</v>
      </c>
      <c r="AX576" s="13" t="s">
        <v>74</v>
      </c>
      <c r="AY576" s="244" t="s">
        <v>210</v>
      </c>
    </row>
    <row r="577" s="15" customFormat="1">
      <c r="A577" s="15"/>
      <c r="B577" s="256"/>
      <c r="C577" s="257"/>
      <c r="D577" s="236" t="s">
        <v>221</v>
      </c>
      <c r="E577" s="258" t="s">
        <v>19</v>
      </c>
      <c r="F577" s="259" t="s">
        <v>234</v>
      </c>
      <c r="G577" s="257"/>
      <c r="H577" s="260">
        <v>0</v>
      </c>
      <c r="I577" s="261"/>
      <c r="J577" s="257"/>
      <c r="K577" s="257"/>
      <c r="L577" s="262"/>
      <c r="M577" s="263"/>
      <c r="N577" s="264"/>
      <c r="O577" s="264"/>
      <c r="P577" s="264"/>
      <c r="Q577" s="264"/>
      <c r="R577" s="264"/>
      <c r="S577" s="264"/>
      <c r="T577" s="265"/>
      <c r="U577" s="15"/>
      <c r="V577" s="15"/>
      <c r="W577" s="15"/>
      <c r="X577" s="15"/>
      <c r="Y577" s="15"/>
      <c r="Z577" s="15"/>
      <c r="AA577" s="15"/>
      <c r="AB577" s="15"/>
      <c r="AC577" s="15"/>
      <c r="AD577" s="15"/>
      <c r="AE577" s="15"/>
      <c r="AT577" s="266" t="s">
        <v>221</v>
      </c>
      <c r="AU577" s="266" t="s">
        <v>83</v>
      </c>
      <c r="AV577" s="15" t="s">
        <v>91</v>
      </c>
      <c r="AW577" s="15" t="s">
        <v>34</v>
      </c>
      <c r="AX577" s="15" t="s">
        <v>74</v>
      </c>
      <c r="AY577" s="266" t="s">
        <v>210</v>
      </c>
    </row>
    <row r="578" s="13" customFormat="1">
      <c r="A578" s="13"/>
      <c r="B578" s="234"/>
      <c r="C578" s="235"/>
      <c r="D578" s="236" t="s">
        <v>221</v>
      </c>
      <c r="E578" s="237" t="s">
        <v>19</v>
      </c>
      <c r="F578" s="238" t="s">
        <v>677</v>
      </c>
      <c r="G578" s="235"/>
      <c r="H578" s="237" t="s">
        <v>19</v>
      </c>
      <c r="I578" s="239"/>
      <c r="J578" s="235"/>
      <c r="K578" s="235"/>
      <c r="L578" s="240"/>
      <c r="M578" s="241"/>
      <c r="N578" s="242"/>
      <c r="O578" s="242"/>
      <c r="P578" s="242"/>
      <c r="Q578" s="242"/>
      <c r="R578" s="242"/>
      <c r="S578" s="242"/>
      <c r="T578" s="243"/>
      <c r="U578" s="13"/>
      <c r="V578" s="13"/>
      <c r="W578" s="13"/>
      <c r="X578" s="13"/>
      <c r="Y578" s="13"/>
      <c r="Z578" s="13"/>
      <c r="AA578" s="13"/>
      <c r="AB578" s="13"/>
      <c r="AC578" s="13"/>
      <c r="AD578" s="13"/>
      <c r="AE578" s="13"/>
      <c r="AT578" s="244" t="s">
        <v>221</v>
      </c>
      <c r="AU578" s="244" t="s">
        <v>83</v>
      </c>
      <c r="AV578" s="13" t="s">
        <v>81</v>
      </c>
      <c r="AW578" s="13" t="s">
        <v>34</v>
      </c>
      <c r="AX578" s="13" t="s">
        <v>74</v>
      </c>
      <c r="AY578" s="244" t="s">
        <v>210</v>
      </c>
    </row>
    <row r="579" s="14" customFormat="1">
      <c r="A579" s="14"/>
      <c r="B579" s="245"/>
      <c r="C579" s="246"/>
      <c r="D579" s="236" t="s">
        <v>221</v>
      </c>
      <c r="E579" s="247" t="s">
        <v>19</v>
      </c>
      <c r="F579" s="248" t="s">
        <v>2616</v>
      </c>
      <c r="G579" s="246"/>
      <c r="H579" s="249">
        <v>0.41999999999999998</v>
      </c>
      <c r="I579" s="250"/>
      <c r="J579" s="246"/>
      <c r="K579" s="246"/>
      <c r="L579" s="251"/>
      <c r="M579" s="252"/>
      <c r="N579" s="253"/>
      <c r="O579" s="253"/>
      <c r="P579" s="253"/>
      <c r="Q579" s="253"/>
      <c r="R579" s="253"/>
      <c r="S579" s="253"/>
      <c r="T579" s="254"/>
      <c r="U579" s="14"/>
      <c r="V579" s="14"/>
      <c r="W579" s="14"/>
      <c r="X579" s="14"/>
      <c r="Y579" s="14"/>
      <c r="Z579" s="14"/>
      <c r="AA579" s="14"/>
      <c r="AB579" s="14"/>
      <c r="AC579" s="14"/>
      <c r="AD579" s="14"/>
      <c r="AE579" s="14"/>
      <c r="AT579" s="255" t="s">
        <v>221</v>
      </c>
      <c r="AU579" s="255" t="s">
        <v>83</v>
      </c>
      <c r="AV579" s="14" t="s">
        <v>83</v>
      </c>
      <c r="AW579" s="14" t="s">
        <v>34</v>
      </c>
      <c r="AX579" s="14" t="s">
        <v>74</v>
      </c>
      <c r="AY579" s="255" t="s">
        <v>210</v>
      </c>
    </row>
    <row r="580" s="14" customFormat="1">
      <c r="A580" s="14"/>
      <c r="B580" s="245"/>
      <c r="C580" s="246"/>
      <c r="D580" s="236" t="s">
        <v>221</v>
      </c>
      <c r="E580" s="247" t="s">
        <v>19</v>
      </c>
      <c r="F580" s="248" t="s">
        <v>2617</v>
      </c>
      <c r="G580" s="246"/>
      <c r="H580" s="249">
        <v>0.78000000000000003</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221</v>
      </c>
      <c r="AU580" s="255" t="s">
        <v>83</v>
      </c>
      <c r="AV580" s="14" t="s">
        <v>83</v>
      </c>
      <c r="AW580" s="14" t="s">
        <v>34</v>
      </c>
      <c r="AX580" s="14" t="s">
        <v>74</v>
      </c>
      <c r="AY580" s="255" t="s">
        <v>210</v>
      </c>
    </row>
    <row r="581" s="15" customFormat="1">
      <c r="A581" s="15"/>
      <c r="B581" s="256"/>
      <c r="C581" s="257"/>
      <c r="D581" s="236" t="s">
        <v>221</v>
      </c>
      <c r="E581" s="258" t="s">
        <v>19</v>
      </c>
      <c r="F581" s="259" t="s">
        <v>234</v>
      </c>
      <c r="G581" s="257"/>
      <c r="H581" s="260">
        <v>1.2</v>
      </c>
      <c r="I581" s="261"/>
      <c r="J581" s="257"/>
      <c r="K581" s="257"/>
      <c r="L581" s="262"/>
      <c r="M581" s="263"/>
      <c r="N581" s="264"/>
      <c r="O581" s="264"/>
      <c r="P581" s="264"/>
      <c r="Q581" s="264"/>
      <c r="R581" s="264"/>
      <c r="S581" s="264"/>
      <c r="T581" s="265"/>
      <c r="U581" s="15"/>
      <c r="V581" s="15"/>
      <c r="W581" s="15"/>
      <c r="X581" s="15"/>
      <c r="Y581" s="15"/>
      <c r="Z581" s="15"/>
      <c r="AA581" s="15"/>
      <c r="AB581" s="15"/>
      <c r="AC581" s="15"/>
      <c r="AD581" s="15"/>
      <c r="AE581" s="15"/>
      <c r="AT581" s="266" t="s">
        <v>221</v>
      </c>
      <c r="AU581" s="266" t="s">
        <v>83</v>
      </c>
      <c r="AV581" s="15" t="s">
        <v>91</v>
      </c>
      <c r="AW581" s="15" t="s">
        <v>34</v>
      </c>
      <c r="AX581" s="15" t="s">
        <v>74</v>
      </c>
      <c r="AY581" s="266" t="s">
        <v>210</v>
      </c>
    </row>
    <row r="582" s="16" customFormat="1">
      <c r="A582" s="16"/>
      <c r="B582" s="267"/>
      <c r="C582" s="268"/>
      <c r="D582" s="236" t="s">
        <v>221</v>
      </c>
      <c r="E582" s="269" t="s">
        <v>19</v>
      </c>
      <c r="F582" s="270" t="s">
        <v>236</v>
      </c>
      <c r="G582" s="268"/>
      <c r="H582" s="271">
        <v>42.857999999999997</v>
      </c>
      <c r="I582" s="272"/>
      <c r="J582" s="268"/>
      <c r="K582" s="268"/>
      <c r="L582" s="273"/>
      <c r="M582" s="274"/>
      <c r="N582" s="275"/>
      <c r="O582" s="275"/>
      <c r="P582" s="275"/>
      <c r="Q582" s="275"/>
      <c r="R582" s="275"/>
      <c r="S582" s="275"/>
      <c r="T582" s="276"/>
      <c r="U582" s="16"/>
      <c r="V582" s="16"/>
      <c r="W582" s="16"/>
      <c r="X582" s="16"/>
      <c r="Y582" s="16"/>
      <c r="Z582" s="16"/>
      <c r="AA582" s="16"/>
      <c r="AB582" s="16"/>
      <c r="AC582" s="16"/>
      <c r="AD582" s="16"/>
      <c r="AE582" s="16"/>
      <c r="AT582" s="277" t="s">
        <v>221</v>
      </c>
      <c r="AU582" s="277" t="s">
        <v>83</v>
      </c>
      <c r="AV582" s="16" t="s">
        <v>217</v>
      </c>
      <c r="AW582" s="16" t="s">
        <v>34</v>
      </c>
      <c r="AX582" s="16" t="s">
        <v>81</v>
      </c>
      <c r="AY582" s="277" t="s">
        <v>210</v>
      </c>
    </row>
    <row r="583" s="2" customFormat="1" ht="16.5" customHeight="1">
      <c r="A583" s="40"/>
      <c r="B583" s="41"/>
      <c r="C583" s="216" t="s">
        <v>607</v>
      </c>
      <c r="D583" s="216" t="s">
        <v>212</v>
      </c>
      <c r="E583" s="217" t="s">
        <v>2618</v>
      </c>
      <c r="F583" s="218" t="s">
        <v>2619</v>
      </c>
      <c r="G583" s="219" t="s">
        <v>417</v>
      </c>
      <c r="H583" s="220">
        <v>62.740000000000002</v>
      </c>
      <c r="I583" s="221"/>
      <c r="J583" s="222">
        <f>ROUND(I583*H583,2)</f>
        <v>0</v>
      </c>
      <c r="K583" s="218" t="s">
        <v>296</v>
      </c>
      <c r="L583" s="46"/>
      <c r="M583" s="223" t="s">
        <v>19</v>
      </c>
      <c r="N583" s="224" t="s">
        <v>45</v>
      </c>
      <c r="O583" s="86"/>
      <c r="P583" s="225">
        <f>O583*H583</f>
        <v>0</v>
      </c>
      <c r="Q583" s="225">
        <v>0.00281</v>
      </c>
      <c r="R583" s="225">
        <f>Q583*H583</f>
        <v>0.1762994</v>
      </c>
      <c r="S583" s="225">
        <v>0</v>
      </c>
      <c r="T583" s="226">
        <f>S583*H583</f>
        <v>0</v>
      </c>
      <c r="U583" s="40"/>
      <c r="V583" s="40"/>
      <c r="W583" s="40"/>
      <c r="X583" s="40"/>
      <c r="Y583" s="40"/>
      <c r="Z583" s="40"/>
      <c r="AA583" s="40"/>
      <c r="AB583" s="40"/>
      <c r="AC583" s="40"/>
      <c r="AD583" s="40"/>
      <c r="AE583" s="40"/>
      <c r="AR583" s="227" t="s">
        <v>217</v>
      </c>
      <c r="AT583" s="227" t="s">
        <v>212</v>
      </c>
      <c r="AU583" s="227" t="s">
        <v>83</v>
      </c>
      <c r="AY583" s="19" t="s">
        <v>210</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217</v>
      </c>
      <c r="BM583" s="227" t="s">
        <v>2620</v>
      </c>
    </row>
    <row r="584" s="13" customFormat="1">
      <c r="A584" s="13"/>
      <c r="B584" s="234"/>
      <c r="C584" s="235"/>
      <c r="D584" s="236" t="s">
        <v>221</v>
      </c>
      <c r="E584" s="237" t="s">
        <v>19</v>
      </c>
      <c r="F584" s="238" t="s">
        <v>2604</v>
      </c>
      <c r="G584" s="235"/>
      <c r="H584" s="237" t="s">
        <v>19</v>
      </c>
      <c r="I584" s="239"/>
      <c r="J584" s="235"/>
      <c r="K584" s="235"/>
      <c r="L584" s="240"/>
      <c r="M584" s="241"/>
      <c r="N584" s="242"/>
      <c r="O584" s="242"/>
      <c r="P584" s="242"/>
      <c r="Q584" s="242"/>
      <c r="R584" s="242"/>
      <c r="S584" s="242"/>
      <c r="T584" s="243"/>
      <c r="U584" s="13"/>
      <c r="V584" s="13"/>
      <c r="W584" s="13"/>
      <c r="X584" s="13"/>
      <c r="Y584" s="13"/>
      <c r="Z584" s="13"/>
      <c r="AA584" s="13"/>
      <c r="AB584" s="13"/>
      <c r="AC584" s="13"/>
      <c r="AD584" s="13"/>
      <c r="AE584" s="13"/>
      <c r="AT584" s="244" t="s">
        <v>221</v>
      </c>
      <c r="AU584" s="244" t="s">
        <v>83</v>
      </c>
      <c r="AV584" s="13" t="s">
        <v>81</v>
      </c>
      <c r="AW584" s="13" t="s">
        <v>34</v>
      </c>
      <c r="AX584" s="13" t="s">
        <v>74</v>
      </c>
      <c r="AY584" s="244" t="s">
        <v>210</v>
      </c>
    </row>
    <row r="585" s="13" customFormat="1">
      <c r="A585" s="13"/>
      <c r="B585" s="234"/>
      <c r="C585" s="235"/>
      <c r="D585" s="236" t="s">
        <v>221</v>
      </c>
      <c r="E585" s="237" t="s">
        <v>19</v>
      </c>
      <c r="F585" s="238" t="s">
        <v>723</v>
      </c>
      <c r="G585" s="235"/>
      <c r="H585" s="237" t="s">
        <v>19</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221</v>
      </c>
      <c r="AU585" s="244" t="s">
        <v>83</v>
      </c>
      <c r="AV585" s="13" t="s">
        <v>81</v>
      </c>
      <c r="AW585" s="13" t="s">
        <v>34</v>
      </c>
      <c r="AX585" s="13" t="s">
        <v>74</v>
      </c>
      <c r="AY585" s="244" t="s">
        <v>210</v>
      </c>
    </row>
    <row r="586" s="15" customFormat="1">
      <c r="A586" s="15"/>
      <c r="B586" s="256"/>
      <c r="C586" s="257"/>
      <c r="D586" s="236" t="s">
        <v>221</v>
      </c>
      <c r="E586" s="258" t="s">
        <v>19</v>
      </c>
      <c r="F586" s="259" t="s">
        <v>234</v>
      </c>
      <c r="G586" s="257"/>
      <c r="H586" s="260">
        <v>0</v>
      </c>
      <c r="I586" s="261"/>
      <c r="J586" s="257"/>
      <c r="K586" s="257"/>
      <c r="L586" s="262"/>
      <c r="M586" s="263"/>
      <c r="N586" s="264"/>
      <c r="O586" s="264"/>
      <c r="P586" s="264"/>
      <c r="Q586" s="264"/>
      <c r="R586" s="264"/>
      <c r="S586" s="264"/>
      <c r="T586" s="265"/>
      <c r="U586" s="15"/>
      <c r="V586" s="15"/>
      <c r="W586" s="15"/>
      <c r="X586" s="15"/>
      <c r="Y586" s="15"/>
      <c r="Z586" s="15"/>
      <c r="AA586" s="15"/>
      <c r="AB586" s="15"/>
      <c r="AC586" s="15"/>
      <c r="AD586" s="15"/>
      <c r="AE586" s="15"/>
      <c r="AT586" s="266" t="s">
        <v>221</v>
      </c>
      <c r="AU586" s="266" t="s">
        <v>83</v>
      </c>
      <c r="AV586" s="15" t="s">
        <v>91</v>
      </c>
      <c r="AW586" s="15" t="s">
        <v>34</v>
      </c>
      <c r="AX586" s="15" t="s">
        <v>74</v>
      </c>
      <c r="AY586" s="266" t="s">
        <v>210</v>
      </c>
    </row>
    <row r="587" s="13" customFormat="1">
      <c r="A587" s="13"/>
      <c r="B587" s="234"/>
      <c r="C587" s="235"/>
      <c r="D587" s="236" t="s">
        <v>221</v>
      </c>
      <c r="E587" s="237" t="s">
        <v>19</v>
      </c>
      <c r="F587" s="238" t="s">
        <v>730</v>
      </c>
      <c r="G587" s="235"/>
      <c r="H587" s="237" t="s">
        <v>19</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221</v>
      </c>
      <c r="AU587" s="244" t="s">
        <v>83</v>
      </c>
      <c r="AV587" s="13" t="s">
        <v>81</v>
      </c>
      <c r="AW587" s="13" t="s">
        <v>34</v>
      </c>
      <c r="AX587" s="13" t="s">
        <v>74</v>
      </c>
      <c r="AY587" s="244" t="s">
        <v>210</v>
      </c>
    </row>
    <row r="588" s="14" customFormat="1">
      <c r="A588" s="14"/>
      <c r="B588" s="245"/>
      <c r="C588" s="246"/>
      <c r="D588" s="236" t="s">
        <v>221</v>
      </c>
      <c r="E588" s="247" t="s">
        <v>19</v>
      </c>
      <c r="F588" s="248" t="s">
        <v>2621</v>
      </c>
      <c r="G588" s="246"/>
      <c r="H588" s="249">
        <v>0.63600000000000001</v>
      </c>
      <c r="I588" s="250"/>
      <c r="J588" s="246"/>
      <c r="K588" s="246"/>
      <c r="L588" s="251"/>
      <c r="M588" s="252"/>
      <c r="N588" s="253"/>
      <c r="O588" s="253"/>
      <c r="P588" s="253"/>
      <c r="Q588" s="253"/>
      <c r="R588" s="253"/>
      <c r="S588" s="253"/>
      <c r="T588" s="254"/>
      <c r="U588" s="14"/>
      <c r="V588" s="14"/>
      <c r="W588" s="14"/>
      <c r="X588" s="14"/>
      <c r="Y588" s="14"/>
      <c r="Z588" s="14"/>
      <c r="AA588" s="14"/>
      <c r="AB588" s="14"/>
      <c r="AC588" s="14"/>
      <c r="AD588" s="14"/>
      <c r="AE588" s="14"/>
      <c r="AT588" s="255" t="s">
        <v>221</v>
      </c>
      <c r="AU588" s="255" t="s">
        <v>83</v>
      </c>
      <c r="AV588" s="14" t="s">
        <v>83</v>
      </c>
      <c r="AW588" s="14" t="s">
        <v>34</v>
      </c>
      <c r="AX588" s="14" t="s">
        <v>74</v>
      </c>
      <c r="AY588" s="255" t="s">
        <v>210</v>
      </c>
    </row>
    <row r="589" s="14" customFormat="1">
      <c r="A589" s="14"/>
      <c r="B589" s="245"/>
      <c r="C589" s="246"/>
      <c r="D589" s="236" t="s">
        <v>221</v>
      </c>
      <c r="E589" s="247" t="s">
        <v>19</v>
      </c>
      <c r="F589" s="248" t="s">
        <v>2622</v>
      </c>
      <c r="G589" s="246"/>
      <c r="H589" s="249">
        <v>4.4500000000000002</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221</v>
      </c>
      <c r="AU589" s="255" t="s">
        <v>83</v>
      </c>
      <c r="AV589" s="14" t="s">
        <v>83</v>
      </c>
      <c r="AW589" s="14" t="s">
        <v>34</v>
      </c>
      <c r="AX589" s="14" t="s">
        <v>74</v>
      </c>
      <c r="AY589" s="255" t="s">
        <v>210</v>
      </c>
    </row>
    <row r="590" s="14" customFormat="1">
      <c r="A590" s="14"/>
      <c r="B590" s="245"/>
      <c r="C590" s="246"/>
      <c r="D590" s="236" t="s">
        <v>221</v>
      </c>
      <c r="E590" s="247" t="s">
        <v>19</v>
      </c>
      <c r="F590" s="248" t="s">
        <v>2623</v>
      </c>
      <c r="G590" s="246"/>
      <c r="H590" s="249">
        <v>4.0800000000000001</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221</v>
      </c>
      <c r="AU590" s="255" t="s">
        <v>83</v>
      </c>
      <c r="AV590" s="14" t="s">
        <v>83</v>
      </c>
      <c r="AW590" s="14" t="s">
        <v>34</v>
      </c>
      <c r="AX590" s="14" t="s">
        <v>74</v>
      </c>
      <c r="AY590" s="255" t="s">
        <v>210</v>
      </c>
    </row>
    <row r="591" s="14" customFormat="1">
      <c r="A591" s="14"/>
      <c r="B591" s="245"/>
      <c r="C591" s="246"/>
      <c r="D591" s="236" t="s">
        <v>221</v>
      </c>
      <c r="E591" s="247" t="s">
        <v>19</v>
      </c>
      <c r="F591" s="248" t="s">
        <v>2624</v>
      </c>
      <c r="G591" s="246"/>
      <c r="H591" s="249">
        <v>2.2799999999999998</v>
      </c>
      <c r="I591" s="250"/>
      <c r="J591" s="246"/>
      <c r="K591" s="246"/>
      <c r="L591" s="251"/>
      <c r="M591" s="252"/>
      <c r="N591" s="253"/>
      <c r="O591" s="253"/>
      <c r="P591" s="253"/>
      <c r="Q591" s="253"/>
      <c r="R591" s="253"/>
      <c r="S591" s="253"/>
      <c r="T591" s="254"/>
      <c r="U591" s="14"/>
      <c r="V591" s="14"/>
      <c r="W591" s="14"/>
      <c r="X591" s="14"/>
      <c r="Y591" s="14"/>
      <c r="Z591" s="14"/>
      <c r="AA591" s="14"/>
      <c r="AB591" s="14"/>
      <c r="AC591" s="14"/>
      <c r="AD591" s="14"/>
      <c r="AE591" s="14"/>
      <c r="AT591" s="255" t="s">
        <v>221</v>
      </c>
      <c r="AU591" s="255" t="s">
        <v>83</v>
      </c>
      <c r="AV591" s="14" t="s">
        <v>83</v>
      </c>
      <c r="AW591" s="14" t="s">
        <v>34</v>
      </c>
      <c r="AX591" s="14" t="s">
        <v>74</v>
      </c>
      <c r="AY591" s="255" t="s">
        <v>210</v>
      </c>
    </row>
    <row r="592" s="14" customFormat="1">
      <c r="A592" s="14"/>
      <c r="B592" s="245"/>
      <c r="C592" s="246"/>
      <c r="D592" s="236" t="s">
        <v>221</v>
      </c>
      <c r="E592" s="247" t="s">
        <v>19</v>
      </c>
      <c r="F592" s="248" t="s">
        <v>2625</v>
      </c>
      <c r="G592" s="246"/>
      <c r="H592" s="249">
        <v>1.74</v>
      </c>
      <c r="I592" s="250"/>
      <c r="J592" s="246"/>
      <c r="K592" s="246"/>
      <c r="L592" s="251"/>
      <c r="M592" s="252"/>
      <c r="N592" s="253"/>
      <c r="O592" s="253"/>
      <c r="P592" s="253"/>
      <c r="Q592" s="253"/>
      <c r="R592" s="253"/>
      <c r="S592" s="253"/>
      <c r="T592" s="254"/>
      <c r="U592" s="14"/>
      <c r="V592" s="14"/>
      <c r="W592" s="14"/>
      <c r="X592" s="14"/>
      <c r="Y592" s="14"/>
      <c r="Z592" s="14"/>
      <c r="AA592" s="14"/>
      <c r="AB592" s="14"/>
      <c r="AC592" s="14"/>
      <c r="AD592" s="14"/>
      <c r="AE592" s="14"/>
      <c r="AT592" s="255" t="s">
        <v>221</v>
      </c>
      <c r="AU592" s="255" t="s">
        <v>83</v>
      </c>
      <c r="AV592" s="14" t="s">
        <v>83</v>
      </c>
      <c r="AW592" s="14" t="s">
        <v>34</v>
      </c>
      <c r="AX592" s="14" t="s">
        <v>74</v>
      </c>
      <c r="AY592" s="255" t="s">
        <v>210</v>
      </c>
    </row>
    <row r="593" s="14" customFormat="1">
      <c r="A593" s="14"/>
      <c r="B593" s="245"/>
      <c r="C593" s="246"/>
      <c r="D593" s="236" t="s">
        <v>221</v>
      </c>
      <c r="E593" s="247" t="s">
        <v>19</v>
      </c>
      <c r="F593" s="248" t="s">
        <v>2626</v>
      </c>
      <c r="G593" s="246"/>
      <c r="H593" s="249">
        <v>3.2400000000000002</v>
      </c>
      <c r="I593" s="250"/>
      <c r="J593" s="246"/>
      <c r="K593" s="246"/>
      <c r="L593" s="251"/>
      <c r="M593" s="252"/>
      <c r="N593" s="253"/>
      <c r="O593" s="253"/>
      <c r="P593" s="253"/>
      <c r="Q593" s="253"/>
      <c r="R593" s="253"/>
      <c r="S593" s="253"/>
      <c r="T593" s="254"/>
      <c r="U593" s="14"/>
      <c r="V593" s="14"/>
      <c r="W593" s="14"/>
      <c r="X593" s="14"/>
      <c r="Y593" s="14"/>
      <c r="Z593" s="14"/>
      <c r="AA593" s="14"/>
      <c r="AB593" s="14"/>
      <c r="AC593" s="14"/>
      <c r="AD593" s="14"/>
      <c r="AE593" s="14"/>
      <c r="AT593" s="255" t="s">
        <v>221</v>
      </c>
      <c r="AU593" s="255" t="s">
        <v>83</v>
      </c>
      <c r="AV593" s="14" t="s">
        <v>83</v>
      </c>
      <c r="AW593" s="14" t="s">
        <v>34</v>
      </c>
      <c r="AX593" s="14" t="s">
        <v>74</v>
      </c>
      <c r="AY593" s="255" t="s">
        <v>210</v>
      </c>
    </row>
    <row r="594" s="14" customFormat="1">
      <c r="A594" s="14"/>
      <c r="B594" s="245"/>
      <c r="C594" s="246"/>
      <c r="D594" s="236" t="s">
        <v>221</v>
      </c>
      <c r="E594" s="247" t="s">
        <v>19</v>
      </c>
      <c r="F594" s="248" t="s">
        <v>2627</v>
      </c>
      <c r="G594" s="246"/>
      <c r="H594" s="249">
        <v>3.4500000000000002</v>
      </c>
      <c r="I594" s="250"/>
      <c r="J594" s="246"/>
      <c r="K594" s="246"/>
      <c r="L594" s="251"/>
      <c r="M594" s="252"/>
      <c r="N594" s="253"/>
      <c r="O594" s="253"/>
      <c r="P594" s="253"/>
      <c r="Q594" s="253"/>
      <c r="R594" s="253"/>
      <c r="S594" s="253"/>
      <c r="T594" s="254"/>
      <c r="U594" s="14"/>
      <c r="V594" s="14"/>
      <c r="W594" s="14"/>
      <c r="X594" s="14"/>
      <c r="Y594" s="14"/>
      <c r="Z594" s="14"/>
      <c r="AA594" s="14"/>
      <c r="AB594" s="14"/>
      <c r="AC594" s="14"/>
      <c r="AD594" s="14"/>
      <c r="AE594" s="14"/>
      <c r="AT594" s="255" t="s">
        <v>221</v>
      </c>
      <c r="AU594" s="255" t="s">
        <v>83</v>
      </c>
      <c r="AV594" s="14" t="s">
        <v>83</v>
      </c>
      <c r="AW594" s="14" t="s">
        <v>34</v>
      </c>
      <c r="AX594" s="14" t="s">
        <v>74</v>
      </c>
      <c r="AY594" s="255" t="s">
        <v>210</v>
      </c>
    </row>
    <row r="595" s="14" customFormat="1">
      <c r="A595" s="14"/>
      <c r="B595" s="245"/>
      <c r="C595" s="246"/>
      <c r="D595" s="236" t="s">
        <v>221</v>
      </c>
      <c r="E595" s="247" t="s">
        <v>19</v>
      </c>
      <c r="F595" s="248" t="s">
        <v>2628</v>
      </c>
      <c r="G595" s="246"/>
      <c r="H595" s="249">
        <v>6.96</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221</v>
      </c>
      <c r="AU595" s="255" t="s">
        <v>83</v>
      </c>
      <c r="AV595" s="14" t="s">
        <v>83</v>
      </c>
      <c r="AW595" s="14" t="s">
        <v>34</v>
      </c>
      <c r="AX595" s="14" t="s">
        <v>74</v>
      </c>
      <c r="AY595" s="255" t="s">
        <v>210</v>
      </c>
    </row>
    <row r="596" s="14" customFormat="1">
      <c r="A596" s="14"/>
      <c r="B596" s="245"/>
      <c r="C596" s="246"/>
      <c r="D596" s="236" t="s">
        <v>221</v>
      </c>
      <c r="E596" s="247" t="s">
        <v>19</v>
      </c>
      <c r="F596" s="248" t="s">
        <v>2629</v>
      </c>
      <c r="G596" s="246"/>
      <c r="H596" s="249">
        <v>2.2799999999999998</v>
      </c>
      <c r="I596" s="250"/>
      <c r="J596" s="246"/>
      <c r="K596" s="246"/>
      <c r="L596" s="251"/>
      <c r="M596" s="252"/>
      <c r="N596" s="253"/>
      <c r="O596" s="253"/>
      <c r="P596" s="253"/>
      <c r="Q596" s="253"/>
      <c r="R596" s="253"/>
      <c r="S596" s="253"/>
      <c r="T596" s="254"/>
      <c r="U596" s="14"/>
      <c r="V596" s="14"/>
      <c r="W596" s="14"/>
      <c r="X596" s="14"/>
      <c r="Y596" s="14"/>
      <c r="Z596" s="14"/>
      <c r="AA596" s="14"/>
      <c r="AB596" s="14"/>
      <c r="AC596" s="14"/>
      <c r="AD596" s="14"/>
      <c r="AE596" s="14"/>
      <c r="AT596" s="255" t="s">
        <v>221</v>
      </c>
      <c r="AU596" s="255" t="s">
        <v>83</v>
      </c>
      <c r="AV596" s="14" t="s">
        <v>83</v>
      </c>
      <c r="AW596" s="14" t="s">
        <v>34</v>
      </c>
      <c r="AX596" s="14" t="s">
        <v>74</v>
      </c>
      <c r="AY596" s="255" t="s">
        <v>210</v>
      </c>
    </row>
    <row r="597" s="14" customFormat="1">
      <c r="A597" s="14"/>
      <c r="B597" s="245"/>
      <c r="C597" s="246"/>
      <c r="D597" s="236" t="s">
        <v>221</v>
      </c>
      <c r="E597" s="247" t="s">
        <v>19</v>
      </c>
      <c r="F597" s="248" t="s">
        <v>2630</v>
      </c>
      <c r="G597" s="246"/>
      <c r="H597" s="249">
        <v>0.90000000000000002</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221</v>
      </c>
      <c r="AU597" s="255" t="s">
        <v>83</v>
      </c>
      <c r="AV597" s="14" t="s">
        <v>83</v>
      </c>
      <c r="AW597" s="14" t="s">
        <v>34</v>
      </c>
      <c r="AX597" s="14" t="s">
        <v>74</v>
      </c>
      <c r="AY597" s="255" t="s">
        <v>210</v>
      </c>
    </row>
    <row r="598" s="14" customFormat="1">
      <c r="A598" s="14"/>
      <c r="B598" s="245"/>
      <c r="C598" s="246"/>
      <c r="D598" s="236" t="s">
        <v>221</v>
      </c>
      <c r="E598" s="247" t="s">
        <v>19</v>
      </c>
      <c r="F598" s="248" t="s">
        <v>2631</v>
      </c>
      <c r="G598" s="246"/>
      <c r="H598" s="249">
        <v>6.5999999999999996</v>
      </c>
      <c r="I598" s="250"/>
      <c r="J598" s="246"/>
      <c r="K598" s="246"/>
      <c r="L598" s="251"/>
      <c r="M598" s="252"/>
      <c r="N598" s="253"/>
      <c r="O598" s="253"/>
      <c r="P598" s="253"/>
      <c r="Q598" s="253"/>
      <c r="R598" s="253"/>
      <c r="S598" s="253"/>
      <c r="T598" s="254"/>
      <c r="U598" s="14"/>
      <c r="V598" s="14"/>
      <c r="W598" s="14"/>
      <c r="X598" s="14"/>
      <c r="Y598" s="14"/>
      <c r="Z598" s="14"/>
      <c r="AA598" s="14"/>
      <c r="AB598" s="14"/>
      <c r="AC598" s="14"/>
      <c r="AD598" s="14"/>
      <c r="AE598" s="14"/>
      <c r="AT598" s="255" t="s">
        <v>221</v>
      </c>
      <c r="AU598" s="255" t="s">
        <v>83</v>
      </c>
      <c r="AV598" s="14" t="s">
        <v>83</v>
      </c>
      <c r="AW598" s="14" t="s">
        <v>34</v>
      </c>
      <c r="AX598" s="14" t="s">
        <v>74</v>
      </c>
      <c r="AY598" s="255" t="s">
        <v>210</v>
      </c>
    </row>
    <row r="599" s="14" customFormat="1">
      <c r="A599" s="14"/>
      <c r="B599" s="245"/>
      <c r="C599" s="246"/>
      <c r="D599" s="236" t="s">
        <v>221</v>
      </c>
      <c r="E599" s="247" t="s">
        <v>19</v>
      </c>
      <c r="F599" s="248" t="s">
        <v>2632</v>
      </c>
      <c r="G599" s="246"/>
      <c r="H599" s="249">
        <v>0.88800000000000001</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221</v>
      </c>
      <c r="AU599" s="255" t="s">
        <v>83</v>
      </c>
      <c r="AV599" s="14" t="s">
        <v>83</v>
      </c>
      <c r="AW599" s="14" t="s">
        <v>34</v>
      </c>
      <c r="AX599" s="14" t="s">
        <v>74</v>
      </c>
      <c r="AY599" s="255" t="s">
        <v>210</v>
      </c>
    </row>
    <row r="600" s="14" customFormat="1">
      <c r="A600" s="14"/>
      <c r="B600" s="245"/>
      <c r="C600" s="246"/>
      <c r="D600" s="236" t="s">
        <v>221</v>
      </c>
      <c r="E600" s="247" t="s">
        <v>19</v>
      </c>
      <c r="F600" s="248" t="s">
        <v>2633</v>
      </c>
      <c r="G600" s="246"/>
      <c r="H600" s="249">
        <v>6.3600000000000003</v>
      </c>
      <c r="I600" s="250"/>
      <c r="J600" s="246"/>
      <c r="K600" s="246"/>
      <c r="L600" s="251"/>
      <c r="M600" s="252"/>
      <c r="N600" s="253"/>
      <c r="O600" s="253"/>
      <c r="P600" s="253"/>
      <c r="Q600" s="253"/>
      <c r="R600" s="253"/>
      <c r="S600" s="253"/>
      <c r="T600" s="254"/>
      <c r="U600" s="14"/>
      <c r="V600" s="14"/>
      <c r="W600" s="14"/>
      <c r="X600" s="14"/>
      <c r="Y600" s="14"/>
      <c r="Z600" s="14"/>
      <c r="AA600" s="14"/>
      <c r="AB600" s="14"/>
      <c r="AC600" s="14"/>
      <c r="AD600" s="14"/>
      <c r="AE600" s="14"/>
      <c r="AT600" s="255" t="s">
        <v>221</v>
      </c>
      <c r="AU600" s="255" t="s">
        <v>83</v>
      </c>
      <c r="AV600" s="14" t="s">
        <v>83</v>
      </c>
      <c r="AW600" s="14" t="s">
        <v>34</v>
      </c>
      <c r="AX600" s="14" t="s">
        <v>74</v>
      </c>
      <c r="AY600" s="255" t="s">
        <v>210</v>
      </c>
    </row>
    <row r="601" s="14" customFormat="1">
      <c r="A601" s="14"/>
      <c r="B601" s="245"/>
      <c r="C601" s="246"/>
      <c r="D601" s="236" t="s">
        <v>221</v>
      </c>
      <c r="E601" s="247" t="s">
        <v>19</v>
      </c>
      <c r="F601" s="248" t="s">
        <v>2634</v>
      </c>
      <c r="G601" s="246"/>
      <c r="H601" s="249">
        <v>3.7799999999999998</v>
      </c>
      <c r="I601" s="250"/>
      <c r="J601" s="246"/>
      <c r="K601" s="246"/>
      <c r="L601" s="251"/>
      <c r="M601" s="252"/>
      <c r="N601" s="253"/>
      <c r="O601" s="253"/>
      <c r="P601" s="253"/>
      <c r="Q601" s="253"/>
      <c r="R601" s="253"/>
      <c r="S601" s="253"/>
      <c r="T601" s="254"/>
      <c r="U601" s="14"/>
      <c r="V601" s="14"/>
      <c r="W601" s="14"/>
      <c r="X601" s="14"/>
      <c r="Y601" s="14"/>
      <c r="Z601" s="14"/>
      <c r="AA601" s="14"/>
      <c r="AB601" s="14"/>
      <c r="AC601" s="14"/>
      <c r="AD601" s="14"/>
      <c r="AE601" s="14"/>
      <c r="AT601" s="255" t="s">
        <v>221</v>
      </c>
      <c r="AU601" s="255" t="s">
        <v>83</v>
      </c>
      <c r="AV601" s="14" t="s">
        <v>83</v>
      </c>
      <c r="AW601" s="14" t="s">
        <v>34</v>
      </c>
      <c r="AX601" s="14" t="s">
        <v>74</v>
      </c>
      <c r="AY601" s="255" t="s">
        <v>210</v>
      </c>
    </row>
    <row r="602" s="14" customFormat="1">
      <c r="A602" s="14"/>
      <c r="B602" s="245"/>
      <c r="C602" s="246"/>
      <c r="D602" s="236" t="s">
        <v>221</v>
      </c>
      <c r="E602" s="247" t="s">
        <v>19</v>
      </c>
      <c r="F602" s="248" t="s">
        <v>2635</v>
      </c>
      <c r="G602" s="246"/>
      <c r="H602" s="249">
        <v>3.2999999999999998</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221</v>
      </c>
      <c r="AU602" s="255" t="s">
        <v>83</v>
      </c>
      <c r="AV602" s="14" t="s">
        <v>83</v>
      </c>
      <c r="AW602" s="14" t="s">
        <v>34</v>
      </c>
      <c r="AX602" s="14" t="s">
        <v>74</v>
      </c>
      <c r="AY602" s="255" t="s">
        <v>210</v>
      </c>
    </row>
    <row r="603" s="15" customFormat="1">
      <c r="A603" s="15"/>
      <c r="B603" s="256"/>
      <c r="C603" s="257"/>
      <c r="D603" s="236" t="s">
        <v>221</v>
      </c>
      <c r="E603" s="258" t="s">
        <v>19</v>
      </c>
      <c r="F603" s="259" t="s">
        <v>234</v>
      </c>
      <c r="G603" s="257"/>
      <c r="H603" s="260">
        <v>50.943999999999996</v>
      </c>
      <c r="I603" s="261"/>
      <c r="J603" s="257"/>
      <c r="K603" s="257"/>
      <c r="L603" s="262"/>
      <c r="M603" s="263"/>
      <c r="N603" s="264"/>
      <c r="O603" s="264"/>
      <c r="P603" s="264"/>
      <c r="Q603" s="264"/>
      <c r="R603" s="264"/>
      <c r="S603" s="264"/>
      <c r="T603" s="265"/>
      <c r="U603" s="15"/>
      <c r="V603" s="15"/>
      <c r="W603" s="15"/>
      <c r="X603" s="15"/>
      <c r="Y603" s="15"/>
      <c r="Z603" s="15"/>
      <c r="AA603" s="15"/>
      <c r="AB603" s="15"/>
      <c r="AC603" s="15"/>
      <c r="AD603" s="15"/>
      <c r="AE603" s="15"/>
      <c r="AT603" s="266" t="s">
        <v>221</v>
      </c>
      <c r="AU603" s="266" t="s">
        <v>83</v>
      </c>
      <c r="AV603" s="15" t="s">
        <v>91</v>
      </c>
      <c r="AW603" s="15" t="s">
        <v>34</v>
      </c>
      <c r="AX603" s="15" t="s">
        <v>74</v>
      </c>
      <c r="AY603" s="266" t="s">
        <v>210</v>
      </c>
    </row>
    <row r="604" s="13" customFormat="1">
      <c r="A604" s="13"/>
      <c r="B604" s="234"/>
      <c r="C604" s="235"/>
      <c r="D604" s="236" t="s">
        <v>221</v>
      </c>
      <c r="E604" s="237" t="s">
        <v>19</v>
      </c>
      <c r="F604" s="238" t="s">
        <v>558</v>
      </c>
      <c r="G604" s="235"/>
      <c r="H604" s="237" t="s">
        <v>19</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221</v>
      </c>
      <c r="AU604" s="244" t="s">
        <v>83</v>
      </c>
      <c r="AV604" s="13" t="s">
        <v>81</v>
      </c>
      <c r="AW604" s="13" t="s">
        <v>34</v>
      </c>
      <c r="AX604" s="13" t="s">
        <v>74</v>
      </c>
      <c r="AY604" s="244" t="s">
        <v>210</v>
      </c>
    </row>
    <row r="605" s="14" customFormat="1">
      <c r="A605" s="14"/>
      <c r="B605" s="245"/>
      <c r="C605" s="246"/>
      <c r="D605" s="236" t="s">
        <v>221</v>
      </c>
      <c r="E605" s="247" t="s">
        <v>19</v>
      </c>
      <c r="F605" s="248" t="s">
        <v>2636</v>
      </c>
      <c r="G605" s="246"/>
      <c r="H605" s="249">
        <v>2.1600000000000001</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221</v>
      </c>
      <c r="AU605" s="255" t="s">
        <v>83</v>
      </c>
      <c r="AV605" s="14" t="s">
        <v>83</v>
      </c>
      <c r="AW605" s="14" t="s">
        <v>34</v>
      </c>
      <c r="AX605" s="14" t="s">
        <v>74</v>
      </c>
      <c r="AY605" s="255" t="s">
        <v>210</v>
      </c>
    </row>
    <row r="606" s="15" customFormat="1">
      <c r="A606" s="15"/>
      <c r="B606" s="256"/>
      <c r="C606" s="257"/>
      <c r="D606" s="236" t="s">
        <v>221</v>
      </c>
      <c r="E606" s="258" t="s">
        <v>19</v>
      </c>
      <c r="F606" s="259" t="s">
        <v>234</v>
      </c>
      <c r="G606" s="257"/>
      <c r="H606" s="260">
        <v>2.1600000000000001</v>
      </c>
      <c r="I606" s="261"/>
      <c r="J606" s="257"/>
      <c r="K606" s="257"/>
      <c r="L606" s="262"/>
      <c r="M606" s="263"/>
      <c r="N606" s="264"/>
      <c r="O606" s="264"/>
      <c r="P606" s="264"/>
      <c r="Q606" s="264"/>
      <c r="R606" s="264"/>
      <c r="S606" s="264"/>
      <c r="T606" s="265"/>
      <c r="U606" s="15"/>
      <c r="V606" s="15"/>
      <c r="W606" s="15"/>
      <c r="X606" s="15"/>
      <c r="Y606" s="15"/>
      <c r="Z606" s="15"/>
      <c r="AA606" s="15"/>
      <c r="AB606" s="15"/>
      <c r="AC606" s="15"/>
      <c r="AD606" s="15"/>
      <c r="AE606" s="15"/>
      <c r="AT606" s="266" t="s">
        <v>221</v>
      </c>
      <c r="AU606" s="266" t="s">
        <v>83</v>
      </c>
      <c r="AV606" s="15" t="s">
        <v>91</v>
      </c>
      <c r="AW606" s="15" t="s">
        <v>34</v>
      </c>
      <c r="AX606" s="15" t="s">
        <v>74</v>
      </c>
      <c r="AY606" s="266" t="s">
        <v>210</v>
      </c>
    </row>
    <row r="607" s="13" customFormat="1">
      <c r="A607" s="13"/>
      <c r="B607" s="234"/>
      <c r="C607" s="235"/>
      <c r="D607" s="236" t="s">
        <v>221</v>
      </c>
      <c r="E607" s="237" t="s">
        <v>19</v>
      </c>
      <c r="F607" s="238" t="s">
        <v>672</v>
      </c>
      <c r="G607" s="235"/>
      <c r="H607" s="237" t="s">
        <v>19</v>
      </c>
      <c r="I607" s="239"/>
      <c r="J607" s="235"/>
      <c r="K607" s="235"/>
      <c r="L607" s="240"/>
      <c r="M607" s="241"/>
      <c r="N607" s="242"/>
      <c r="O607" s="242"/>
      <c r="P607" s="242"/>
      <c r="Q607" s="242"/>
      <c r="R607" s="242"/>
      <c r="S607" s="242"/>
      <c r="T607" s="243"/>
      <c r="U607" s="13"/>
      <c r="V607" s="13"/>
      <c r="W607" s="13"/>
      <c r="X607" s="13"/>
      <c r="Y607" s="13"/>
      <c r="Z607" s="13"/>
      <c r="AA607" s="13"/>
      <c r="AB607" s="13"/>
      <c r="AC607" s="13"/>
      <c r="AD607" s="13"/>
      <c r="AE607" s="13"/>
      <c r="AT607" s="244" t="s">
        <v>221</v>
      </c>
      <c r="AU607" s="244" t="s">
        <v>83</v>
      </c>
      <c r="AV607" s="13" t="s">
        <v>81</v>
      </c>
      <c r="AW607" s="13" t="s">
        <v>34</v>
      </c>
      <c r="AX607" s="13" t="s">
        <v>74</v>
      </c>
      <c r="AY607" s="244" t="s">
        <v>210</v>
      </c>
    </row>
    <row r="608" s="14" customFormat="1">
      <c r="A608" s="14"/>
      <c r="B608" s="245"/>
      <c r="C608" s="246"/>
      <c r="D608" s="236" t="s">
        <v>221</v>
      </c>
      <c r="E608" s="247" t="s">
        <v>19</v>
      </c>
      <c r="F608" s="248" t="s">
        <v>2637</v>
      </c>
      <c r="G608" s="246"/>
      <c r="H608" s="249">
        <v>2.9159999999999999</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221</v>
      </c>
      <c r="AU608" s="255" t="s">
        <v>83</v>
      </c>
      <c r="AV608" s="14" t="s">
        <v>83</v>
      </c>
      <c r="AW608" s="14" t="s">
        <v>34</v>
      </c>
      <c r="AX608" s="14" t="s">
        <v>74</v>
      </c>
      <c r="AY608" s="255" t="s">
        <v>210</v>
      </c>
    </row>
    <row r="609" s="14" customFormat="1">
      <c r="A609" s="14"/>
      <c r="B609" s="245"/>
      <c r="C609" s="246"/>
      <c r="D609" s="236" t="s">
        <v>221</v>
      </c>
      <c r="E609" s="247" t="s">
        <v>19</v>
      </c>
      <c r="F609" s="248" t="s">
        <v>2638</v>
      </c>
      <c r="G609" s="246"/>
      <c r="H609" s="249">
        <v>6.7199999999999998</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221</v>
      </c>
      <c r="AU609" s="255" t="s">
        <v>83</v>
      </c>
      <c r="AV609" s="14" t="s">
        <v>83</v>
      </c>
      <c r="AW609" s="14" t="s">
        <v>34</v>
      </c>
      <c r="AX609" s="14" t="s">
        <v>74</v>
      </c>
      <c r="AY609" s="255" t="s">
        <v>210</v>
      </c>
    </row>
    <row r="610" s="15" customFormat="1">
      <c r="A610" s="15"/>
      <c r="B610" s="256"/>
      <c r="C610" s="257"/>
      <c r="D610" s="236" t="s">
        <v>221</v>
      </c>
      <c r="E610" s="258" t="s">
        <v>19</v>
      </c>
      <c r="F610" s="259" t="s">
        <v>234</v>
      </c>
      <c r="G610" s="257"/>
      <c r="H610" s="260">
        <v>9.6359999999999992</v>
      </c>
      <c r="I610" s="261"/>
      <c r="J610" s="257"/>
      <c r="K610" s="257"/>
      <c r="L610" s="262"/>
      <c r="M610" s="263"/>
      <c r="N610" s="264"/>
      <c r="O610" s="264"/>
      <c r="P610" s="264"/>
      <c r="Q610" s="264"/>
      <c r="R610" s="264"/>
      <c r="S610" s="264"/>
      <c r="T610" s="265"/>
      <c r="U610" s="15"/>
      <c r="V610" s="15"/>
      <c r="W610" s="15"/>
      <c r="X610" s="15"/>
      <c r="Y610" s="15"/>
      <c r="Z610" s="15"/>
      <c r="AA610" s="15"/>
      <c r="AB610" s="15"/>
      <c r="AC610" s="15"/>
      <c r="AD610" s="15"/>
      <c r="AE610" s="15"/>
      <c r="AT610" s="266" t="s">
        <v>221</v>
      </c>
      <c r="AU610" s="266" t="s">
        <v>83</v>
      </c>
      <c r="AV610" s="15" t="s">
        <v>91</v>
      </c>
      <c r="AW610" s="15" t="s">
        <v>34</v>
      </c>
      <c r="AX610" s="15" t="s">
        <v>74</v>
      </c>
      <c r="AY610" s="266" t="s">
        <v>210</v>
      </c>
    </row>
    <row r="611" s="13" customFormat="1">
      <c r="A611" s="13"/>
      <c r="B611" s="234"/>
      <c r="C611" s="235"/>
      <c r="D611" s="236" t="s">
        <v>221</v>
      </c>
      <c r="E611" s="237" t="s">
        <v>19</v>
      </c>
      <c r="F611" s="238" t="s">
        <v>677</v>
      </c>
      <c r="G611" s="235"/>
      <c r="H611" s="237" t="s">
        <v>19</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221</v>
      </c>
      <c r="AU611" s="244" t="s">
        <v>83</v>
      </c>
      <c r="AV611" s="13" t="s">
        <v>81</v>
      </c>
      <c r="AW611" s="13" t="s">
        <v>34</v>
      </c>
      <c r="AX611" s="13" t="s">
        <v>74</v>
      </c>
      <c r="AY611" s="244" t="s">
        <v>210</v>
      </c>
    </row>
    <row r="612" s="15" customFormat="1">
      <c r="A612" s="15"/>
      <c r="B612" s="256"/>
      <c r="C612" s="257"/>
      <c r="D612" s="236" t="s">
        <v>221</v>
      </c>
      <c r="E612" s="258" t="s">
        <v>19</v>
      </c>
      <c r="F612" s="259" t="s">
        <v>234</v>
      </c>
      <c r="G612" s="257"/>
      <c r="H612" s="260">
        <v>0</v>
      </c>
      <c r="I612" s="261"/>
      <c r="J612" s="257"/>
      <c r="K612" s="257"/>
      <c r="L612" s="262"/>
      <c r="M612" s="263"/>
      <c r="N612" s="264"/>
      <c r="O612" s="264"/>
      <c r="P612" s="264"/>
      <c r="Q612" s="264"/>
      <c r="R612" s="264"/>
      <c r="S612" s="264"/>
      <c r="T612" s="265"/>
      <c r="U612" s="15"/>
      <c r="V612" s="15"/>
      <c r="W612" s="15"/>
      <c r="X612" s="15"/>
      <c r="Y612" s="15"/>
      <c r="Z612" s="15"/>
      <c r="AA612" s="15"/>
      <c r="AB612" s="15"/>
      <c r="AC612" s="15"/>
      <c r="AD612" s="15"/>
      <c r="AE612" s="15"/>
      <c r="AT612" s="266" t="s">
        <v>221</v>
      </c>
      <c r="AU612" s="266" t="s">
        <v>83</v>
      </c>
      <c r="AV612" s="15" t="s">
        <v>91</v>
      </c>
      <c r="AW612" s="15" t="s">
        <v>34</v>
      </c>
      <c r="AX612" s="15" t="s">
        <v>74</v>
      </c>
      <c r="AY612" s="266" t="s">
        <v>210</v>
      </c>
    </row>
    <row r="613" s="16" customFormat="1">
      <c r="A613" s="16"/>
      <c r="B613" s="267"/>
      <c r="C613" s="268"/>
      <c r="D613" s="236" t="s">
        <v>221</v>
      </c>
      <c r="E613" s="269" t="s">
        <v>19</v>
      </c>
      <c r="F613" s="270" t="s">
        <v>236</v>
      </c>
      <c r="G613" s="268"/>
      <c r="H613" s="271">
        <v>62.739999999999995</v>
      </c>
      <c r="I613" s="272"/>
      <c r="J613" s="268"/>
      <c r="K613" s="268"/>
      <c r="L613" s="273"/>
      <c r="M613" s="274"/>
      <c r="N613" s="275"/>
      <c r="O613" s="275"/>
      <c r="P613" s="275"/>
      <c r="Q613" s="275"/>
      <c r="R613" s="275"/>
      <c r="S613" s="275"/>
      <c r="T613" s="276"/>
      <c r="U613" s="16"/>
      <c r="V613" s="16"/>
      <c r="W613" s="16"/>
      <c r="X613" s="16"/>
      <c r="Y613" s="16"/>
      <c r="Z613" s="16"/>
      <c r="AA613" s="16"/>
      <c r="AB613" s="16"/>
      <c r="AC613" s="16"/>
      <c r="AD613" s="16"/>
      <c r="AE613" s="16"/>
      <c r="AT613" s="277" t="s">
        <v>221</v>
      </c>
      <c r="AU613" s="277" t="s">
        <v>83</v>
      </c>
      <c r="AV613" s="16" t="s">
        <v>217</v>
      </c>
      <c r="AW613" s="16" t="s">
        <v>34</v>
      </c>
      <c r="AX613" s="16" t="s">
        <v>81</v>
      </c>
      <c r="AY613" s="277" t="s">
        <v>210</v>
      </c>
    </row>
    <row r="614" s="2" customFormat="1" ht="16.5" customHeight="1">
      <c r="A614" s="40"/>
      <c r="B614" s="41"/>
      <c r="C614" s="216" t="s">
        <v>618</v>
      </c>
      <c r="D614" s="216" t="s">
        <v>212</v>
      </c>
      <c r="E614" s="217" t="s">
        <v>2639</v>
      </c>
      <c r="F614" s="218" t="s">
        <v>2640</v>
      </c>
      <c r="G614" s="219" t="s">
        <v>417</v>
      </c>
      <c r="H614" s="220">
        <v>116.95999999999999</v>
      </c>
      <c r="I614" s="221"/>
      <c r="J614" s="222">
        <f>ROUND(I614*H614,2)</f>
        <v>0</v>
      </c>
      <c r="K614" s="218" t="s">
        <v>296</v>
      </c>
      <c r="L614" s="46"/>
      <c r="M614" s="223" t="s">
        <v>19</v>
      </c>
      <c r="N614" s="224" t="s">
        <v>45</v>
      </c>
      <c r="O614" s="86"/>
      <c r="P614" s="225">
        <f>O614*H614</f>
        <v>0</v>
      </c>
      <c r="Q614" s="225">
        <v>0.00281</v>
      </c>
      <c r="R614" s="225">
        <f>Q614*H614</f>
        <v>0.32865759999999999</v>
      </c>
      <c r="S614" s="225">
        <v>0</v>
      </c>
      <c r="T614" s="226">
        <f>S614*H614</f>
        <v>0</v>
      </c>
      <c r="U614" s="40"/>
      <c r="V614" s="40"/>
      <c r="W614" s="40"/>
      <c r="X614" s="40"/>
      <c r="Y614" s="40"/>
      <c r="Z614" s="40"/>
      <c r="AA614" s="40"/>
      <c r="AB614" s="40"/>
      <c r="AC614" s="40"/>
      <c r="AD614" s="40"/>
      <c r="AE614" s="40"/>
      <c r="AR614" s="227" t="s">
        <v>217</v>
      </c>
      <c r="AT614" s="227" t="s">
        <v>212</v>
      </c>
      <c r="AU614" s="227" t="s">
        <v>83</v>
      </c>
      <c r="AY614" s="19" t="s">
        <v>210</v>
      </c>
      <c r="BE614" s="228">
        <f>IF(N614="základní",J614,0)</f>
        <v>0</v>
      </c>
      <c r="BF614" s="228">
        <f>IF(N614="snížená",J614,0)</f>
        <v>0</v>
      </c>
      <c r="BG614" s="228">
        <f>IF(N614="zákl. přenesená",J614,0)</f>
        <v>0</v>
      </c>
      <c r="BH614" s="228">
        <f>IF(N614="sníž. přenesená",J614,0)</f>
        <v>0</v>
      </c>
      <c r="BI614" s="228">
        <f>IF(N614="nulová",J614,0)</f>
        <v>0</v>
      </c>
      <c r="BJ614" s="19" t="s">
        <v>81</v>
      </c>
      <c r="BK614" s="228">
        <f>ROUND(I614*H614,2)</f>
        <v>0</v>
      </c>
      <c r="BL614" s="19" t="s">
        <v>217</v>
      </c>
      <c r="BM614" s="227" t="s">
        <v>2641</v>
      </c>
    </row>
    <row r="615" s="13" customFormat="1">
      <c r="A615" s="13"/>
      <c r="B615" s="234"/>
      <c r="C615" s="235"/>
      <c r="D615" s="236" t="s">
        <v>221</v>
      </c>
      <c r="E615" s="237" t="s">
        <v>19</v>
      </c>
      <c r="F615" s="238" t="s">
        <v>2604</v>
      </c>
      <c r="G615" s="235"/>
      <c r="H615" s="237" t="s">
        <v>19</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221</v>
      </c>
      <c r="AU615" s="244" t="s">
        <v>83</v>
      </c>
      <c r="AV615" s="13" t="s">
        <v>81</v>
      </c>
      <c r="AW615" s="13" t="s">
        <v>34</v>
      </c>
      <c r="AX615" s="13" t="s">
        <v>74</v>
      </c>
      <c r="AY615" s="244" t="s">
        <v>210</v>
      </c>
    </row>
    <row r="616" s="13" customFormat="1">
      <c r="A616" s="13"/>
      <c r="B616" s="234"/>
      <c r="C616" s="235"/>
      <c r="D616" s="236" t="s">
        <v>221</v>
      </c>
      <c r="E616" s="237" t="s">
        <v>19</v>
      </c>
      <c r="F616" s="238" t="s">
        <v>723</v>
      </c>
      <c r="G616" s="235"/>
      <c r="H616" s="237" t="s">
        <v>19</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221</v>
      </c>
      <c r="AU616" s="244" t="s">
        <v>83</v>
      </c>
      <c r="AV616" s="13" t="s">
        <v>81</v>
      </c>
      <c r="AW616" s="13" t="s">
        <v>34</v>
      </c>
      <c r="AX616" s="13" t="s">
        <v>74</v>
      </c>
      <c r="AY616" s="244" t="s">
        <v>210</v>
      </c>
    </row>
    <row r="617" s="14" customFormat="1">
      <c r="A617" s="14"/>
      <c r="B617" s="245"/>
      <c r="C617" s="246"/>
      <c r="D617" s="236" t="s">
        <v>221</v>
      </c>
      <c r="E617" s="247" t="s">
        <v>19</v>
      </c>
      <c r="F617" s="248" t="s">
        <v>2642</v>
      </c>
      <c r="G617" s="246"/>
      <c r="H617" s="249">
        <v>1.9199999999999999</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221</v>
      </c>
      <c r="AU617" s="255" t="s">
        <v>83</v>
      </c>
      <c r="AV617" s="14" t="s">
        <v>83</v>
      </c>
      <c r="AW617" s="14" t="s">
        <v>34</v>
      </c>
      <c r="AX617" s="14" t="s">
        <v>74</v>
      </c>
      <c r="AY617" s="255" t="s">
        <v>210</v>
      </c>
    </row>
    <row r="618" s="15" customFormat="1">
      <c r="A618" s="15"/>
      <c r="B618" s="256"/>
      <c r="C618" s="257"/>
      <c r="D618" s="236" t="s">
        <v>221</v>
      </c>
      <c r="E618" s="258" t="s">
        <v>19</v>
      </c>
      <c r="F618" s="259" t="s">
        <v>234</v>
      </c>
      <c r="G618" s="257"/>
      <c r="H618" s="260">
        <v>1.9199999999999999</v>
      </c>
      <c r="I618" s="261"/>
      <c r="J618" s="257"/>
      <c r="K618" s="257"/>
      <c r="L618" s="262"/>
      <c r="M618" s="263"/>
      <c r="N618" s="264"/>
      <c r="O618" s="264"/>
      <c r="P618" s="264"/>
      <c r="Q618" s="264"/>
      <c r="R618" s="264"/>
      <c r="S618" s="264"/>
      <c r="T618" s="265"/>
      <c r="U618" s="15"/>
      <c r="V618" s="15"/>
      <c r="W618" s="15"/>
      <c r="X618" s="15"/>
      <c r="Y618" s="15"/>
      <c r="Z618" s="15"/>
      <c r="AA618" s="15"/>
      <c r="AB618" s="15"/>
      <c r="AC618" s="15"/>
      <c r="AD618" s="15"/>
      <c r="AE618" s="15"/>
      <c r="AT618" s="266" t="s">
        <v>221</v>
      </c>
      <c r="AU618" s="266" t="s">
        <v>83</v>
      </c>
      <c r="AV618" s="15" t="s">
        <v>91</v>
      </c>
      <c r="AW618" s="15" t="s">
        <v>34</v>
      </c>
      <c r="AX618" s="15" t="s">
        <v>74</v>
      </c>
      <c r="AY618" s="266" t="s">
        <v>210</v>
      </c>
    </row>
    <row r="619" s="13" customFormat="1">
      <c r="A619" s="13"/>
      <c r="B619" s="234"/>
      <c r="C619" s="235"/>
      <c r="D619" s="236" t="s">
        <v>221</v>
      </c>
      <c r="E619" s="237" t="s">
        <v>19</v>
      </c>
      <c r="F619" s="238" t="s">
        <v>730</v>
      </c>
      <c r="G619" s="235"/>
      <c r="H619" s="237" t="s">
        <v>19</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221</v>
      </c>
      <c r="AU619" s="244" t="s">
        <v>83</v>
      </c>
      <c r="AV619" s="13" t="s">
        <v>81</v>
      </c>
      <c r="AW619" s="13" t="s">
        <v>34</v>
      </c>
      <c r="AX619" s="13" t="s">
        <v>74</v>
      </c>
      <c r="AY619" s="244" t="s">
        <v>210</v>
      </c>
    </row>
    <row r="620" s="14" customFormat="1">
      <c r="A620" s="14"/>
      <c r="B620" s="245"/>
      <c r="C620" s="246"/>
      <c r="D620" s="236" t="s">
        <v>221</v>
      </c>
      <c r="E620" s="247" t="s">
        <v>19</v>
      </c>
      <c r="F620" s="248" t="s">
        <v>2643</v>
      </c>
      <c r="G620" s="246"/>
      <c r="H620" s="249">
        <v>4.4500000000000002</v>
      </c>
      <c r="I620" s="250"/>
      <c r="J620" s="246"/>
      <c r="K620" s="246"/>
      <c r="L620" s="251"/>
      <c r="M620" s="252"/>
      <c r="N620" s="253"/>
      <c r="O620" s="253"/>
      <c r="P620" s="253"/>
      <c r="Q620" s="253"/>
      <c r="R620" s="253"/>
      <c r="S620" s="253"/>
      <c r="T620" s="254"/>
      <c r="U620" s="14"/>
      <c r="V620" s="14"/>
      <c r="W620" s="14"/>
      <c r="X620" s="14"/>
      <c r="Y620" s="14"/>
      <c r="Z620" s="14"/>
      <c r="AA620" s="14"/>
      <c r="AB620" s="14"/>
      <c r="AC620" s="14"/>
      <c r="AD620" s="14"/>
      <c r="AE620" s="14"/>
      <c r="AT620" s="255" t="s">
        <v>221</v>
      </c>
      <c r="AU620" s="255" t="s">
        <v>83</v>
      </c>
      <c r="AV620" s="14" t="s">
        <v>83</v>
      </c>
      <c r="AW620" s="14" t="s">
        <v>34</v>
      </c>
      <c r="AX620" s="14" t="s">
        <v>74</v>
      </c>
      <c r="AY620" s="255" t="s">
        <v>210</v>
      </c>
    </row>
    <row r="621" s="14" customFormat="1">
      <c r="A621" s="14"/>
      <c r="B621" s="245"/>
      <c r="C621" s="246"/>
      <c r="D621" s="236" t="s">
        <v>221</v>
      </c>
      <c r="E621" s="247" t="s">
        <v>19</v>
      </c>
      <c r="F621" s="248" t="s">
        <v>2644</v>
      </c>
      <c r="G621" s="246"/>
      <c r="H621" s="249">
        <v>10.140000000000001</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221</v>
      </c>
      <c r="AU621" s="255" t="s">
        <v>83</v>
      </c>
      <c r="AV621" s="14" t="s">
        <v>83</v>
      </c>
      <c r="AW621" s="14" t="s">
        <v>34</v>
      </c>
      <c r="AX621" s="14" t="s">
        <v>74</v>
      </c>
      <c r="AY621" s="255" t="s">
        <v>210</v>
      </c>
    </row>
    <row r="622" s="14" customFormat="1">
      <c r="A622" s="14"/>
      <c r="B622" s="245"/>
      <c r="C622" s="246"/>
      <c r="D622" s="236" t="s">
        <v>221</v>
      </c>
      <c r="E622" s="247" t="s">
        <v>19</v>
      </c>
      <c r="F622" s="248" t="s">
        <v>2645</v>
      </c>
      <c r="G622" s="246"/>
      <c r="H622" s="249">
        <v>5.6399999999999997</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221</v>
      </c>
      <c r="AU622" s="255" t="s">
        <v>83</v>
      </c>
      <c r="AV622" s="14" t="s">
        <v>83</v>
      </c>
      <c r="AW622" s="14" t="s">
        <v>34</v>
      </c>
      <c r="AX622" s="14" t="s">
        <v>74</v>
      </c>
      <c r="AY622" s="255" t="s">
        <v>210</v>
      </c>
    </row>
    <row r="623" s="14" customFormat="1">
      <c r="A623" s="14"/>
      <c r="B623" s="245"/>
      <c r="C623" s="246"/>
      <c r="D623" s="236" t="s">
        <v>221</v>
      </c>
      <c r="E623" s="247" t="s">
        <v>19</v>
      </c>
      <c r="F623" s="248" t="s">
        <v>2646</v>
      </c>
      <c r="G623" s="246"/>
      <c r="H623" s="249">
        <v>4.4500000000000002</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221</v>
      </c>
      <c r="AU623" s="255" t="s">
        <v>83</v>
      </c>
      <c r="AV623" s="14" t="s">
        <v>83</v>
      </c>
      <c r="AW623" s="14" t="s">
        <v>34</v>
      </c>
      <c r="AX623" s="14" t="s">
        <v>74</v>
      </c>
      <c r="AY623" s="255" t="s">
        <v>210</v>
      </c>
    </row>
    <row r="624" s="14" customFormat="1">
      <c r="A624" s="14"/>
      <c r="B624" s="245"/>
      <c r="C624" s="246"/>
      <c r="D624" s="236" t="s">
        <v>221</v>
      </c>
      <c r="E624" s="247" t="s">
        <v>19</v>
      </c>
      <c r="F624" s="248" t="s">
        <v>2647</v>
      </c>
      <c r="G624" s="246"/>
      <c r="H624" s="249">
        <v>4.4500000000000002</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221</v>
      </c>
      <c r="AU624" s="255" t="s">
        <v>83</v>
      </c>
      <c r="AV624" s="14" t="s">
        <v>83</v>
      </c>
      <c r="AW624" s="14" t="s">
        <v>34</v>
      </c>
      <c r="AX624" s="14" t="s">
        <v>74</v>
      </c>
      <c r="AY624" s="255" t="s">
        <v>210</v>
      </c>
    </row>
    <row r="625" s="14" customFormat="1">
      <c r="A625" s="14"/>
      <c r="B625" s="245"/>
      <c r="C625" s="246"/>
      <c r="D625" s="236" t="s">
        <v>221</v>
      </c>
      <c r="E625" s="247" t="s">
        <v>19</v>
      </c>
      <c r="F625" s="248" t="s">
        <v>2648</v>
      </c>
      <c r="G625" s="246"/>
      <c r="H625" s="249">
        <v>1.5600000000000001</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221</v>
      </c>
      <c r="AU625" s="255" t="s">
        <v>83</v>
      </c>
      <c r="AV625" s="14" t="s">
        <v>83</v>
      </c>
      <c r="AW625" s="14" t="s">
        <v>34</v>
      </c>
      <c r="AX625" s="14" t="s">
        <v>74</v>
      </c>
      <c r="AY625" s="255" t="s">
        <v>210</v>
      </c>
    </row>
    <row r="626" s="14" customFormat="1">
      <c r="A626" s="14"/>
      <c r="B626" s="245"/>
      <c r="C626" s="246"/>
      <c r="D626" s="236" t="s">
        <v>221</v>
      </c>
      <c r="E626" s="247" t="s">
        <v>19</v>
      </c>
      <c r="F626" s="248" t="s">
        <v>2649</v>
      </c>
      <c r="G626" s="246"/>
      <c r="H626" s="249">
        <v>3.8399999999999999</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221</v>
      </c>
      <c r="AU626" s="255" t="s">
        <v>83</v>
      </c>
      <c r="AV626" s="14" t="s">
        <v>83</v>
      </c>
      <c r="AW626" s="14" t="s">
        <v>34</v>
      </c>
      <c r="AX626" s="14" t="s">
        <v>74</v>
      </c>
      <c r="AY626" s="255" t="s">
        <v>210</v>
      </c>
    </row>
    <row r="627" s="14" customFormat="1">
      <c r="A627" s="14"/>
      <c r="B627" s="245"/>
      <c r="C627" s="246"/>
      <c r="D627" s="236" t="s">
        <v>221</v>
      </c>
      <c r="E627" s="247" t="s">
        <v>19</v>
      </c>
      <c r="F627" s="248" t="s">
        <v>2650</v>
      </c>
      <c r="G627" s="246"/>
      <c r="H627" s="249">
        <v>3.7200000000000002</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221</v>
      </c>
      <c r="AU627" s="255" t="s">
        <v>83</v>
      </c>
      <c r="AV627" s="14" t="s">
        <v>83</v>
      </c>
      <c r="AW627" s="14" t="s">
        <v>34</v>
      </c>
      <c r="AX627" s="14" t="s">
        <v>74</v>
      </c>
      <c r="AY627" s="255" t="s">
        <v>210</v>
      </c>
    </row>
    <row r="628" s="14" customFormat="1">
      <c r="A628" s="14"/>
      <c r="B628" s="245"/>
      <c r="C628" s="246"/>
      <c r="D628" s="236" t="s">
        <v>221</v>
      </c>
      <c r="E628" s="247" t="s">
        <v>19</v>
      </c>
      <c r="F628" s="248" t="s">
        <v>2651</v>
      </c>
      <c r="G628" s="246"/>
      <c r="H628" s="249">
        <v>1.1399999999999999</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221</v>
      </c>
      <c r="AU628" s="255" t="s">
        <v>83</v>
      </c>
      <c r="AV628" s="14" t="s">
        <v>83</v>
      </c>
      <c r="AW628" s="14" t="s">
        <v>34</v>
      </c>
      <c r="AX628" s="14" t="s">
        <v>74</v>
      </c>
      <c r="AY628" s="255" t="s">
        <v>210</v>
      </c>
    </row>
    <row r="629" s="14" customFormat="1">
      <c r="A629" s="14"/>
      <c r="B629" s="245"/>
      <c r="C629" s="246"/>
      <c r="D629" s="236" t="s">
        <v>221</v>
      </c>
      <c r="E629" s="247" t="s">
        <v>19</v>
      </c>
      <c r="F629" s="248" t="s">
        <v>2652</v>
      </c>
      <c r="G629" s="246"/>
      <c r="H629" s="249">
        <v>3.7200000000000002</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221</v>
      </c>
      <c r="AU629" s="255" t="s">
        <v>83</v>
      </c>
      <c r="AV629" s="14" t="s">
        <v>83</v>
      </c>
      <c r="AW629" s="14" t="s">
        <v>34</v>
      </c>
      <c r="AX629" s="14" t="s">
        <v>74</v>
      </c>
      <c r="AY629" s="255" t="s">
        <v>210</v>
      </c>
    </row>
    <row r="630" s="14" customFormat="1">
      <c r="A630" s="14"/>
      <c r="B630" s="245"/>
      <c r="C630" s="246"/>
      <c r="D630" s="236" t="s">
        <v>221</v>
      </c>
      <c r="E630" s="247" t="s">
        <v>19</v>
      </c>
      <c r="F630" s="248" t="s">
        <v>2653</v>
      </c>
      <c r="G630" s="246"/>
      <c r="H630" s="249">
        <v>0.58799999999999997</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221</v>
      </c>
      <c r="AU630" s="255" t="s">
        <v>83</v>
      </c>
      <c r="AV630" s="14" t="s">
        <v>83</v>
      </c>
      <c r="AW630" s="14" t="s">
        <v>34</v>
      </c>
      <c r="AX630" s="14" t="s">
        <v>74</v>
      </c>
      <c r="AY630" s="255" t="s">
        <v>210</v>
      </c>
    </row>
    <row r="631" s="14" customFormat="1">
      <c r="A631" s="14"/>
      <c r="B631" s="245"/>
      <c r="C631" s="246"/>
      <c r="D631" s="236" t="s">
        <v>221</v>
      </c>
      <c r="E631" s="247" t="s">
        <v>19</v>
      </c>
      <c r="F631" s="248" t="s">
        <v>2654</v>
      </c>
      <c r="G631" s="246"/>
      <c r="H631" s="249">
        <v>7.3200000000000003</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221</v>
      </c>
      <c r="AU631" s="255" t="s">
        <v>83</v>
      </c>
      <c r="AV631" s="14" t="s">
        <v>83</v>
      </c>
      <c r="AW631" s="14" t="s">
        <v>34</v>
      </c>
      <c r="AX631" s="14" t="s">
        <v>74</v>
      </c>
      <c r="AY631" s="255" t="s">
        <v>210</v>
      </c>
    </row>
    <row r="632" s="14" customFormat="1">
      <c r="A632" s="14"/>
      <c r="B632" s="245"/>
      <c r="C632" s="246"/>
      <c r="D632" s="236" t="s">
        <v>221</v>
      </c>
      <c r="E632" s="247" t="s">
        <v>19</v>
      </c>
      <c r="F632" s="248" t="s">
        <v>2655</v>
      </c>
      <c r="G632" s="246"/>
      <c r="H632" s="249">
        <v>2</v>
      </c>
      <c r="I632" s="250"/>
      <c r="J632" s="246"/>
      <c r="K632" s="246"/>
      <c r="L632" s="251"/>
      <c r="M632" s="252"/>
      <c r="N632" s="253"/>
      <c r="O632" s="253"/>
      <c r="P632" s="253"/>
      <c r="Q632" s="253"/>
      <c r="R632" s="253"/>
      <c r="S632" s="253"/>
      <c r="T632" s="254"/>
      <c r="U632" s="14"/>
      <c r="V632" s="14"/>
      <c r="W632" s="14"/>
      <c r="X632" s="14"/>
      <c r="Y632" s="14"/>
      <c r="Z632" s="14"/>
      <c r="AA632" s="14"/>
      <c r="AB632" s="14"/>
      <c r="AC632" s="14"/>
      <c r="AD632" s="14"/>
      <c r="AE632" s="14"/>
      <c r="AT632" s="255" t="s">
        <v>221</v>
      </c>
      <c r="AU632" s="255" t="s">
        <v>83</v>
      </c>
      <c r="AV632" s="14" t="s">
        <v>83</v>
      </c>
      <c r="AW632" s="14" t="s">
        <v>34</v>
      </c>
      <c r="AX632" s="14" t="s">
        <v>74</v>
      </c>
      <c r="AY632" s="255" t="s">
        <v>210</v>
      </c>
    </row>
    <row r="633" s="14" customFormat="1">
      <c r="A633" s="14"/>
      <c r="B633" s="245"/>
      <c r="C633" s="246"/>
      <c r="D633" s="236" t="s">
        <v>221</v>
      </c>
      <c r="E633" s="247" t="s">
        <v>19</v>
      </c>
      <c r="F633" s="248" t="s">
        <v>2656</v>
      </c>
      <c r="G633" s="246"/>
      <c r="H633" s="249">
        <v>0.59999999999999998</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221</v>
      </c>
      <c r="AU633" s="255" t="s">
        <v>83</v>
      </c>
      <c r="AV633" s="14" t="s">
        <v>83</v>
      </c>
      <c r="AW633" s="14" t="s">
        <v>34</v>
      </c>
      <c r="AX633" s="14" t="s">
        <v>74</v>
      </c>
      <c r="AY633" s="255" t="s">
        <v>210</v>
      </c>
    </row>
    <row r="634" s="14" customFormat="1">
      <c r="A634" s="14"/>
      <c r="B634" s="245"/>
      <c r="C634" s="246"/>
      <c r="D634" s="236" t="s">
        <v>221</v>
      </c>
      <c r="E634" s="247" t="s">
        <v>19</v>
      </c>
      <c r="F634" s="248" t="s">
        <v>2657</v>
      </c>
      <c r="G634" s="246"/>
      <c r="H634" s="249">
        <v>1.44</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221</v>
      </c>
      <c r="AU634" s="255" t="s">
        <v>83</v>
      </c>
      <c r="AV634" s="14" t="s">
        <v>83</v>
      </c>
      <c r="AW634" s="14" t="s">
        <v>34</v>
      </c>
      <c r="AX634" s="14" t="s">
        <v>74</v>
      </c>
      <c r="AY634" s="255" t="s">
        <v>210</v>
      </c>
    </row>
    <row r="635" s="14" customFormat="1">
      <c r="A635" s="14"/>
      <c r="B635" s="245"/>
      <c r="C635" s="246"/>
      <c r="D635" s="236" t="s">
        <v>221</v>
      </c>
      <c r="E635" s="247" t="s">
        <v>19</v>
      </c>
      <c r="F635" s="248" t="s">
        <v>2658</v>
      </c>
      <c r="G635" s="246"/>
      <c r="H635" s="249">
        <v>3.4500000000000002</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221</v>
      </c>
      <c r="AU635" s="255" t="s">
        <v>83</v>
      </c>
      <c r="AV635" s="14" t="s">
        <v>83</v>
      </c>
      <c r="AW635" s="14" t="s">
        <v>34</v>
      </c>
      <c r="AX635" s="14" t="s">
        <v>74</v>
      </c>
      <c r="AY635" s="255" t="s">
        <v>210</v>
      </c>
    </row>
    <row r="636" s="14" customFormat="1">
      <c r="A636" s="14"/>
      <c r="B636" s="245"/>
      <c r="C636" s="246"/>
      <c r="D636" s="236" t="s">
        <v>221</v>
      </c>
      <c r="E636" s="247" t="s">
        <v>19</v>
      </c>
      <c r="F636" s="248" t="s">
        <v>2659</v>
      </c>
      <c r="G636" s="246"/>
      <c r="H636" s="249">
        <v>4.3200000000000003</v>
      </c>
      <c r="I636" s="250"/>
      <c r="J636" s="246"/>
      <c r="K636" s="246"/>
      <c r="L636" s="251"/>
      <c r="M636" s="252"/>
      <c r="N636" s="253"/>
      <c r="O636" s="253"/>
      <c r="P636" s="253"/>
      <c r="Q636" s="253"/>
      <c r="R636" s="253"/>
      <c r="S636" s="253"/>
      <c r="T636" s="254"/>
      <c r="U636" s="14"/>
      <c r="V636" s="14"/>
      <c r="W636" s="14"/>
      <c r="X636" s="14"/>
      <c r="Y636" s="14"/>
      <c r="Z636" s="14"/>
      <c r="AA636" s="14"/>
      <c r="AB636" s="14"/>
      <c r="AC636" s="14"/>
      <c r="AD636" s="14"/>
      <c r="AE636" s="14"/>
      <c r="AT636" s="255" t="s">
        <v>221</v>
      </c>
      <c r="AU636" s="255" t="s">
        <v>83</v>
      </c>
      <c r="AV636" s="14" t="s">
        <v>83</v>
      </c>
      <c r="AW636" s="14" t="s">
        <v>34</v>
      </c>
      <c r="AX636" s="14" t="s">
        <v>74</v>
      </c>
      <c r="AY636" s="255" t="s">
        <v>210</v>
      </c>
    </row>
    <row r="637" s="14" customFormat="1">
      <c r="A637" s="14"/>
      <c r="B637" s="245"/>
      <c r="C637" s="246"/>
      <c r="D637" s="236" t="s">
        <v>221</v>
      </c>
      <c r="E637" s="247" t="s">
        <v>19</v>
      </c>
      <c r="F637" s="248" t="s">
        <v>2660</v>
      </c>
      <c r="G637" s="246"/>
      <c r="H637" s="249">
        <v>0.66000000000000003</v>
      </c>
      <c r="I637" s="250"/>
      <c r="J637" s="246"/>
      <c r="K637" s="246"/>
      <c r="L637" s="251"/>
      <c r="M637" s="252"/>
      <c r="N637" s="253"/>
      <c r="O637" s="253"/>
      <c r="P637" s="253"/>
      <c r="Q637" s="253"/>
      <c r="R637" s="253"/>
      <c r="S637" s="253"/>
      <c r="T637" s="254"/>
      <c r="U637" s="14"/>
      <c r="V637" s="14"/>
      <c r="W637" s="14"/>
      <c r="X637" s="14"/>
      <c r="Y637" s="14"/>
      <c r="Z637" s="14"/>
      <c r="AA637" s="14"/>
      <c r="AB637" s="14"/>
      <c r="AC637" s="14"/>
      <c r="AD637" s="14"/>
      <c r="AE637" s="14"/>
      <c r="AT637" s="255" t="s">
        <v>221</v>
      </c>
      <c r="AU637" s="255" t="s">
        <v>83</v>
      </c>
      <c r="AV637" s="14" t="s">
        <v>83</v>
      </c>
      <c r="AW637" s="14" t="s">
        <v>34</v>
      </c>
      <c r="AX637" s="14" t="s">
        <v>74</v>
      </c>
      <c r="AY637" s="255" t="s">
        <v>210</v>
      </c>
    </row>
    <row r="638" s="14" customFormat="1">
      <c r="A638" s="14"/>
      <c r="B638" s="245"/>
      <c r="C638" s="246"/>
      <c r="D638" s="236" t="s">
        <v>221</v>
      </c>
      <c r="E638" s="247" t="s">
        <v>19</v>
      </c>
      <c r="F638" s="248" t="s">
        <v>2661</v>
      </c>
      <c r="G638" s="246"/>
      <c r="H638" s="249">
        <v>6.8399999999999999</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221</v>
      </c>
      <c r="AU638" s="255" t="s">
        <v>83</v>
      </c>
      <c r="AV638" s="14" t="s">
        <v>83</v>
      </c>
      <c r="AW638" s="14" t="s">
        <v>34</v>
      </c>
      <c r="AX638" s="14" t="s">
        <v>74</v>
      </c>
      <c r="AY638" s="255" t="s">
        <v>210</v>
      </c>
    </row>
    <row r="639" s="14" customFormat="1">
      <c r="A639" s="14"/>
      <c r="B639" s="245"/>
      <c r="C639" s="246"/>
      <c r="D639" s="236" t="s">
        <v>221</v>
      </c>
      <c r="E639" s="247" t="s">
        <v>19</v>
      </c>
      <c r="F639" s="248" t="s">
        <v>2662</v>
      </c>
      <c r="G639" s="246"/>
      <c r="H639" s="249">
        <v>1.44</v>
      </c>
      <c r="I639" s="250"/>
      <c r="J639" s="246"/>
      <c r="K639" s="246"/>
      <c r="L639" s="251"/>
      <c r="M639" s="252"/>
      <c r="N639" s="253"/>
      <c r="O639" s="253"/>
      <c r="P639" s="253"/>
      <c r="Q639" s="253"/>
      <c r="R639" s="253"/>
      <c r="S639" s="253"/>
      <c r="T639" s="254"/>
      <c r="U639" s="14"/>
      <c r="V639" s="14"/>
      <c r="W639" s="14"/>
      <c r="X639" s="14"/>
      <c r="Y639" s="14"/>
      <c r="Z639" s="14"/>
      <c r="AA639" s="14"/>
      <c r="AB639" s="14"/>
      <c r="AC639" s="14"/>
      <c r="AD639" s="14"/>
      <c r="AE639" s="14"/>
      <c r="AT639" s="255" t="s">
        <v>221</v>
      </c>
      <c r="AU639" s="255" t="s">
        <v>83</v>
      </c>
      <c r="AV639" s="14" t="s">
        <v>83</v>
      </c>
      <c r="AW639" s="14" t="s">
        <v>34</v>
      </c>
      <c r="AX639" s="14" t="s">
        <v>74</v>
      </c>
      <c r="AY639" s="255" t="s">
        <v>210</v>
      </c>
    </row>
    <row r="640" s="14" customFormat="1">
      <c r="A640" s="14"/>
      <c r="B640" s="245"/>
      <c r="C640" s="246"/>
      <c r="D640" s="236" t="s">
        <v>221</v>
      </c>
      <c r="E640" s="247" t="s">
        <v>19</v>
      </c>
      <c r="F640" s="248" t="s">
        <v>2663</v>
      </c>
      <c r="G640" s="246"/>
      <c r="H640" s="249">
        <v>1.9199999999999999</v>
      </c>
      <c r="I640" s="250"/>
      <c r="J640" s="246"/>
      <c r="K640" s="246"/>
      <c r="L640" s="251"/>
      <c r="M640" s="252"/>
      <c r="N640" s="253"/>
      <c r="O640" s="253"/>
      <c r="P640" s="253"/>
      <c r="Q640" s="253"/>
      <c r="R640" s="253"/>
      <c r="S640" s="253"/>
      <c r="T640" s="254"/>
      <c r="U640" s="14"/>
      <c r="V640" s="14"/>
      <c r="W640" s="14"/>
      <c r="X640" s="14"/>
      <c r="Y640" s="14"/>
      <c r="Z640" s="14"/>
      <c r="AA640" s="14"/>
      <c r="AB640" s="14"/>
      <c r="AC640" s="14"/>
      <c r="AD640" s="14"/>
      <c r="AE640" s="14"/>
      <c r="AT640" s="255" t="s">
        <v>221</v>
      </c>
      <c r="AU640" s="255" t="s">
        <v>83</v>
      </c>
      <c r="AV640" s="14" t="s">
        <v>83</v>
      </c>
      <c r="AW640" s="14" t="s">
        <v>34</v>
      </c>
      <c r="AX640" s="14" t="s">
        <v>74</v>
      </c>
      <c r="AY640" s="255" t="s">
        <v>210</v>
      </c>
    </row>
    <row r="641" s="14" customFormat="1">
      <c r="A641" s="14"/>
      <c r="B641" s="245"/>
      <c r="C641" s="246"/>
      <c r="D641" s="236" t="s">
        <v>221</v>
      </c>
      <c r="E641" s="247" t="s">
        <v>19</v>
      </c>
      <c r="F641" s="248" t="s">
        <v>2664</v>
      </c>
      <c r="G641" s="246"/>
      <c r="H641" s="249">
        <v>3.1800000000000002</v>
      </c>
      <c r="I641" s="250"/>
      <c r="J641" s="246"/>
      <c r="K641" s="246"/>
      <c r="L641" s="251"/>
      <c r="M641" s="252"/>
      <c r="N641" s="253"/>
      <c r="O641" s="253"/>
      <c r="P641" s="253"/>
      <c r="Q641" s="253"/>
      <c r="R641" s="253"/>
      <c r="S641" s="253"/>
      <c r="T641" s="254"/>
      <c r="U641" s="14"/>
      <c r="V641" s="14"/>
      <c r="W641" s="14"/>
      <c r="X641" s="14"/>
      <c r="Y641" s="14"/>
      <c r="Z641" s="14"/>
      <c r="AA641" s="14"/>
      <c r="AB641" s="14"/>
      <c r="AC641" s="14"/>
      <c r="AD641" s="14"/>
      <c r="AE641" s="14"/>
      <c r="AT641" s="255" t="s">
        <v>221</v>
      </c>
      <c r="AU641" s="255" t="s">
        <v>83</v>
      </c>
      <c r="AV641" s="14" t="s">
        <v>83</v>
      </c>
      <c r="AW641" s="14" t="s">
        <v>34</v>
      </c>
      <c r="AX641" s="14" t="s">
        <v>74</v>
      </c>
      <c r="AY641" s="255" t="s">
        <v>210</v>
      </c>
    </row>
    <row r="642" s="14" customFormat="1">
      <c r="A642" s="14"/>
      <c r="B642" s="245"/>
      <c r="C642" s="246"/>
      <c r="D642" s="236" t="s">
        <v>221</v>
      </c>
      <c r="E642" s="247" t="s">
        <v>19</v>
      </c>
      <c r="F642" s="248" t="s">
        <v>2665</v>
      </c>
      <c r="G642" s="246"/>
      <c r="H642" s="249">
        <v>3.1800000000000002</v>
      </c>
      <c r="I642" s="250"/>
      <c r="J642" s="246"/>
      <c r="K642" s="246"/>
      <c r="L642" s="251"/>
      <c r="M642" s="252"/>
      <c r="N642" s="253"/>
      <c r="O642" s="253"/>
      <c r="P642" s="253"/>
      <c r="Q642" s="253"/>
      <c r="R642" s="253"/>
      <c r="S642" s="253"/>
      <c r="T642" s="254"/>
      <c r="U642" s="14"/>
      <c r="V642" s="14"/>
      <c r="W642" s="14"/>
      <c r="X642" s="14"/>
      <c r="Y642" s="14"/>
      <c r="Z642" s="14"/>
      <c r="AA642" s="14"/>
      <c r="AB642" s="14"/>
      <c r="AC642" s="14"/>
      <c r="AD642" s="14"/>
      <c r="AE642" s="14"/>
      <c r="AT642" s="255" t="s">
        <v>221</v>
      </c>
      <c r="AU642" s="255" t="s">
        <v>83</v>
      </c>
      <c r="AV642" s="14" t="s">
        <v>83</v>
      </c>
      <c r="AW642" s="14" t="s">
        <v>34</v>
      </c>
      <c r="AX642" s="14" t="s">
        <v>74</v>
      </c>
      <c r="AY642" s="255" t="s">
        <v>210</v>
      </c>
    </row>
    <row r="643" s="14" customFormat="1">
      <c r="A643" s="14"/>
      <c r="B643" s="245"/>
      <c r="C643" s="246"/>
      <c r="D643" s="236" t="s">
        <v>221</v>
      </c>
      <c r="E643" s="247" t="s">
        <v>19</v>
      </c>
      <c r="F643" s="248" t="s">
        <v>2666</v>
      </c>
      <c r="G643" s="246"/>
      <c r="H643" s="249">
        <v>1.44</v>
      </c>
      <c r="I643" s="250"/>
      <c r="J643" s="246"/>
      <c r="K643" s="246"/>
      <c r="L643" s="251"/>
      <c r="M643" s="252"/>
      <c r="N643" s="253"/>
      <c r="O643" s="253"/>
      <c r="P643" s="253"/>
      <c r="Q643" s="253"/>
      <c r="R643" s="253"/>
      <c r="S643" s="253"/>
      <c r="T643" s="254"/>
      <c r="U643" s="14"/>
      <c r="V643" s="14"/>
      <c r="W643" s="14"/>
      <c r="X643" s="14"/>
      <c r="Y643" s="14"/>
      <c r="Z643" s="14"/>
      <c r="AA643" s="14"/>
      <c r="AB643" s="14"/>
      <c r="AC643" s="14"/>
      <c r="AD643" s="14"/>
      <c r="AE643" s="14"/>
      <c r="AT643" s="255" t="s">
        <v>221</v>
      </c>
      <c r="AU643" s="255" t="s">
        <v>83</v>
      </c>
      <c r="AV643" s="14" t="s">
        <v>83</v>
      </c>
      <c r="AW643" s="14" t="s">
        <v>34</v>
      </c>
      <c r="AX643" s="14" t="s">
        <v>74</v>
      </c>
      <c r="AY643" s="255" t="s">
        <v>210</v>
      </c>
    </row>
    <row r="644" s="14" customFormat="1">
      <c r="A644" s="14"/>
      <c r="B644" s="245"/>
      <c r="C644" s="246"/>
      <c r="D644" s="236" t="s">
        <v>221</v>
      </c>
      <c r="E644" s="247" t="s">
        <v>19</v>
      </c>
      <c r="F644" s="248" t="s">
        <v>2667</v>
      </c>
      <c r="G644" s="246"/>
      <c r="H644" s="249">
        <v>12.960000000000001</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221</v>
      </c>
      <c r="AU644" s="255" t="s">
        <v>83</v>
      </c>
      <c r="AV644" s="14" t="s">
        <v>83</v>
      </c>
      <c r="AW644" s="14" t="s">
        <v>34</v>
      </c>
      <c r="AX644" s="14" t="s">
        <v>74</v>
      </c>
      <c r="AY644" s="255" t="s">
        <v>210</v>
      </c>
    </row>
    <row r="645" s="14" customFormat="1">
      <c r="A645" s="14"/>
      <c r="B645" s="245"/>
      <c r="C645" s="246"/>
      <c r="D645" s="236" t="s">
        <v>221</v>
      </c>
      <c r="E645" s="247" t="s">
        <v>19</v>
      </c>
      <c r="F645" s="248" t="s">
        <v>2668</v>
      </c>
      <c r="G645" s="246"/>
      <c r="H645" s="249">
        <v>4.9199999999999999</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221</v>
      </c>
      <c r="AU645" s="255" t="s">
        <v>83</v>
      </c>
      <c r="AV645" s="14" t="s">
        <v>83</v>
      </c>
      <c r="AW645" s="14" t="s">
        <v>34</v>
      </c>
      <c r="AX645" s="14" t="s">
        <v>74</v>
      </c>
      <c r="AY645" s="255" t="s">
        <v>210</v>
      </c>
    </row>
    <row r="646" s="14" customFormat="1">
      <c r="A646" s="14"/>
      <c r="B646" s="245"/>
      <c r="C646" s="246"/>
      <c r="D646" s="236" t="s">
        <v>221</v>
      </c>
      <c r="E646" s="247" t="s">
        <v>19</v>
      </c>
      <c r="F646" s="248" t="s">
        <v>2669</v>
      </c>
      <c r="G646" s="246"/>
      <c r="H646" s="249">
        <v>1.1399999999999999</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221</v>
      </c>
      <c r="AU646" s="255" t="s">
        <v>83</v>
      </c>
      <c r="AV646" s="14" t="s">
        <v>83</v>
      </c>
      <c r="AW646" s="14" t="s">
        <v>34</v>
      </c>
      <c r="AX646" s="14" t="s">
        <v>74</v>
      </c>
      <c r="AY646" s="255" t="s">
        <v>210</v>
      </c>
    </row>
    <row r="647" s="15" customFormat="1">
      <c r="A647" s="15"/>
      <c r="B647" s="256"/>
      <c r="C647" s="257"/>
      <c r="D647" s="236" t="s">
        <v>221</v>
      </c>
      <c r="E647" s="258" t="s">
        <v>19</v>
      </c>
      <c r="F647" s="259" t="s">
        <v>234</v>
      </c>
      <c r="G647" s="257"/>
      <c r="H647" s="260">
        <v>100.50800000000001</v>
      </c>
      <c r="I647" s="261"/>
      <c r="J647" s="257"/>
      <c r="K647" s="257"/>
      <c r="L647" s="262"/>
      <c r="M647" s="263"/>
      <c r="N647" s="264"/>
      <c r="O647" s="264"/>
      <c r="P647" s="264"/>
      <c r="Q647" s="264"/>
      <c r="R647" s="264"/>
      <c r="S647" s="264"/>
      <c r="T647" s="265"/>
      <c r="U647" s="15"/>
      <c r="V647" s="15"/>
      <c r="W647" s="15"/>
      <c r="X647" s="15"/>
      <c r="Y647" s="15"/>
      <c r="Z647" s="15"/>
      <c r="AA647" s="15"/>
      <c r="AB647" s="15"/>
      <c r="AC647" s="15"/>
      <c r="AD647" s="15"/>
      <c r="AE647" s="15"/>
      <c r="AT647" s="266" t="s">
        <v>221</v>
      </c>
      <c r="AU647" s="266" t="s">
        <v>83</v>
      </c>
      <c r="AV647" s="15" t="s">
        <v>91</v>
      </c>
      <c r="AW647" s="15" t="s">
        <v>34</v>
      </c>
      <c r="AX647" s="15" t="s">
        <v>74</v>
      </c>
      <c r="AY647" s="266" t="s">
        <v>210</v>
      </c>
    </row>
    <row r="648" s="13" customFormat="1">
      <c r="A648" s="13"/>
      <c r="B648" s="234"/>
      <c r="C648" s="235"/>
      <c r="D648" s="236" t="s">
        <v>221</v>
      </c>
      <c r="E648" s="237" t="s">
        <v>19</v>
      </c>
      <c r="F648" s="238" t="s">
        <v>558</v>
      </c>
      <c r="G648" s="235"/>
      <c r="H648" s="237" t="s">
        <v>19</v>
      </c>
      <c r="I648" s="239"/>
      <c r="J648" s="235"/>
      <c r="K648" s="235"/>
      <c r="L648" s="240"/>
      <c r="M648" s="241"/>
      <c r="N648" s="242"/>
      <c r="O648" s="242"/>
      <c r="P648" s="242"/>
      <c r="Q648" s="242"/>
      <c r="R648" s="242"/>
      <c r="S648" s="242"/>
      <c r="T648" s="243"/>
      <c r="U648" s="13"/>
      <c r="V648" s="13"/>
      <c r="W648" s="13"/>
      <c r="X648" s="13"/>
      <c r="Y648" s="13"/>
      <c r="Z648" s="13"/>
      <c r="AA648" s="13"/>
      <c r="AB648" s="13"/>
      <c r="AC648" s="13"/>
      <c r="AD648" s="13"/>
      <c r="AE648" s="13"/>
      <c r="AT648" s="244" t="s">
        <v>221</v>
      </c>
      <c r="AU648" s="244" t="s">
        <v>83</v>
      </c>
      <c r="AV648" s="13" t="s">
        <v>81</v>
      </c>
      <c r="AW648" s="13" t="s">
        <v>34</v>
      </c>
      <c r="AX648" s="13" t="s">
        <v>74</v>
      </c>
      <c r="AY648" s="244" t="s">
        <v>210</v>
      </c>
    </row>
    <row r="649" s="14" customFormat="1">
      <c r="A649" s="14"/>
      <c r="B649" s="245"/>
      <c r="C649" s="246"/>
      <c r="D649" s="236" t="s">
        <v>221</v>
      </c>
      <c r="E649" s="247" t="s">
        <v>19</v>
      </c>
      <c r="F649" s="248" t="s">
        <v>2670</v>
      </c>
      <c r="G649" s="246"/>
      <c r="H649" s="249">
        <v>2.8199999999999998</v>
      </c>
      <c r="I649" s="250"/>
      <c r="J649" s="246"/>
      <c r="K649" s="246"/>
      <c r="L649" s="251"/>
      <c r="M649" s="252"/>
      <c r="N649" s="253"/>
      <c r="O649" s="253"/>
      <c r="P649" s="253"/>
      <c r="Q649" s="253"/>
      <c r="R649" s="253"/>
      <c r="S649" s="253"/>
      <c r="T649" s="254"/>
      <c r="U649" s="14"/>
      <c r="V649" s="14"/>
      <c r="W649" s="14"/>
      <c r="X649" s="14"/>
      <c r="Y649" s="14"/>
      <c r="Z649" s="14"/>
      <c r="AA649" s="14"/>
      <c r="AB649" s="14"/>
      <c r="AC649" s="14"/>
      <c r="AD649" s="14"/>
      <c r="AE649" s="14"/>
      <c r="AT649" s="255" t="s">
        <v>221</v>
      </c>
      <c r="AU649" s="255" t="s">
        <v>83</v>
      </c>
      <c r="AV649" s="14" t="s">
        <v>83</v>
      </c>
      <c r="AW649" s="14" t="s">
        <v>34</v>
      </c>
      <c r="AX649" s="14" t="s">
        <v>74</v>
      </c>
      <c r="AY649" s="255" t="s">
        <v>210</v>
      </c>
    </row>
    <row r="650" s="14" customFormat="1">
      <c r="A650" s="14"/>
      <c r="B650" s="245"/>
      <c r="C650" s="246"/>
      <c r="D650" s="236" t="s">
        <v>221</v>
      </c>
      <c r="E650" s="247" t="s">
        <v>19</v>
      </c>
      <c r="F650" s="248" t="s">
        <v>2671</v>
      </c>
      <c r="G650" s="246"/>
      <c r="H650" s="249">
        <v>2.3399999999999999</v>
      </c>
      <c r="I650" s="250"/>
      <c r="J650" s="246"/>
      <c r="K650" s="246"/>
      <c r="L650" s="251"/>
      <c r="M650" s="252"/>
      <c r="N650" s="253"/>
      <c r="O650" s="253"/>
      <c r="P650" s="253"/>
      <c r="Q650" s="253"/>
      <c r="R650" s="253"/>
      <c r="S650" s="253"/>
      <c r="T650" s="254"/>
      <c r="U650" s="14"/>
      <c r="V650" s="14"/>
      <c r="W650" s="14"/>
      <c r="X650" s="14"/>
      <c r="Y650" s="14"/>
      <c r="Z650" s="14"/>
      <c r="AA650" s="14"/>
      <c r="AB650" s="14"/>
      <c r="AC650" s="14"/>
      <c r="AD650" s="14"/>
      <c r="AE650" s="14"/>
      <c r="AT650" s="255" t="s">
        <v>221</v>
      </c>
      <c r="AU650" s="255" t="s">
        <v>83</v>
      </c>
      <c r="AV650" s="14" t="s">
        <v>83</v>
      </c>
      <c r="AW650" s="14" t="s">
        <v>34</v>
      </c>
      <c r="AX650" s="14" t="s">
        <v>74</v>
      </c>
      <c r="AY650" s="255" t="s">
        <v>210</v>
      </c>
    </row>
    <row r="651" s="14" customFormat="1">
      <c r="A651" s="14"/>
      <c r="B651" s="245"/>
      <c r="C651" s="246"/>
      <c r="D651" s="236" t="s">
        <v>221</v>
      </c>
      <c r="E651" s="247" t="s">
        <v>19</v>
      </c>
      <c r="F651" s="248" t="s">
        <v>2672</v>
      </c>
      <c r="G651" s="246"/>
      <c r="H651" s="249">
        <v>1.02</v>
      </c>
      <c r="I651" s="250"/>
      <c r="J651" s="246"/>
      <c r="K651" s="246"/>
      <c r="L651" s="251"/>
      <c r="M651" s="252"/>
      <c r="N651" s="253"/>
      <c r="O651" s="253"/>
      <c r="P651" s="253"/>
      <c r="Q651" s="253"/>
      <c r="R651" s="253"/>
      <c r="S651" s="253"/>
      <c r="T651" s="254"/>
      <c r="U651" s="14"/>
      <c r="V651" s="14"/>
      <c r="W651" s="14"/>
      <c r="X651" s="14"/>
      <c r="Y651" s="14"/>
      <c r="Z651" s="14"/>
      <c r="AA651" s="14"/>
      <c r="AB651" s="14"/>
      <c r="AC651" s="14"/>
      <c r="AD651" s="14"/>
      <c r="AE651" s="14"/>
      <c r="AT651" s="255" t="s">
        <v>221</v>
      </c>
      <c r="AU651" s="255" t="s">
        <v>83</v>
      </c>
      <c r="AV651" s="14" t="s">
        <v>83</v>
      </c>
      <c r="AW651" s="14" t="s">
        <v>34</v>
      </c>
      <c r="AX651" s="14" t="s">
        <v>74</v>
      </c>
      <c r="AY651" s="255" t="s">
        <v>210</v>
      </c>
    </row>
    <row r="652" s="14" customFormat="1">
      <c r="A652" s="14"/>
      <c r="B652" s="245"/>
      <c r="C652" s="246"/>
      <c r="D652" s="236" t="s">
        <v>221</v>
      </c>
      <c r="E652" s="247" t="s">
        <v>19</v>
      </c>
      <c r="F652" s="248" t="s">
        <v>2673</v>
      </c>
      <c r="G652" s="246"/>
      <c r="H652" s="249">
        <v>1.1519999999999999</v>
      </c>
      <c r="I652" s="250"/>
      <c r="J652" s="246"/>
      <c r="K652" s="246"/>
      <c r="L652" s="251"/>
      <c r="M652" s="252"/>
      <c r="N652" s="253"/>
      <c r="O652" s="253"/>
      <c r="P652" s="253"/>
      <c r="Q652" s="253"/>
      <c r="R652" s="253"/>
      <c r="S652" s="253"/>
      <c r="T652" s="254"/>
      <c r="U652" s="14"/>
      <c r="V652" s="14"/>
      <c r="W652" s="14"/>
      <c r="X652" s="14"/>
      <c r="Y652" s="14"/>
      <c r="Z652" s="14"/>
      <c r="AA652" s="14"/>
      <c r="AB652" s="14"/>
      <c r="AC652" s="14"/>
      <c r="AD652" s="14"/>
      <c r="AE652" s="14"/>
      <c r="AT652" s="255" t="s">
        <v>221</v>
      </c>
      <c r="AU652" s="255" t="s">
        <v>83</v>
      </c>
      <c r="AV652" s="14" t="s">
        <v>83</v>
      </c>
      <c r="AW652" s="14" t="s">
        <v>34</v>
      </c>
      <c r="AX652" s="14" t="s">
        <v>74</v>
      </c>
      <c r="AY652" s="255" t="s">
        <v>210</v>
      </c>
    </row>
    <row r="653" s="14" customFormat="1">
      <c r="A653" s="14"/>
      <c r="B653" s="245"/>
      <c r="C653" s="246"/>
      <c r="D653" s="236" t="s">
        <v>221</v>
      </c>
      <c r="E653" s="247" t="s">
        <v>19</v>
      </c>
      <c r="F653" s="248" t="s">
        <v>2674</v>
      </c>
      <c r="G653" s="246"/>
      <c r="H653" s="249">
        <v>2.8199999999999998</v>
      </c>
      <c r="I653" s="250"/>
      <c r="J653" s="246"/>
      <c r="K653" s="246"/>
      <c r="L653" s="251"/>
      <c r="M653" s="252"/>
      <c r="N653" s="253"/>
      <c r="O653" s="253"/>
      <c r="P653" s="253"/>
      <c r="Q653" s="253"/>
      <c r="R653" s="253"/>
      <c r="S653" s="253"/>
      <c r="T653" s="254"/>
      <c r="U653" s="14"/>
      <c r="V653" s="14"/>
      <c r="W653" s="14"/>
      <c r="X653" s="14"/>
      <c r="Y653" s="14"/>
      <c r="Z653" s="14"/>
      <c r="AA653" s="14"/>
      <c r="AB653" s="14"/>
      <c r="AC653" s="14"/>
      <c r="AD653" s="14"/>
      <c r="AE653" s="14"/>
      <c r="AT653" s="255" t="s">
        <v>221</v>
      </c>
      <c r="AU653" s="255" t="s">
        <v>83</v>
      </c>
      <c r="AV653" s="14" t="s">
        <v>83</v>
      </c>
      <c r="AW653" s="14" t="s">
        <v>34</v>
      </c>
      <c r="AX653" s="14" t="s">
        <v>74</v>
      </c>
      <c r="AY653" s="255" t="s">
        <v>210</v>
      </c>
    </row>
    <row r="654" s="14" customFormat="1">
      <c r="A654" s="14"/>
      <c r="B654" s="245"/>
      <c r="C654" s="246"/>
      <c r="D654" s="236" t="s">
        <v>221</v>
      </c>
      <c r="E654" s="247" t="s">
        <v>19</v>
      </c>
      <c r="F654" s="248" t="s">
        <v>2675</v>
      </c>
      <c r="G654" s="246"/>
      <c r="H654" s="249">
        <v>2.8199999999999998</v>
      </c>
      <c r="I654" s="250"/>
      <c r="J654" s="246"/>
      <c r="K654" s="246"/>
      <c r="L654" s="251"/>
      <c r="M654" s="252"/>
      <c r="N654" s="253"/>
      <c r="O654" s="253"/>
      <c r="P654" s="253"/>
      <c r="Q654" s="253"/>
      <c r="R654" s="253"/>
      <c r="S654" s="253"/>
      <c r="T654" s="254"/>
      <c r="U654" s="14"/>
      <c r="V654" s="14"/>
      <c r="W654" s="14"/>
      <c r="X654" s="14"/>
      <c r="Y654" s="14"/>
      <c r="Z654" s="14"/>
      <c r="AA654" s="14"/>
      <c r="AB654" s="14"/>
      <c r="AC654" s="14"/>
      <c r="AD654" s="14"/>
      <c r="AE654" s="14"/>
      <c r="AT654" s="255" t="s">
        <v>221</v>
      </c>
      <c r="AU654" s="255" t="s">
        <v>83</v>
      </c>
      <c r="AV654" s="14" t="s">
        <v>83</v>
      </c>
      <c r="AW654" s="14" t="s">
        <v>34</v>
      </c>
      <c r="AX654" s="14" t="s">
        <v>74</v>
      </c>
      <c r="AY654" s="255" t="s">
        <v>210</v>
      </c>
    </row>
    <row r="655" s="15" customFormat="1">
      <c r="A655" s="15"/>
      <c r="B655" s="256"/>
      <c r="C655" s="257"/>
      <c r="D655" s="236" t="s">
        <v>221</v>
      </c>
      <c r="E655" s="258" t="s">
        <v>19</v>
      </c>
      <c r="F655" s="259" t="s">
        <v>234</v>
      </c>
      <c r="G655" s="257"/>
      <c r="H655" s="260">
        <v>12.972</v>
      </c>
      <c r="I655" s="261"/>
      <c r="J655" s="257"/>
      <c r="K655" s="257"/>
      <c r="L655" s="262"/>
      <c r="M655" s="263"/>
      <c r="N655" s="264"/>
      <c r="O655" s="264"/>
      <c r="P655" s="264"/>
      <c r="Q655" s="264"/>
      <c r="R655" s="264"/>
      <c r="S655" s="264"/>
      <c r="T655" s="265"/>
      <c r="U655" s="15"/>
      <c r="V655" s="15"/>
      <c r="W655" s="15"/>
      <c r="X655" s="15"/>
      <c r="Y655" s="15"/>
      <c r="Z655" s="15"/>
      <c r="AA655" s="15"/>
      <c r="AB655" s="15"/>
      <c r="AC655" s="15"/>
      <c r="AD655" s="15"/>
      <c r="AE655" s="15"/>
      <c r="AT655" s="266" t="s">
        <v>221</v>
      </c>
      <c r="AU655" s="266" t="s">
        <v>83</v>
      </c>
      <c r="AV655" s="15" t="s">
        <v>91</v>
      </c>
      <c r="AW655" s="15" t="s">
        <v>34</v>
      </c>
      <c r="AX655" s="15" t="s">
        <v>74</v>
      </c>
      <c r="AY655" s="266" t="s">
        <v>210</v>
      </c>
    </row>
    <row r="656" s="13" customFormat="1">
      <c r="A656" s="13"/>
      <c r="B656" s="234"/>
      <c r="C656" s="235"/>
      <c r="D656" s="236" t="s">
        <v>221</v>
      </c>
      <c r="E656" s="237" t="s">
        <v>19</v>
      </c>
      <c r="F656" s="238" t="s">
        <v>672</v>
      </c>
      <c r="G656" s="235"/>
      <c r="H656" s="237" t="s">
        <v>19</v>
      </c>
      <c r="I656" s="239"/>
      <c r="J656" s="235"/>
      <c r="K656" s="235"/>
      <c r="L656" s="240"/>
      <c r="M656" s="241"/>
      <c r="N656" s="242"/>
      <c r="O656" s="242"/>
      <c r="P656" s="242"/>
      <c r="Q656" s="242"/>
      <c r="R656" s="242"/>
      <c r="S656" s="242"/>
      <c r="T656" s="243"/>
      <c r="U656" s="13"/>
      <c r="V656" s="13"/>
      <c r="W656" s="13"/>
      <c r="X656" s="13"/>
      <c r="Y656" s="13"/>
      <c r="Z656" s="13"/>
      <c r="AA656" s="13"/>
      <c r="AB656" s="13"/>
      <c r="AC656" s="13"/>
      <c r="AD656" s="13"/>
      <c r="AE656" s="13"/>
      <c r="AT656" s="244" t="s">
        <v>221</v>
      </c>
      <c r="AU656" s="244" t="s">
        <v>83</v>
      </c>
      <c r="AV656" s="13" t="s">
        <v>81</v>
      </c>
      <c r="AW656" s="13" t="s">
        <v>34</v>
      </c>
      <c r="AX656" s="13" t="s">
        <v>74</v>
      </c>
      <c r="AY656" s="244" t="s">
        <v>210</v>
      </c>
    </row>
    <row r="657" s="14" customFormat="1">
      <c r="A657" s="14"/>
      <c r="B657" s="245"/>
      <c r="C657" s="246"/>
      <c r="D657" s="236" t="s">
        <v>221</v>
      </c>
      <c r="E657" s="247" t="s">
        <v>19</v>
      </c>
      <c r="F657" s="248" t="s">
        <v>2676</v>
      </c>
      <c r="G657" s="246"/>
      <c r="H657" s="249">
        <v>1.5600000000000001</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221</v>
      </c>
      <c r="AU657" s="255" t="s">
        <v>83</v>
      </c>
      <c r="AV657" s="14" t="s">
        <v>83</v>
      </c>
      <c r="AW657" s="14" t="s">
        <v>34</v>
      </c>
      <c r="AX657" s="14" t="s">
        <v>74</v>
      </c>
      <c r="AY657" s="255" t="s">
        <v>210</v>
      </c>
    </row>
    <row r="658" s="15" customFormat="1">
      <c r="A658" s="15"/>
      <c r="B658" s="256"/>
      <c r="C658" s="257"/>
      <c r="D658" s="236" t="s">
        <v>221</v>
      </c>
      <c r="E658" s="258" t="s">
        <v>19</v>
      </c>
      <c r="F658" s="259" t="s">
        <v>234</v>
      </c>
      <c r="G658" s="257"/>
      <c r="H658" s="260">
        <v>1.5600000000000001</v>
      </c>
      <c r="I658" s="261"/>
      <c r="J658" s="257"/>
      <c r="K658" s="257"/>
      <c r="L658" s="262"/>
      <c r="M658" s="263"/>
      <c r="N658" s="264"/>
      <c r="O658" s="264"/>
      <c r="P658" s="264"/>
      <c r="Q658" s="264"/>
      <c r="R658" s="264"/>
      <c r="S658" s="264"/>
      <c r="T658" s="265"/>
      <c r="U658" s="15"/>
      <c r="V658" s="15"/>
      <c r="W658" s="15"/>
      <c r="X658" s="15"/>
      <c r="Y658" s="15"/>
      <c r="Z658" s="15"/>
      <c r="AA658" s="15"/>
      <c r="AB658" s="15"/>
      <c r="AC658" s="15"/>
      <c r="AD658" s="15"/>
      <c r="AE658" s="15"/>
      <c r="AT658" s="266" t="s">
        <v>221</v>
      </c>
      <c r="AU658" s="266" t="s">
        <v>83</v>
      </c>
      <c r="AV658" s="15" t="s">
        <v>91</v>
      </c>
      <c r="AW658" s="15" t="s">
        <v>34</v>
      </c>
      <c r="AX658" s="15" t="s">
        <v>74</v>
      </c>
      <c r="AY658" s="266" t="s">
        <v>210</v>
      </c>
    </row>
    <row r="659" s="13" customFormat="1">
      <c r="A659" s="13"/>
      <c r="B659" s="234"/>
      <c r="C659" s="235"/>
      <c r="D659" s="236" t="s">
        <v>221</v>
      </c>
      <c r="E659" s="237" t="s">
        <v>19</v>
      </c>
      <c r="F659" s="238" t="s">
        <v>677</v>
      </c>
      <c r="G659" s="235"/>
      <c r="H659" s="237" t="s">
        <v>19</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221</v>
      </c>
      <c r="AU659" s="244" t="s">
        <v>83</v>
      </c>
      <c r="AV659" s="13" t="s">
        <v>81</v>
      </c>
      <c r="AW659" s="13" t="s">
        <v>34</v>
      </c>
      <c r="AX659" s="13" t="s">
        <v>74</v>
      </c>
      <c r="AY659" s="244" t="s">
        <v>210</v>
      </c>
    </row>
    <row r="660" s="15" customFormat="1">
      <c r="A660" s="15"/>
      <c r="B660" s="256"/>
      <c r="C660" s="257"/>
      <c r="D660" s="236" t="s">
        <v>221</v>
      </c>
      <c r="E660" s="258" t="s">
        <v>19</v>
      </c>
      <c r="F660" s="259" t="s">
        <v>234</v>
      </c>
      <c r="G660" s="257"/>
      <c r="H660" s="260">
        <v>0</v>
      </c>
      <c r="I660" s="261"/>
      <c r="J660" s="257"/>
      <c r="K660" s="257"/>
      <c r="L660" s="262"/>
      <c r="M660" s="263"/>
      <c r="N660" s="264"/>
      <c r="O660" s="264"/>
      <c r="P660" s="264"/>
      <c r="Q660" s="264"/>
      <c r="R660" s="264"/>
      <c r="S660" s="264"/>
      <c r="T660" s="265"/>
      <c r="U660" s="15"/>
      <c r="V660" s="15"/>
      <c r="W660" s="15"/>
      <c r="X660" s="15"/>
      <c r="Y660" s="15"/>
      <c r="Z660" s="15"/>
      <c r="AA660" s="15"/>
      <c r="AB660" s="15"/>
      <c r="AC660" s="15"/>
      <c r="AD660" s="15"/>
      <c r="AE660" s="15"/>
      <c r="AT660" s="266" t="s">
        <v>221</v>
      </c>
      <c r="AU660" s="266" t="s">
        <v>83</v>
      </c>
      <c r="AV660" s="15" t="s">
        <v>91</v>
      </c>
      <c r="AW660" s="15" t="s">
        <v>34</v>
      </c>
      <c r="AX660" s="15" t="s">
        <v>74</v>
      </c>
      <c r="AY660" s="266" t="s">
        <v>210</v>
      </c>
    </row>
    <row r="661" s="16" customFormat="1">
      <c r="A661" s="16"/>
      <c r="B661" s="267"/>
      <c r="C661" s="268"/>
      <c r="D661" s="236" t="s">
        <v>221</v>
      </c>
      <c r="E661" s="269" t="s">
        <v>19</v>
      </c>
      <c r="F661" s="270" t="s">
        <v>236</v>
      </c>
      <c r="G661" s="268"/>
      <c r="H661" s="271">
        <v>116.96000000000001</v>
      </c>
      <c r="I661" s="272"/>
      <c r="J661" s="268"/>
      <c r="K661" s="268"/>
      <c r="L661" s="273"/>
      <c r="M661" s="274"/>
      <c r="N661" s="275"/>
      <c r="O661" s="275"/>
      <c r="P661" s="275"/>
      <c r="Q661" s="275"/>
      <c r="R661" s="275"/>
      <c r="S661" s="275"/>
      <c r="T661" s="276"/>
      <c r="U661" s="16"/>
      <c r="V661" s="16"/>
      <c r="W661" s="16"/>
      <c r="X661" s="16"/>
      <c r="Y661" s="16"/>
      <c r="Z661" s="16"/>
      <c r="AA661" s="16"/>
      <c r="AB661" s="16"/>
      <c r="AC661" s="16"/>
      <c r="AD661" s="16"/>
      <c r="AE661" s="16"/>
      <c r="AT661" s="277" t="s">
        <v>221</v>
      </c>
      <c r="AU661" s="277" t="s">
        <v>83</v>
      </c>
      <c r="AV661" s="16" t="s">
        <v>217</v>
      </c>
      <c r="AW661" s="16" t="s">
        <v>34</v>
      </c>
      <c r="AX661" s="16" t="s">
        <v>81</v>
      </c>
      <c r="AY661" s="277" t="s">
        <v>210</v>
      </c>
    </row>
    <row r="662" s="2" customFormat="1" ht="16.5" customHeight="1">
      <c r="A662" s="40"/>
      <c r="B662" s="41"/>
      <c r="C662" s="216" t="s">
        <v>631</v>
      </c>
      <c r="D662" s="216" t="s">
        <v>212</v>
      </c>
      <c r="E662" s="217" t="s">
        <v>2677</v>
      </c>
      <c r="F662" s="218" t="s">
        <v>2678</v>
      </c>
      <c r="G662" s="219" t="s">
        <v>417</v>
      </c>
      <c r="H662" s="220">
        <v>69.798000000000002</v>
      </c>
      <c r="I662" s="221"/>
      <c r="J662" s="222">
        <f>ROUND(I662*H662,2)</f>
        <v>0</v>
      </c>
      <c r="K662" s="218" t="s">
        <v>296</v>
      </c>
      <c r="L662" s="46"/>
      <c r="M662" s="223" t="s">
        <v>19</v>
      </c>
      <c r="N662" s="224" t="s">
        <v>45</v>
      </c>
      <c r="O662" s="86"/>
      <c r="P662" s="225">
        <f>O662*H662</f>
        <v>0</v>
      </c>
      <c r="Q662" s="225">
        <v>0.00281</v>
      </c>
      <c r="R662" s="225">
        <f>Q662*H662</f>
        <v>0.19613238</v>
      </c>
      <c r="S662" s="225">
        <v>0</v>
      </c>
      <c r="T662" s="226">
        <f>S662*H662</f>
        <v>0</v>
      </c>
      <c r="U662" s="40"/>
      <c r="V662" s="40"/>
      <c r="W662" s="40"/>
      <c r="X662" s="40"/>
      <c r="Y662" s="40"/>
      <c r="Z662" s="40"/>
      <c r="AA662" s="40"/>
      <c r="AB662" s="40"/>
      <c r="AC662" s="40"/>
      <c r="AD662" s="40"/>
      <c r="AE662" s="40"/>
      <c r="AR662" s="227" t="s">
        <v>217</v>
      </c>
      <c r="AT662" s="227" t="s">
        <v>212</v>
      </c>
      <c r="AU662" s="227" t="s">
        <v>83</v>
      </c>
      <c r="AY662" s="19" t="s">
        <v>210</v>
      </c>
      <c r="BE662" s="228">
        <f>IF(N662="základní",J662,0)</f>
        <v>0</v>
      </c>
      <c r="BF662" s="228">
        <f>IF(N662="snížená",J662,0)</f>
        <v>0</v>
      </c>
      <c r="BG662" s="228">
        <f>IF(N662="zákl. přenesená",J662,0)</f>
        <v>0</v>
      </c>
      <c r="BH662" s="228">
        <f>IF(N662="sníž. přenesená",J662,0)</f>
        <v>0</v>
      </c>
      <c r="BI662" s="228">
        <f>IF(N662="nulová",J662,0)</f>
        <v>0</v>
      </c>
      <c r="BJ662" s="19" t="s">
        <v>81</v>
      </c>
      <c r="BK662" s="228">
        <f>ROUND(I662*H662,2)</f>
        <v>0</v>
      </c>
      <c r="BL662" s="19" t="s">
        <v>217</v>
      </c>
      <c r="BM662" s="227" t="s">
        <v>2679</v>
      </c>
    </row>
    <row r="663" s="13" customFormat="1">
      <c r="A663" s="13"/>
      <c r="B663" s="234"/>
      <c r="C663" s="235"/>
      <c r="D663" s="236" t="s">
        <v>221</v>
      </c>
      <c r="E663" s="237" t="s">
        <v>19</v>
      </c>
      <c r="F663" s="238" t="s">
        <v>2604</v>
      </c>
      <c r="G663" s="235"/>
      <c r="H663" s="237" t="s">
        <v>19</v>
      </c>
      <c r="I663" s="239"/>
      <c r="J663" s="235"/>
      <c r="K663" s="235"/>
      <c r="L663" s="240"/>
      <c r="M663" s="241"/>
      <c r="N663" s="242"/>
      <c r="O663" s="242"/>
      <c r="P663" s="242"/>
      <c r="Q663" s="242"/>
      <c r="R663" s="242"/>
      <c r="S663" s="242"/>
      <c r="T663" s="243"/>
      <c r="U663" s="13"/>
      <c r="V663" s="13"/>
      <c r="W663" s="13"/>
      <c r="X663" s="13"/>
      <c r="Y663" s="13"/>
      <c r="Z663" s="13"/>
      <c r="AA663" s="13"/>
      <c r="AB663" s="13"/>
      <c r="AC663" s="13"/>
      <c r="AD663" s="13"/>
      <c r="AE663" s="13"/>
      <c r="AT663" s="244" t="s">
        <v>221</v>
      </c>
      <c r="AU663" s="244" t="s">
        <v>83</v>
      </c>
      <c r="AV663" s="13" t="s">
        <v>81</v>
      </c>
      <c r="AW663" s="13" t="s">
        <v>34</v>
      </c>
      <c r="AX663" s="13" t="s">
        <v>74</v>
      </c>
      <c r="AY663" s="244" t="s">
        <v>210</v>
      </c>
    </row>
    <row r="664" s="13" customFormat="1">
      <c r="A664" s="13"/>
      <c r="B664" s="234"/>
      <c r="C664" s="235"/>
      <c r="D664" s="236" t="s">
        <v>221</v>
      </c>
      <c r="E664" s="237" t="s">
        <v>19</v>
      </c>
      <c r="F664" s="238" t="s">
        <v>723</v>
      </c>
      <c r="G664" s="235"/>
      <c r="H664" s="237" t="s">
        <v>19</v>
      </c>
      <c r="I664" s="239"/>
      <c r="J664" s="235"/>
      <c r="K664" s="235"/>
      <c r="L664" s="240"/>
      <c r="M664" s="241"/>
      <c r="N664" s="242"/>
      <c r="O664" s="242"/>
      <c r="P664" s="242"/>
      <c r="Q664" s="242"/>
      <c r="R664" s="242"/>
      <c r="S664" s="242"/>
      <c r="T664" s="243"/>
      <c r="U664" s="13"/>
      <c r="V664" s="13"/>
      <c r="W664" s="13"/>
      <c r="X664" s="13"/>
      <c r="Y664" s="13"/>
      <c r="Z664" s="13"/>
      <c r="AA664" s="13"/>
      <c r="AB664" s="13"/>
      <c r="AC664" s="13"/>
      <c r="AD664" s="13"/>
      <c r="AE664" s="13"/>
      <c r="AT664" s="244" t="s">
        <v>221</v>
      </c>
      <c r="AU664" s="244" t="s">
        <v>83</v>
      </c>
      <c r="AV664" s="13" t="s">
        <v>81</v>
      </c>
      <c r="AW664" s="13" t="s">
        <v>34</v>
      </c>
      <c r="AX664" s="13" t="s">
        <v>74</v>
      </c>
      <c r="AY664" s="244" t="s">
        <v>210</v>
      </c>
    </row>
    <row r="665" s="14" customFormat="1">
      <c r="A665" s="14"/>
      <c r="B665" s="245"/>
      <c r="C665" s="246"/>
      <c r="D665" s="236" t="s">
        <v>221</v>
      </c>
      <c r="E665" s="247" t="s">
        <v>19</v>
      </c>
      <c r="F665" s="248" t="s">
        <v>2680</v>
      </c>
      <c r="G665" s="246"/>
      <c r="H665" s="249">
        <v>16.739999999999998</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221</v>
      </c>
      <c r="AU665" s="255" t="s">
        <v>83</v>
      </c>
      <c r="AV665" s="14" t="s">
        <v>83</v>
      </c>
      <c r="AW665" s="14" t="s">
        <v>34</v>
      </c>
      <c r="AX665" s="14" t="s">
        <v>74</v>
      </c>
      <c r="AY665" s="255" t="s">
        <v>210</v>
      </c>
    </row>
    <row r="666" s="14" customFormat="1">
      <c r="A666" s="14"/>
      <c r="B666" s="245"/>
      <c r="C666" s="246"/>
      <c r="D666" s="236" t="s">
        <v>221</v>
      </c>
      <c r="E666" s="247" t="s">
        <v>19</v>
      </c>
      <c r="F666" s="248" t="s">
        <v>2681</v>
      </c>
      <c r="G666" s="246"/>
      <c r="H666" s="249">
        <v>3.4199999999999999</v>
      </c>
      <c r="I666" s="250"/>
      <c r="J666" s="246"/>
      <c r="K666" s="246"/>
      <c r="L666" s="251"/>
      <c r="M666" s="252"/>
      <c r="N666" s="253"/>
      <c r="O666" s="253"/>
      <c r="P666" s="253"/>
      <c r="Q666" s="253"/>
      <c r="R666" s="253"/>
      <c r="S666" s="253"/>
      <c r="T666" s="254"/>
      <c r="U666" s="14"/>
      <c r="V666" s="14"/>
      <c r="W666" s="14"/>
      <c r="X666" s="14"/>
      <c r="Y666" s="14"/>
      <c r="Z666" s="14"/>
      <c r="AA666" s="14"/>
      <c r="AB666" s="14"/>
      <c r="AC666" s="14"/>
      <c r="AD666" s="14"/>
      <c r="AE666" s="14"/>
      <c r="AT666" s="255" t="s">
        <v>221</v>
      </c>
      <c r="AU666" s="255" t="s">
        <v>83</v>
      </c>
      <c r="AV666" s="14" t="s">
        <v>83</v>
      </c>
      <c r="AW666" s="14" t="s">
        <v>34</v>
      </c>
      <c r="AX666" s="14" t="s">
        <v>74</v>
      </c>
      <c r="AY666" s="255" t="s">
        <v>210</v>
      </c>
    </row>
    <row r="667" s="14" customFormat="1">
      <c r="A667" s="14"/>
      <c r="B667" s="245"/>
      <c r="C667" s="246"/>
      <c r="D667" s="236" t="s">
        <v>221</v>
      </c>
      <c r="E667" s="247" t="s">
        <v>19</v>
      </c>
      <c r="F667" s="248" t="s">
        <v>2682</v>
      </c>
      <c r="G667" s="246"/>
      <c r="H667" s="249">
        <v>3.2400000000000002</v>
      </c>
      <c r="I667" s="250"/>
      <c r="J667" s="246"/>
      <c r="K667" s="246"/>
      <c r="L667" s="251"/>
      <c r="M667" s="252"/>
      <c r="N667" s="253"/>
      <c r="O667" s="253"/>
      <c r="P667" s="253"/>
      <c r="Q667" s="253"/>
      <c r="R667" s="253"/>
      <c r="S667" s="253"/>
      <c r="T667" s="254"/>
      <c r="U667" s="14"/>
      <c r="V667" s="14"/>
      <c r="W667" s="14"/>
      <c r="X667" s="14"/>
      <c r="Y667" s="14"/>
      <c r="Z667" s="14"/>
      <c r="AA667" s="14"/>
      <c r="AB667" s="14"/>
      <c r="AC667" s="14"/>
      <c r="AD667" s="14"/>
      <c r="AE667" s="14"/>
      <c r="AT667" s="255" t="s">
        <v>221</v>
      </c>
      <c r="AU667" s="255" t="s">
        <v>83</v>
      </c>
      <c r="AV667" s="14" t="s">
        <v>83</v>
      </c>
      <c r="AW667" s="14" t="s">
        <v>34</v>
      </c>
      <c r="AX667" s="14" t="s">
        <v>74</v>
      </c>
      <c r="AY667" s="255" t="s">
        <v>210</v>
      </c>
    </row>
    <row r="668" s="15" customFormat="1">
      <c r="A668" s="15"/>
      <c r="B668" s="256"/>
      <c r="C668" s="257"/>
      <c r="D668" s="236" t="s">
        <v>221</v>
      </c>
      <c r="E668" s="258" t="s">
        <v>19</v>
      </c>
      <c r="F668" s="259" t="s">
        <v>234</v>
      </c>
      <c r="G668" s="257"/>
      <c r="H668" s="260">
        <v>23.399999999999999</v>
      </c>
      <c r="I668" s="261"/>
      <c r="J668" s="257"/>
      <c r="K668" s="257"/>
      <c r="L668" s="262"/>
      <c r="M668" s="263"/>
      <c r="N668" s="264"/>
      <c r="O668" s="264"/>
      <c r="P668" s="264"/>
      <c r="Q668" s="264"/>
      <c r="R668" s="264"/>
      <c r="S668" s="264"/>
      <c r="T668" s="265"/>
      <c r="U668" s="15"/>
      <c r="V668" s="15"/>
      <c r="W668" s="15"/>
      <c r="X668" s="15"/>
      <c r="Y668" s="15"/>
      <c r="Z668" s="15"/>
      <c r="AA668" s="15"/>
      <c r="AB668" s="15"/>
      <c r="AC668" s="15"/>
      <c r="AD668" s="15"/>
      <c r="AE668" s="15"/>
      <c r="AT668" s="266" t="s">
        <v>221</v>
      </c>
      <c r="AU668" s="266" t="s">
        <v>83</v>
      </c>
      <c r="AV668" s="15" t="s">
        <v>91</v>
      </c>
      <c r="AW668" s="15" t="s">
        <v>34</v>
      </c>
      <c r="AX668" s="15" t="s">
        <v>74</v>
      </c>
      <c r="AY668" s="266" t="s">
        <v>210</v>
      </c>
    </row>
    <row r="669" s="13" customFormat="1">
      <c r="A669" s="13"/>
      <c r="B669" s="234"/>
      <c r="C669" s="235"/>
      <c r="D669" s="236" t="s">
        <v>221</v>
      </c>
      <c r="E669" s="237" t="s">
        <v>19</v>
      </c>
      <c r="F669" s="238" t="s">
        <v>730</v>
      </c>
      <c r="G669" s="235"/>
      <c r="H669" s="237" t="s">
        <v>19</v>
      </c>
      <c r="I669" s="239"/>
      <c r="J669" s="235"/>
      <c r="K669" s="235"/>
      <c r="L669" s="240"/>
      <c r="M669" s="241"/>
      <c r="N669" s="242"/>
      <c r="O669" s="242"/>
      <c r="P669" s="242"/>
      <c r="Q669" s="242"/>
      <c r="R669" s="242"/>
      <c r="S669" s="242"/>
      <c r="T669" s="243"/>
      <c r="U669" s="13"/>
      <c r="V669" s="13"/>
      <c r="W669" s="13"/>
      <c r="X669" s="13"/>
      <c r="Y669" s="13"/>
      <c r="Z669" s="13"/>
      <c r="AA669" s="13"/>
      <c r="AB669" s="13"/>
      <c r="AC669" s="13"/>
      <c r="AD669" s="13"/>
      <c r="AE669" s="13"/>
      <c r="AT669" s="244" t="s">
        <v>221</v>
      </c>
      <c r="AU669" s="244" t="s">
        <v>83</v>
      </c>
      <c r="AV669" s="13" t="s">
        <v>81</v>
      </c>
      <c r="AW669" s="13" t="s">
        <v>34</v>
      </c>
      <c r="AX669" s="13" t="s">
        <v>74</v>
      </c>
      <c r="AY669" s="244" t="s">
        <v>210</v>
      </c>
    </row>
    <row r="670" s="14" customFormat="1">
      <c r="A670" s="14"/>
      <c r="B670" s="245"/>
      <c r="C670" s="246"/>
      <c r="D670" s="236" t="s">
        <v>221</v>
      </c>
      <c r="E670" s="247" t="s">
        <v>19</v>
      </c>
      <c r="F670" s="248" t="s">
        <v>2683</v>
      </c>
      <c r="G670" s="246"/>
      <c r="H670" s="249">
        <v>13.74</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221</v>
      </c>
      <c r="AU670" s="255" t="s">
        <v>83</v>
      </c>
      <c r="AV670" s="14" t="s">
        <v>83</v>
      </c>
      <c r="AW670" s="14" t="s">
        <v>34</v>
      </c>
      <c r="AX670" s="14" t="s">
        <v>74</v>
      </c>
      <c r="AY670" s="255" t="s">
        <v>210</v>
      </c>
    </row>
    <row r="671" s="14" customFormat="1">
      <c r="A671" s="14"/>
      <c r="B671" s="245"/>
      <c r="C671" s="246"/>
      <c r="D671" s="236" t="s">
        <v>221</v>
      </c>
      <c r="E671" s="247" t="s">
        <v>19</v>
      </c>
      <c r="F671" s="248" t="s">
        <v>2684</v>
      </c>
      <c r="G671" s="246"/>
      <c r="H671" s="249">
        <v>2.6400000000000001</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221</v>
      </c>
      <c r="AU671" s="255" t="s">
        <v>83</v>
      </c>
      <c r="AV671" s="14" t="s">
        <v>83</v>
      </c>
      <c r="AW671" s="14" t="s">
        <v>34</v>
      </c>
      <c r="AX671" s="14" t="s">
        <v>74</v>
      </c>
      <c r="AY671" s="255" t="s">
        <v>210</v>
      </c>
    </row>
    <row r="672" s="14" customFormat="1">
      <c r="A672" s="14"/>
      <c r="B672" s="245"/>
      <c r="C672" s="246"/>
      <c r="D672" s="236" t="s">
        <v>221</v>
      </c>
      <c r="E672" s="247" t="s">
        <v>19</v>
      </c>
      <c r="F672" s="248" t="s">
        <v>2685</v>
      </c>
      <c r="G672" s="246"/>
      <c r="H672" s="249">
        <v>3.4500000000000002</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221</v>
      </c>
      <c r="AU672" s="255" t="s">
        <v>83</v>
      </c>
      <c r="AV672" s="14" t="s">
        <v>83</v>
      </c>
      <c r="AW672" s="14" t="s">
        <v>34</v>
      </c>
      <c r="AX672" s="14" t="s">
        <v>74</v>
      </c>
      <c r="AY672" s="255" t="s">
        <v>210</v>
      </c>
    </row>
    <row r="673" s="14" customFormat="1">
      <c r="A673" s="14"/>
      <c r="B673" s="245"/>
      <c r="C673" s="246"/>
      <c r="D673" s="236" t="s">
        <v>221</v>
      </c>
      <c r="E673" s="247" t="s">
        <v>19</v>
      </c>
      <c r="F673" s="248" t="s">
        <v>2686</v>
      </c>
      <c r="G673" s="246"/>
      <c r="H673" s="249">
        <v>8.6400000000000006</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221</v>
      </c>
      <c r="AU673" s="255" t="s">
        <v>83</v>
      </c>
      <c r="AV673" s="14" t="s">
        <v>83</v>
      </c>
      <c r="AW673" s="14" t="s">
        <v>34</v>
      </c>
      <c r="AX673" s="14" t="s">
        <v>74</v>
      </c>
      <c r="AY673" s="255" t="s">
        <v>210</v>
      </c>
    </row>
    <row r="674" s="14" customFormat="1">
      <c r="A674" s="14"/>
      <c r="B674" s="245"/>
      <c r="C674" s="246"/>
      <c r="D674" s="236" t="s">
        <v>221</v>
      </c>
      <c r="E674" s="247" t="s">
        <v>19</v>
      </c>
      <c r="F674" s="248" t="s">
        <v>2687</v>
      </c>
      <c r="G674" s="246"/>
      <c r="H674" s="249">
        <v>0.61199999999999999</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221</v>
      </c>
      <c r="AU674" s="255" t="s">
        <v>83</v>
      </c>
      <c r="AV674" s="14" t="s">
        <v>83</v>
      </c>
      <c r="AW674" s="14" t="s">
        <v>34</v>
      </c>
      <c r="AX674" s="14" t="s">
        <v>74</v>
      </c>
      <c r="AY674" s="255" t="s">
        <v>210</v>
      </c>
    </row>
    <row r="675" s="14" customFormat="1">
      <c r="A675" s="14"/>
      <c r="B675" s="245"/>
      <c r="C675" s="246"/>
      <c r="D675" s="236" t="s">
        <v>221</v>
      </c>
      <c r="E675" s="247" t="s">
        <v>19</v>
      </c>
      <c r="F675" s="248" t="s">
        <v>2688</v>
      </c>
      <c r="G675" s="246"/>
      <c r="H675" s="249">
        <v>1.44</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221</v>
      </c>
      <c r="AU675" s="255" t="s">
        <v>83</v>
      </c>
      <c r="AV675" s="14" t="s">
        <v>83</v>
      </c>
      <c r="AW675" s="14" t="s">
        <v>34</v>
      </c>
      <c r="AX675" s="14" t="s">
        <v>74</v>
      </c>
      <c r="AY675" s="255" t="s">
        <v>210</v>
      </c>
    </row>
    <row r="676" s="14" customFormat="1">
      <c r="A676" s="14"/>
      <c r="B676" s="245"/>
      <c r="C676" s="246"/>
      <c r="D676" s="236" t="s">
        <v>221</v>
      </c>
      <c r="E676" s="247" t="s">
        <v>19</v>
      </c>
      <c r="F676" s="248" t="s">
        <v>2689</v>
      </c>
      <c r="G676" s="246"/>
      <c r="H676" s="249">
        <v>3.2999999999999998</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221</v>
      </c>
      <c r="AU676" s="255" t="s">
        <v>83</v>
      </c>
      <c r="AV676" s="14" t="s">
        <v>83</v>
      </c>
      <c r="AW676" s="14" t="s">
        <v>34</v>
      </c>
      <c r="AX676" s="14" t="s">
        <v>74</v>
      </c>
      <c r="AY676" s="255" t="s">
        <v>210</v>
      </c>
    </row>
    <row r="677" s="15" customFormat="1">
      <c r="A677" s="15"/>
      <c r="B677" s="256"/>
      <c r="C677" s="257"/>
      <c r="D677" s="236" t="s">
        <v>221</v>
      </c>
      <c r="E677" s="258" t="s">
        <v>19</v>
      </c>
      <c r="F677" s="259" t="s">
        <v>234</v>
      </c>
      <c r="G677" s="257"/>
      <c r="H677" s="260">
        <v>33.821999999999996</v>
      </c>
      <c r="I677" s="261"/>
      <c r="J677" s="257"/>
      <c r="K677" s="257"/>
      <c r="L677" s="262"/>
      <c r="M677" s="263"/>
      <c r="N677" s="264"/>
      <c r="O677" s="264"/>
      <c r="P677" s="264"/>
      <c r="Q677" s="264"/>
      <c r="R677" s="264"/>
      <c r="S677" s="264"/>
      <c r="T677" s="265"/>
      <c r="U677" s="15"/>
      <c r="V677" s="15"/>
      <c r="W677" s="15"/>
      <c r="X677" s="15"/>
      <c r="Y677" s="15"/>
      <c r="Z677" s="15"/>
      <c r="AA677" s="15"/>
      <c r="AB677" s="15"/>
      <c r="AC677" s="15"/>
      <c r="AD677" s="15"/>
      <c r="AE677" s="15"/>
      <c r="AT677" s="266" t="s">
        <v>221</v>
      </c>
      <c r="AU677" s="266" t="s">
        <v>83</v>
      </c>
      <c r="AV677" s="15" t="s">
        <v>91</v>
      </c>
      <c r="AW677" s="15" t="s">
        <v>34</v>
      </c>
      <c r="AX677" s="15" t="s">
        <v>74</v>
      </c>
      <c r="AY677" s="266" t="s">
        <v>210</v>
      </c>
    </row>
    <row r="678" s="13" customFormat="1">
      <c r="A678" s="13"/>
      <c r="B678" s="234"/>
      <c r="C678" s="235"/>
      <c r="D678" s="236" t="s">
        <v>221</v>
      </c>
      <c r="E678" s="237" t="s">
        <v>19</v>
      </c>
      <c r="F678" s="238" t="s">
        <v>558</v>
      </c>
      <c r="G678" s="235"/>
      <c r="H678" s="237" t="s">
        <v>19</v>
      </c>
      <c r="I678" s="239"/>
      <c r="J678" s="235"/>
      <c r="K678" s="235"/>
      <c r="L678" s="240"/>
      <c r="M678" s="241"/>
      <c r="N678" s="242"/>
      <c r="O678" s="242"/>
      <c r="P678" s="242"/>
      <c r="Q678" s="242"/>
      <c r="R678" s="242"/>
      <c r="S678" s="242"/>
      <c r="T678" s="243"/>
      <c r="U678" s="13"/>
      <c r="V678" s="13"/>
      <c r="W678" s="13"/>
      <c r="X678" s="13"/>
      <c r="Y678" s="13"/>
      <c r="Z678" s="13"/>
      <c r="AA678" s="13"/>
      <c r="AB678" s="13"/>
      <c r="AC678" s="13"/>
      <c r="AD678" s="13"/>
      <c r="AE678" s="13"/>
      <c r="AT678" s="244" t="s">
        <v>221</v>
      </c>
      <c r="AU678" s="244" t="s">
        <v>83</v>
      </c>
      <c r="AV678" s="13" t="s">
        <v>81</v>
      </c>
      <c r="AW678" s="13" t="s">
        <v>34</v>
      </c>
      <c r="AX678" s="13" t="s">
        <v>74</v>
      </c>
      <c r="AY678" s="244" t="s">
        <v>210</v>
      </c>
    </row>
    <row r="679" s="14" customFormat="1">
      <c r="A679" s="14"/>
      <c r="B679" s="245"/>
      <c r="C679" s="246"/>
      <c r="D679" s="236" t="s">
        <v>221</v>
      </c>
      <c r="E679" s="247" t="s">
        <v>19</v>
      </c>
      <c r="F679" s="248" t="s">
        <v>2690</v>
      </c>
      <c r="G679" s="246"/>
      <c r="H679" s="249">
        <v>2.8199999999999998</v>
      </c>
      <c r="I679" s="250"/>
      <c r="J679" s="246"/>
      <c r="K679" s="246"/>
      <c r="L679" s="251"/>
      <c r="M679" s="252"/>
      <c r="N679" s="253"/>
      <c r="O679" s="253"/>
      <c r="P679" s="253"/>
      <c r="Q679" s="253"/>
      <c r="R679" s="253"/>
      <c r="S679" s="253"/>
      <c r="T679" s="254"/>
      <c r="U679" s="14"/>
      <c r="V679" s="14"/>
      <c r="W679" s="14"/>
      <c r="X679" s="14"/>
      <c r="Y679" s="14"/>
      <c r="Z679" s="14"/>
      <c r="AA679" s="14"/>
      <c r="AB679" s="14"/>
      <c r="AC679" s="14"/>
      <c r="AD679" s="14"/>
      <c r="AE679" s="14"/>
      <c r="AT679" s="255" t="s">
        <v>221</v>
      </c>
      <c r="AU679" s="255" t="s">
        <v>83</v>
      </c>
      <c r="AV679" s="14" t="s">
        <v>83</v>
      </c>
      <c r="AW679" s="14" t="s">
        <v>34</v>
      </c>
      <c r="AX679" s="14" t="s">
        <v>74</v>
      </c>
      <c r="AY679" s="255" t="s">
        <v>210</v>
      </c>
    </row>
    <row r="680" s="14" customFormat="1">
      <c r="A680" s="14"/>
      <c r="B680" s="245"/>
      <c r="C680" s="246"/>
      <c r="D680" s="236" t="s">
        <v>221</v>
      </c>
      <c r="E680" s="247" t="s">
        <v>19</v>
      </c>
      <c r="F680" s="248" t="s">
        <v>2691</v>
      </c>
      <c r="G680" s="246"/>
      <c r="H680" s="249">
        <v>2.8199999999999998</v>
      </c>
      <c r="I680" s="250"/>
      <c r="J680" s="246"/>
      <c r="K680" s="246"/>
      <c r="L680" s="251"/>
      <c r="M680" s="252"/>
      <c r="N680" s="253"/>
      <c r="O680" s="253"/>
      <c r="P680" s="253"/>
      <c r="Q680" s="253"/>
      <c r="R680" s="253"/>
      <c r="S680" s="253"/>
      <c r="T680" s="254"/>
      <c r="U680" s="14"/>
      <c r="V680" s="14"/>
      <c r="W680" s="14"/>
      <c r="X680" s="14"/>
      <c r="Y680" s="14"/>
      <c r="Z680" s="14"/>
      <c r="AA680" s="14"/>
      <c r="AB680" s="14"/>
      <c r="AC680" s="14"/>
      <c r="AD680" s="14"/>
      <c r="AE680" s="14"/>
      <c r="AT680" s="255" t="s">
        <v>221</v>
      </c>
      <c r="AU680" s="255" t="s">
        <v>83</v>
      </c>
      <c r="AV680" s="14" t="s">
        <v>83</v>
      </c>
      <c r="AW680" s="14" t="s">
        <v>34</v>
      </c>
      <c r="AX680" s="14" t="s">
        <v>74</v>
      </c>
      <c r="AY680" s="255" t="s">
        <v>210</v>
      </c>
    </row>
    <row r="681" s="14" customFormat="1">
      <c r="A681" s="14"/>
      <c r="B681" s="245"/>
      <c r="C681" s="246"/>
      <c r="D681" s="236" t="s">
        <v>221</v>
      </c>
      <c r="E681" s="247" t="s">
        <v>19</v>
      </c>
      <c r="F681" s="248" t="s">
        <v>2692</v>
      </c>
      <c r="G681" s="246"/>
      <c r="H681" s="249">
        <v>0.90000000000000002</v>
      </c>
      <c r="I681" s="250"/>
      <c r="J681" s="246"/>
      <c r="K681" s="246"/>
      <c r="L681" s="251"/>
      <c r="M681" s="252"/>
      <c r="N681" s="253"/>
      <c r="O681" s="253"/>
      <c r="P681" s="253"/>
      <c r="Q681" s="253"/>
      <c r="R681" s="253"/>
      <c r="S681" s="253"/>
      <c r="T681" s="254"/>
      <c r="U681" s="14"/>
      <c r="V681" s="14"/>
      <c r="W681" s="14"/>
      <c r="X681" s="14"/>
      <c r="Y681" s="14"/>
      <c r="Z681" s="14"/>
      <c r="AA681" s="14"/>
      <c r="AB681" s="14"/>
      <c r="AC681" s="14"/>
      <c r="AD681" s="14"/>
      <c r="AE681" s="14"/>
      <c r="AT681" s="255" t="s">
        <v>221</v>
      </c>
      <c r="AU681" s="255" t="s">
        <v>83</v>
      </c>
      <c r="AV681" s="14" t="s">
        <v>83</v>
      </c>
      <c r="AW681" s="14" t="s">
        <v>34</v>
      </c>
      <c r="AX681" s="14" t="s">
        <v>74</v>
      </c>
      <c r="AY681" s="255" t="s">
        <v>210</v>
      </c>
    </row>
    <row r="682" s="14" customFormat="1">
      <c r="A682" s="14"/>
      <c r="B682" s="245"/>
      <c r="C682" s="246"/>
      <c r="D682" s="236" t="s">
        <v>221</v>
      </c>
      <c r="E682" s="247" t="s">
        <v>19</v>
      </c>
      <c r="F682" s="248" t="s">
        <v>2693</v>
      </c>
      <c r="G682" s="246"/>
      <c r="H682" s="249">
        <v>2.3999999999999999</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221</v>
      </c>
      <c r="AU682" s="255" t="s">
        <v>83</v>
      </c>
      <c r="AV682" s="14" t="s">
        <v>83</v>
      </c>
      <c r="AW682" s="14" t="s">
        <v>34</v>
      </c>
      <c r="AX682" s="14" t="s">
        <v>74</v>
      </c>
      <c r="AY682" s="255" t="s">
        <v>210</v>
      </c>
    </row>
    <row r="683" s="15" customFormat="1">
      <c r="A683" s="15"/>
      <c r="B683" s="256"/>
      <c r="C683" s="257"/>
      <c r="D683" s="236" t="s">
        <v>221</v>
      </c>
      <c r="E683" s="258" t="s">
        <v>19</v>
      </c>
      <c r="F683" s="259" t="s">
        <v>234</v>
      </c>
      <c r="G683" s="257"/>
      <c r="H683" s="260">
        <v>8.9399999999999995</v>
      </c>
      <c r="I683" s="261"/>
      <c r="J683" s="257"/>
      <c r="K683" s="257"/>
      <c r="L683" s="262"/>
      <c r="M683" s="263"/>
      <c r="N683" s="264"/>
      <c r="O683" s="264"/>
      <c r="P683" s="264"/>
      <c r="Q683" s="264"/>
      <c r="R683" s="264"/>
      <c r="S683" s="264"/>
      <c r="T683" s="265"/>
      <c r="U683" s="15"/>
      <c r="V683" s="15"/>
      <c r="W683" s="15"/>
      <c r="X683" s="15"/>
      <c r="Y683" s="15"/>
      <c r="Z683" s="15"/>
      <c r="AA683" s="15"/>
      <c r="AB683" s="15"/>
      <c r="AC683" s="15"/>
      <c r="AD683" s="15"/>
      <c r="AE683" s="15"/>
      <c r="AT683" s="266" t="s">
        <v>221</v>
      </c>
      <c r="AU683" s="266" t="s">
        <v>83</v>
      </c>
      <c r="AV683" s="15" t="s">
        <v>91</v>
      </c>
      <c r="AW683" s="15" t="s">
        <v>34</v>
      </c>
      <c r="AX683" s="15" t="s">
        <v>74</v>
      </c>
      <c r="AY683" s="266" t="s">
        <v>210</v>
      </c>
    </row>
    <row r="684" s="13" customFormat="1">
      <c r="A684" s="13"/>
      <c r="B684" s="234"/>
      <c r="C684" s="235"/>
      <c r="D684" s="236" t="s">
        <v>221</v>
      </c>
      <c r="E684" s="237" t="s">
        <v>19</v>
      </c>
      <c r="F684" s="238" t="s">
        <v>672</v>
      </c>
      <c r="G684" s="235"/>
      <c r="H684" s="237" t="s">
        <v>19</v>
      </c>
      <c r="I684" s="239"/>
      <c r="J684" s="235"/>
      <c r="K684" s="235"/>
      <c r="L684" s="240"/>
      <c r="M684" s="241"/>
      <c r="N684" s="242"/>
      <c r="O684" s="242"/>
      <c r="P684" s="242"/>
      <c r="Q684" s="242"/>
      <c r="R684" s="242"/>
      <c r="S684" s="242"/>
      <c r="T684" s="243"/>
      <c r="U684" s="13"/>
      <c r="V684" s="13"/>
      <c r="W684" s="13"/>
      <c r="X684" s="13"/>
      <c r="Y684" s="13"/>
      <c r="Z684" s="13"/>
      <c r="AA684" s="13"/>
      <c r="AB684" s="13"/>
      <c r="AC684" s="13"/>
      <c r="AD684" s="13"/>
      <c r="AE684" s="13"/>
      <c r="AT684" s="244" t="s">
        <v>221</v>
      </c>
      <c r="AU684" s="244" t="s">
        <v>83</v>
      </c>
      <c r="AV684" s="13" t="s">
        <v>81</v>
      </c>
      <c r="AW684" s="13" t="s">
        <v>34</v>
      </c>
      <c r="AX684" s="13" t="s">
        <v>74</v>
      </c>
      <c r="AY684" s="244" t="s">
        <v>210</v>
      </c>
    </row>
    <row r="685" s="14" customFormat="1">
      <c r="A685" s="14"/>
      <c r="B685" s="245"/>
      <c r="C685" s="246"/>
      <c r="D685" s="236" t="s">
        <v>221</v>
      </c>
      <c r="E685" s="247" t="s">
        <v>19</v>
      </c>
      <c r="F685" s="248" t="s">
        <v>2694</v>
      </c>
      <c r="G685" s="246"/>
      <c r="H685" s="249">
        <v>2.9159999999999999</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221</v>
      </c>
      <c r="AU685" s="255" t="s">
        <v>83</v>
      </c>
      <c r="AV685" s="14" t="s">
        <v>83</v>
      </c>
      <c r="AW685" s="14" t="s">
        <v>34</v>
      </c>
      <c r="AX685" s="14" t="s">
        <v>74</v>
      </c>
      <c r="AY685" s="255" t="s">
        <v>210</v>
      </c>
    </row>
    <row r="686" s="15" customFormat="1">
      <c r="A686" s="15"/>
      <c r="B686" s="256"/>
      <c r="C686" s="257"/>
      <c r="D686" s="236" t="s">
        <v>221</v>
      </c>
      <c r="E686" s="258" t="s">
        <v>19</v>
      </c>
      <c r="F686" s="259" t="s">
        <v>234</v>
      </c>
      <c r="G686" s="257"/>
      <c r="H686" s="260">
        <v>2.9159999999999999</v>
      </c>
      <c r="I686" s="261"/>
      <c r="J686" s="257"/>
      <c r="K686" s="257"/>
      <c r="L686" s="262"/>
      <c r="M686" s="263"/>
      <c r="N686" s="264"/>
      <c r="O686" s="264"/>
      <c r="P686" s="264"/>
      <c r="Q686" s="264"/>
      <c r="R686" s="264"/>
      <c r="S686" s="264"/>
      <c r="T686" s="265"/>
      <c r="U686" s="15"/>
      <c r="V686" s="15"/>
      <c r="W686" s="15"/>
      <c r="X686" s="15"/>
      <c r="Y686" s="15"/>
      <c r="Z686" s="15"/>
      <c r="AA686" s="15"/>
      <c r="AB686" s="15"/>
      <c r="AC686" s="15"/>
      <c r="AD686" s="15"/>
      <c r="AE686" s="15"/>
      <c r="AT686" s="266" t="s">
        <v>221</v>
      </c>
      <c r="AU686" s="266" t="s">
        <v>83</v>
      </c>
      <c r="AV686" s="15" t="s">
        <v>91</v>
      </c>
      <c r="AW686" s="15" t="s">
        <v>34</v>
      </c>
      <c r="AX686" s="15" t="s">
        <v>74</v>
      </c>
      <c r="AY686" s="266" t="s">
        <v>210</v>
      </c>
    </row>
    <row r="687" s="13" customFormat="1">
      <c r="A687" s="13"/>
      <c r="B687" s="234"/>
      <c r="C687" s="235"/>
      <c r="D687" s="236" t="s">
        <v>221</v>
      </c>
      <c r="E687" s="237" t="s">
        <v>19</v>
      </c>
      <c r="F687" s="238" t="s">
        <v>677</v>
      </c>
      <c r="G687" s="235"/>
      <c r="H687" s="237" t="s">
        <v>19</v>
      </c>
      <c r="I687" s="239"/>
      <c r="J687" s="235"/>
      <c r="K687" s="235"/>
      <c r="L687" s="240"/>
      <c r="M687" s="241"/>
      <c r="N687" s="242"/>
      <c r="O687" s="242"/>
      <c r="P687" s="242"/>
      <c r="Q687" s="242"/>
      <c r="R687" s="242"/>
      <c r="S687" s="242"/>
      <c r="T687" s="243"/>
      <c r="U687" s="13"/>
      <c r="V687" s="13"/>
      <c r="W687" s="13"/>
      <c r="X687" s="13"/>
      <c r="Y687" s="13"/>
      <c r="Z687" s="13"/>
      <c r="AA687" s="13"/>
      <c r="AB687" s="13"/>
      <c r="AC687" s="13"/>
      <c r="AD687" s="13"/>
      <c r="AE687" s="13"/>
      <c r="AT687" s="244" t="s">
        <v>221</v>
      </c>
      <c r="AU687" s="244" t="s">
        <v>83</v>
      </c>
      <c r="AV687" s="13" t="s">
        <v>81</v>
      </c>
      <c r="AW687" s="13" t="s">
        <v>34</v>
      </c>
      <c r="AX687" s="13" t="s">
        <v>74</v>
      </c>
      <c r="AY687" s="244" t="s">
        <v>210</v>
      </c>
    </row>
    <row r="688" s="14" customFormat="1">
      <c r="A688" s="14"/>
      <c r="B688" s="245"/>
      <c r="C688" s="246"/>
      <c r="D688" s="236" t="s">
        <v>221</v>
      </c>
      <c r="E688" s="247" t="s">
        <v>19</v>
      </c>
      <c r="F688" s="248" t="s">
        <v>2695</v>
      </c>
      <c r="G688" s="246"/>
      <c r="H688" s="249">
        <v>0.71999999999999997</v>
      </c>
      <c r="I688" s="250"/>
      <c r="J688" s="246"/>
      <c r="K688" s="246"/>
      <c r="L688" s="251"/>
      <c r="M688" s="252"/>
      <c r="N688" s="253"/>
      <c r="O688" s="253"/>
      <c r="P688" s="253"/>
      <c r="Q688" s="253"/>
      <c r="R688" s="253"/>
      <c r="S688" s="253"/>
      <c r="T688" s="254"/>
      <c r="U688" s="14"/>
      <c r="V688" s="14"/>
      <c r="W688" s="14"/>
      <c r="X688" s="14"/>
      <c r="Y688" s="14"/>
      <c r="Z688" s="14"/>
      <c r="AA688" s="14"/>
      <c r="AB688" s="14"/>
      <c r="AC688" s="14"/>
      <c r="AD688" s="14"/>
      <c r="AE688" s="14"/>
      <c r="AT688" s="255" t="s">
        <v>221</v>
      </c>
      <c r="AU688" s="255" t="s">
        <v>83</v>
      </c>
      <c r="AV688" s="14" t="s">
        <v>83</v>
      </c>
      <c r="AW688" s="14" t="s">
        <v>34</v>
      </c>
      <c r="AX688" s="14" t="s">
        <v>74</v>
      </c>
      <c r="AY688" s="255" t="s">
        <v>210</v>
      </c>
    </row>
    <row r="689" s="15" customFormat="1">
      <c r="A689" s="15"/>
      <c r="B689" s="256"/>
      <c r="C689" s="257"/>
      <c r="D689" s="236" t="s">
        <v>221</v>
      </c>
      <c r="E689" s="258" t="s">
        <v>19</v>
      </c>
      <c r="F689" s="259" t="s">
        <v>234</v>
      </c>
      <c r="G689" s="257"/>
      <c r="H689" s="260">
        <v>0.71999999999999997</v>
      </c>
      <c r="I689" s="261"/>
      <c r="J689" s="257"/>
      <c r="K689" s="257"/>
      <c r="L689" s="262"/>
      <c r="M689" s="263"/>
      <c r="N689" s="264"/>
      <c r="O689" s="264"/>
      <c r="P689" s="264"/>
      <c r="Q689" s="264"/>
      <c r="R689" s="264"/>
      <c r="S689" s="264"/>
      <c r="T689" s="265"/>
      <c r="U689" s="15"/>
      <c r="V689" s="15"/>
      <c r="W689" s="15"/>
      <c r="X689" s="15"/>
      <c r="Y689" s="15"/>
      <c r="Z689" s="15"/>
      <c r="AA689" s="15"/>
      <c r="AB689" s="15"/>
      <c r="AC689" s="15"/>
      <c r="AD689" s="15"/>
      <c r="AE689" s="15"/>
      <c r="AT689" s="266" t="s">
        <v>221</v>
      </c>
      <c r="AU689" s="266" t="s">
        <v>83</v>
      </c>
      <c r="AV689" s="15" t="s">
        <v>91</v>
      </c>
      <c r="AW689" s="15" t="s">
        <v>34</v>
      </c>
      <c r="AX689" s="15" t="s">
        <v>74</v>
      </c>
      <c r="AY689" s="266" t="s">
        <v>210</v>
      </c>
    </row>
    <row r="690" s="16" customFormat="1">
      <c r="A690" s="16"/>
      <c r="B690" s="267"/>
      <c r="C690" s="268"/>
      <c r="D690" s="236" t="s">
        <v>221</v>
      </c>
      <c r="E690" s="269" t="s">
        <v>19</v>
      </c>
      <c r="F690" s="270" t="s">
        <v>236</v>
      </c>
      <c r="G690" s="268"/>
      <c r="H690" s="271">
        <v>69.798000000000002</v>
      </c>
      <c r="I690" s="272"/>
      <c r="J690" s="268"/>
      <c r="K690" s="268"/>
      <c r="L690" s="273"/>
      <c r="M690" s="274"/>
      <c r="N690" s="275"/>
      <c r="O690" s="275"/>
      <c r="P690" s="275"/>
      <c r="Q690" s="275"/>
      <c r="R690" s="275"/>
      <c r="S690" s="275"/>
      <c r="T690" s="276"/>
      <c r="U690" s="16"/>
      <c r="V690" s="16"/>
      <c r="W690" s="16"/>
      <c r="X690" s="16"/>
      <c r="Y690" s="16"/>
      <c r="Z690" s="16"/>
      <c r="AA690" s="16"/>
      <c r="AB690" s="16"/>
      <c r="AC690" s="16"/>
      <c r="AD690" s="16"/>
      <c r="AE690" s="16"/>
      <c r="AT690" s="277" t="s">
        <v>221</v>
      </c>
      <c r="AU690" s="277" t="s">
        <v>83</v>
      </c>
      <c r="AV690" s="16" t="s">
        <v>217</v>
      </c>
      <c r="AW690" s="16" t="s">
        <v>34</v>
      </c>
      <c r="AX690" s="16" t="s">
        <v>81</v>
      </c>
      <c r="AY690" s="277" t="s">
        <v>210</v>
      </c>
    </row>
    <row r="691" s="2" customFormat="1" ht="16.5" customHeight="1">
      <c r="A691" s="40"/>
      <c r="B691" s="41"/>
      <c r="C691" s="216" t="s">
        <v>690</v>
      </c>
      <c r="D691" s="216" t="s">
        <v>212</v>
      </c>
      <c r="E691" s="217" t="s">
        <v>2696</v>
      </c>
      <c r="F691" s="218" t="s">
        <v>2697</v>
      </c>
      <c r="G691" s="219" t="s">
        <v>417</v>
      </c>
      <c r="H691" s="220">
        <v>22.199999999999999</v>
      </c>
      <c r="I691" s="221"/>
      <c r="J691" s="222">
        <f>ROUND(I691*H691,2)</f>
        <v>0</v>
      </c>
      <c r="K691" s="218" t="s">
        <v>296</v>
      </c>
      <c r="L691" s="46"/>
      <c r="M691" s="223" t="s">
        <v>19</v>
      </c>
      <c r="N691" s="224" t="s">
        <v>45</v>
      </c>
      <c r="O691" s="86"/>
      <c r="P691" s="225">
        <f>O691*H691</f>
        <v>0</v>
      </c>
      <c r="Q691" s="225">
        <v>0.00281</v>
      </c>
      <c r="R691" s="225">
        <f>Q691*H691</f>
        <v>0.062382</v>
      </c>
      <c r="S691" s="225">
        <v>0</v>
      </c>
      <c r="T691" s="226">
        <f>S691*H691</f>
        <v>0</v>
      </c>
      <c r="U691" s="40"/>
      <c r="V691" s="40"/>
      <c r="W691" s="40"/>
      <c r="X691" s="40"/>
      <c r="Y691" s="40"/>
      <c r="Z691" s="40"/>
      <c r="AA691" s="40"/>
      <c r="AB691" s="40"/>
      <c r="AC691" s="40"/>
      <c r="AD691" s="40"/>
      <c r="AE691" s="40"/>
      <c r="AR691" s="227" t="s">
        <v>217</v>
      </c>
      <c r="AT691" s="227" t="s">
        <v>212</v>
      </c>
      <c r="AU691" s="227" t="s">
        <v>83</v>
      </c>
      <c r="AY691" s="19" t="s">
        <v>210</v>
      </c>
      <c r="BE691" s="228">
        <f>IF(N691="základní",J691,0)</f>
        <v>0</v>
      </c>
      <c r="BF691" s="228">
        <f>IF(N691="snížená",J691,0)</f>
        <v>0</v>
      </c>
      <c r="BG691" s="228">
        <f>IF(N691="zákl. přenesená",J691,0)</f>
        <v>0</v>
      </c>
      <c r="BH691" s="228">
        <f>IF(N691="sníž. přenesená",J691,0)</f>
        <v>0</v>
      </c>
      <c r="BI691" s="228">
        <f>IF(N691="nulová",J691,0)</f>
        <v>0</v>
      </c>
      <c r="BJ691" s="19" t="s">
        <v>81</v>
      </c>
      <c r="BK691" s="228">
        <f>ROUND(I691*H691,2)</f>
        <v>0</v>
      </c>
      <c r="BL691" s="19" t="s">
        <v>217</v>
      </c>
      <c r="BM691" s="227" t="s">
        <v>2698</v>
      </c>
    </row>
    <row r="692" s="13" customFormat="1">
      <c r="A692" s="13"/>
      <c r="B692" s="234"/>
      <c r="C692" s="235"/>
      <c r="D692" s="236" t="s">
        <v>221</v>
      </c>
      <c r="E692" s="237" t="s">
        <v>19</v>
      </c>
      <c r="F692" s="238" t="s">
        <v>2604</v>
      </c>
      <c r="G692" s="235"/>
      <c r="H692" s="237" t="s">
        <v>19</v>
      </c>
      <c r="I692" s="239"/>
      <c r="J692" s="235"/>
      <c r="K692" s="235"/>
      <c r="L692" s="240"/>
      <c r="M692" s="241"/>
      <c r="N692" s="242"/>
      <c r="O692" s="242"/>
      <c r="P692" s="242"/>
      <c r="Q692" s="242"/>
      <c r="R692" s="242"/>
      <c r="S692" s="242"/>
      <c r="T692" s="243"/>
      <c r="U692" s="13"/>
      <c r="V692" s="13"/>
      <c r="W692" s="13"/>
      <c r="X692" s="13"/>
      <c r="Y692" s="13"/>
      <c r="Z692" s="13"/>
      <c r="AA692" s="13"/>
      <c r="AB692" s="13"/>
      <c r="AC692" s="13"/>
      <c r="AD692" s="13"/>
      <c r="AE692" s="13"/>
      <c r="AT692" s="244" t="s">
        <v>221</v>
      </c>
      <c r="AU692" s="244" t="s">
        <v>83</v>
      </c>
      <c r="AV692" s="13" t="s">
        <v>81</v>
      </c>
      <c r="AW692" s="13" t="s">
        <v>34</v>
      </c>
      <c r="AX692" s="13" t="s">
        <v>74</v>
      </c>
      <c r="AY692" s="244" t="s">
        <v>210</v>
      </c>
    </row>
    <row r="693" s="13" customFormat="1">
      <c r="A693" s="13"/>
      <c r="B693" s="234"/>
      <c r="C693" s="235"/>
      <c r="D693" s="236" t="s">
        <v>221</v>
      </c>
      <c r="E693" s="237" t="s">
        <v>19</v>
      </c>
      <c r="F693" s="238" t="s">
        <v>723</v>
      </c>
      <c r="G693" s="235"/>
      <c r="H693" s="237" t="s">
        <v>19</v>
      </c>
      <c r="I693" s="239"/>
      <c r="J693" s="235"/>
      <c r="K693" s="235"/>
      <c r="L693" s="240"/>
      <c r="M693" s="241"/>
      <c r="N693" s="242"/>
      <c r="O693" s="242"/>
      <c r="P693" s="242"/>
      <c r="Q693" s="242"/>
      <c r="R693" s="242"/>
      <c r="S693" s="242"/>
      <c r="T693" s="243"/>
      <c r="U693" s="13"/>
      <c r="V693" s="13"/>
      <c r="W693" s="13"/>
      <c r="X693" s="13"/>
      <c r="Y693" s="13"/>
      <c r="Z693" s="13"/>
      <c r="AA693" s="13"/>
      <c r="AB693" s="13"/>
      <c r="AC693" s="13"/>
      <c r="AD693" s="13"/>
      <c r="AE693" s="13"/>
      <c r="AT693" s="244" t="s">
        <v>221</v>
      </c>
      <c r="AU693" s="244" t="s">
        <v>83</v>
      </c>
      <c r="AV693" s="13" t="s">
        <v>81</v>
      </c>
      <c r="AW693" s="13" t="s">
        <v>34</v>
      </c>
      <c r="AX693" s="13" t="s">
        <v>74</v>
      </c>
      <c r="AY693" s="244" t="s">
        <v>210</v>
      </c>
    </row>
    <row r="694" s="14" customFormat="1">
      <c r="A694" s="14"/>
      <c r="B694" s="245"/>
      <c r="C694" s="246"/>
      <c r="D694" s="236" t="s">
        <v>221</v>
      </c>
      <c r="E694" s="247" t="s">
        <v>19</v>
      </c>
      <c r="F694" s="248" t="s">
        <v>2699</v>
      </c>
      <c r="G694" s="246"/>
      <c r="H694" s="249">
        <v>2.52</v>
      </c>
      <c r="I694" s="250"/>
      <c r="J694" s="246"/>
      <c r="K694" s="246"/>
      <c r="L694" s="251"/>
      <c r="M694" s="252"/>
      <c r="N694" s="253"/>
      <c r="O694" s="253"/>
      <c r="P694" s="253"/>
      <c r="Q694" s="253"/>
      <c r="R694" s="253"/>
      <c r="S694" s="253"/>
      <c r="T694" s="254"/>
      <c r="U694" s="14"/>
      <c r="V694" s="14"/>
      <c r="W694" s="14"/>
      <c r="X694" s="14"/>
      <c r="Y694" s="14"/>
      <c r="Z694" s="14"/>
      <c r="AA694" s="14"/>
      <c r="AB694" s="14"/>
      <c r="AC694" s="14"/>
      <c r="AD694" s="14"/>
      <c r="AE694" s="14"/>
      <c r="AT694" s="255" t="s">
        <v>221</v>
      </c>
      <c r="AU694" s="255" t="s">
        <v>83</v>
      </c>
      <c r="AV694" s="14" t="s">
        <v>83</v>
      </c>
      <c r="AW694" s="14" t="s">
        <v>34</v>
      </c>
      <c r="AX694" s="14" t="s">
        <v>74</v>
      </c>
      <c r="AY694" s="255" t="s">
        <v>210</v>
      </c>
    </row>
    <row r="695" s="15" customFormat="1">
      <c r="A695" s="15"/>
      <c r="B695" s="256"/>
      <c r="C695" s="257"/>
      <c r="D695" s="236" t="s">
        <v>221</v>
      </c>
      <c r="E695" s="258" t="s">
        <v>19</v>
      </c>
      <c r="F695" s="259" t="s">
        <v>234</v>
      </c>
      <c r="G695" s="257"/>
      <c r="H695" s="260">
        <v>2.52</v>
      </c>
      <c r="I695" s="261"/>
      <c r="J695" s="257"/>
      <c r="K695" s="257"/>
      <c r="L695" s="262"/>
      <c r="M695" s="263"/>
      <c r="N695" s="264"/>
      <c r="O695" s="264"/>
      <c r="P695" s="264"/>
      <c r="Q695" s="264"/>
      <c r="R695" s="264"/>
      <c r="S695" s="264"/>
      <c r="T695" s="265"/>
      <c r="U695" s="15"/>
      <c r="V695" s="15"/>
      <c r="W695" s="15"/>
      <c r="X695" s="15"/>
      <c r="Y695" s="15"/>
      <c r="Z695" s="15"/>
      <c r="AA695" s="15"/>
      <c r="AB695" s="15"/>
      <c r="AC695" s="15"/>
      <c r="AD695" s="15"/>
      <c r="AE695" s="15"/>
      <c r="AT695" s="266" t="s">
        <v>221</v>
      </c>
      <c r="AU695" s="266" t="s">
        <v>83</v>
      </c>
      <c r="AV695" s="15" t="s">
        <v>91</v>
      </c>
      <c r="AW695" s="15" t="s">
        <v>34</v>
      </c>
      <c r="AX695" s="15" t="s">
        <v>74</v>
      </c>
      <c r="AY695" s="266" t="s">
        <v>210</v>
      </c>
    </row>
    <row r="696" s="13" customFormat="1">
      <c r="A696" s="13"/>
      <c r="B696" s="234"/>
      <c r="C696" s="235"/>
      <c r="D696" s="236" t="s">
        <v>221</v>
      </c>
      <c r="E696" s="237" t="s">
        <v>19</v>
      </c>
      <c r="F696" s="238" t="s">
        <v>730</v>
      </c>
      <c r="G696" s="235"/>
      <c r="H696" s="237" t="s">
        <v>19</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221</v>
      </c>
      <c r="AU696" s="244" t="s">
        <v>83</v>
      </c>
      <c r="AV696" s="13" t="s">
        <v>81</v>
      </c>
      <c r="AW696" s="13" t="s">
        <v>34</v>
      </c>
      <c r="AX696" s="13" t="s">
        <v>74</v>
      </c>
      <c r="AY696" s="244" t="s">
        <v>210</v>
      </c>
    </row>
    <row r="697" s="14" customFormat="1">
      <c r="A697" s="14"/>
      <c r="B697" s="245"/>
      <c r="C697" s="246"/>
      <c r="D697" s="236" t="s">
        <v>221</v>
      </c>
      <c r="E697" s="247" t="s">
        <v>19</v>
      </c>
      <c r="F697" s="248" t="s">
        <v>2700</v>
      </c>
      <c r="G697" s="246"/>
      <c r="H697" s="249">
        <v>2.6400000000000001</v>
      </c>
      <c r="I697" s="250"/>
      <c r="J697" s="246"/>
      <c r="K697" s="246"/>
      <c r="L697" s="251"/>
      <c r="M697" s="252"/>
      <c r="N697" s="253"/>
      <c r="O697" s="253"/>
      <c r="P697" s="253"/>
      <c r="Q697" s="253"/>
      <c r="R697" s="253"/>
      <c r="S697" s="253"/>
      <c r="T697" s="254"/>
      <c r="U697" s="14"/>
      <c r="V697" s="14"/>
      <c r="W697" s="14"/>
      <c r="X697" s="14"/>
      <c r="Y697" s="14"/>
      <c r="Z697" s="14"/>
      <c r="AA697" s="14"/>
      <c r="AB697" s="14"/>
      <c r="AC697" s="14"/>
      <c r="AD697" s="14"/>
      <c r="AE697" s="14"/>
      <c r="AT697" s="255" t="s">
        <v>221</v>
      </c>
      <c r="AU697" s="255" t="s">
        <v>83</v>
      </c>
      <c r="AV697" s="14" t="s">
        <v>83</v>
      </c>
      <c r="AW697" s="14" t="s">
        <v>34</v>
      </c>
      <c r="AX697" s="14" t="s">
        <v>74</v>
      </c>
      <c r="AY697" s="255" t="s">
        <v>210</v>
      </c>
    </row>
    <row r="698" s="14" customFormat="1">
      <c r="A698" s="14"/>
      <c r="B698" s="245"/>
      <c r="C698" s="246"/>
      <c r="D698" s="236" t="s">
        <v>221</v>
      </c>
      <c r="E698" s="247" t="s">
        <v>19</v>
      </c>
      <c r="F698" s="248" t="s">
        <v>2701</v>
      </c>
      <c r="G698" s="246"/>
      <c r="H698" s="249">
        <v>7.3799999999999999</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221</v>
      </c>
      <c r="AU698" s="255" t="s">
        <v>83</v>
      </c>
      <c r="AV698" s="14" t="s">
        <v>83</v>
      </c>
      <c r="AW698" s="14" t="s">
        <v>34</v>
      </c>
      <c r="AX698" s="14" t="s">
        <v>74</v>
      </c>
      <c r="AY698" s="255" t="s">
        <v>210</v>
      </c>
    </row>
    <row r="699" s="14" customFormat="1">
      <c r="A699" s="14"/>
      <c r="B699" s="245"/>
      <c r="C699" s="246"/>
      <c r="D699" s="236" t="s">
        <v>221</v>
      </c>
      <c r="E699" s="247" t="s">
        <v>19</v>
      </c>
      <c r="F699" s="248" t="s">
        <v>2702</v>
      </c>
      <c r="G699" s="246"/>
      <c r="H699" s="249">
        <v>2.04</v>
      </c>
      <c r="I699" s="250"/>
      <c r="J699" s="246"/>
      <c r="K699" s="246"/>
      <c r="L699" s="251"/>
      <c r="M699" s="252"/>
      <c r="N699" s="253"/>
      <c r="O699" s="253"/>
      <c r="P699" s="253"/>
      <c r="Q699" s="253"/>
      <c r="R699" s="253"/>
      <c r="S699" s="253"/>
      <c r="T699" s="254"/>
      <c r="U699" s="14"/>
      <c r="V699" s="14"/>
      <c r="W699" s="14"/>
      <c r="X699" s="14"/>
      <c r="Y699" s="14"/>
      <c r="Z699" s="14"/>
      <c r="AA699" s="14"/>
      <c r="AB699" s="14"/>
      <c r="AC699" s="14"/>
      <c r="AD699" s="14"/>
      <c r="AE699" s="14"/>
      <c r="AT699" s="255" t="s">
        <v>221</v>
      </c>
      <c r="AU699" s="255" t="s">
        <v>83</v>
      </c>
      <c r="AV699" s="14" t="s">
        <v>83</v>
      </c>
      <c r="AW699" s="14" t="s">
        <v>34</v>
      </c>
      <c r="AX699" s="14" t="s">
        <v>74</v>
      </c>
      <c r="AY699" s="255" t="s">
        <v>210</v>
      </c>
    </row>
    <row r="700" s="14" customFormat="1">
      <c r="A700" s="14"/>
      <c r="B700" s="245"/>
      <c r="C700" s="246"/>
      <c r="D700" s="236" t="s">
        <v>221</v>
      </c>
      <c r="E700" s="247" t="s">
        <v>19</v>
      </c>
      <c r="F700" s="248" t="s">
        <v>2703</v>
      </c>
      <c r="G700" s="246"/>
      <c r="H700" s="249">
        <v>3.6600000000000001</v>
      </c>
      <c r="I700" s="250"/>
      <c r="J700" s="246"/>
      <c r="K700" s="246"/>
      <c r="L700" s="251"/>
      <c r="M700" s="252"/>
      <c r="N700" s="253"/>
      <c r="O700" s="253"/>
      <c r="P700" s="253"/>
      <c r="Q700" s="253"/>
      <c r="R700" s="253"/>
      <c r="S700" s="253"/>
      <c r="T700" s="254"/>
      <c r="U700" s="14"/>
      <c r="V700" s="14"/>
      <c r="W700" s="14"/>
      <c r="X700" s="14"/>
      <c r="Y700" s="14"/>
      <c r="Z700" s="14"/>
      <c r="AA700" s="14"/>
      <c r="AB700" s="14"/>
      <c r="AC700" s="14"/>
      <c r="AD700" s="14"/>
      <c r="AE700" s="14"/>
      <c r="AT700" s="255" t="s">
        <v>221</v>
      </c>
      <c r="AU700" s="255" t="s">
        <v>83</v>
      </c>
      <c r="AV700" s="14" t="s">
        <v>83</v>
      </c>
      <c r="AW700" s="14" t="s">
        <v>34</v>
      </c>
      <c r="AX700" s="14" t="s">
        <v>74</v>
      </c>
      <c r="AY700" s="255" t="s">
        <v>210</v>
      </c>
    </row>
    <row r="701" s="15" customFormat="1">
      <c r="A701" s="15"/>
      <c r="B701" s="256"/>
      <c r="C701" s="257"/>
      <c r="D701" s="236" t="s">
        <v>221</v>
      </c>
      <c r="E701" s="258" t="s">
        <v>19</v>
      </c>
      <c r="F701" s="259" t="s">
        <v>234</v>
      </c>
      <c r="G701" s="257"/>
      <c r="H701" s="260">
        <v>15.719999999999999</v>
      </c>
      <c r="I701" s="261"/>
      <c r="J701" s="257"/>
      <c r="K701" s="257"/>
      <c r="L701" s="262"/>
      <c r="M701" s="263"/>
      <c r="N701" s="264"/>
      <c r="O701" s="264"/>
      <c r="P701" s="264"/>
      <c r="Q701" s="264"/>
      <c r="R701" s="264"/>
      <c r="S701" s="264"/>
      <c r="T701" s="265"/>
      <c r="U701" s="15"/>
      <c r="V701" s="15"/>
      <c r="W701" s="15"/>
      <c r="X701" s="15"/>
      <c r="Y701" s="15"/>
      <c r="Z701" s="15"/>
      <c r="AA701" s="15"/>
      <c r="AB701" s="15"/>
      <c r="AC701" s="15"/>
      <c r="AD701" s="15"/>
      <c r="AE701" s="15"/>
      <c r="AT701" s="266" t="s">
        <v>221</v>
      </c>
      <c r="AU701" s="266" t="s">
        <v>83</v>
      </c>
      <c r="AV701" s="15" t="s">
        <v>91</v>
      </c>
      <c r="AW701" s="15" t="s">
        <v>34</v>
      </c>
      <c r="AX701" s="15" t="s">
        <v>74</v>
      </c>
      <c r="AY701" s="266" t="s">
        <v>210</v>
      </c>
    </row>
    <row r="702" s="13" customFormat="1">
      <c r="A702" s="13"/>
      <c r="B702" s="234"/>
      <c r="C702" s="235"/>
      <c r="D702" s="236" t="s">
        <v>221</v>
      </c>
      <c r="E702" s="237" t="s">
        <v>19</v>
      </c>
      <c r="F702" s="238" t="s">
        <v>558</v>
      </c>
      <c r="G702" s="235"/>
      <c r="H702" s="237" t="s">
        <v>19</v>
      </c>
      <c r="I702" s="239"/>
      <c r="J702" s="235"/>
      <c r="K702" s="235"/>
      <c r="L702" s="240"/>
      <c r="M702" s="241"/>
      <c r="N702" s="242"/>
      <c r="O702" s="242"/>
      <c r="P702" s="242"/>
      <c r="Q702" s="242"/>
      <c r="R702" s="242"/>
      <c r="S702" s="242"/>
      <c r="T702" s="243"/>
      <c r="U702" s="13"/>
      <c r="V702" s="13"/>
      <c r="W702" s="13"/>
      <c r="X702" s="13"/>
      <c r="Y702" s="13"/>
      <c r="Z702" s="13"/>
      <c r="AA702" s="13"/>
      <c r="AB702" s="13"/>
      <c r="AC702" s="13"/>
      <c r="AD702" s="13"/>
      <c r="AE702" s="13"/>
      <c r="AT702" s="244" t="s">
        <v>221</v>
      </c>
      <c r="AU702" s="244" t="s">
        <v>83</v>
      </c>
      <c r="AV702" s="13" t="s">
        <v>81</v>
      </c>
      <c r="AW702" s="13" t="s">
        <v>34</v>
      </c>
      <c r="AX702" s="13" t="s">
        <v>74</v>
      </c>
      <c r="AY702" s="244" t="s">
        <v>210</v>
      </c>
    </row>
    <row r="703" s="14" customFormat="1">
      <c r="A703" s="14"/>
      <c r="B703" s="245"/>
      <c r="C703" s="246"/>
      <c r="D703" s="236" t="s">
        <v>221</v>
      </c>
      <c r="E703" s="247" t="s">
        <v>19</v>
      </c>
      <c r="F703" s="248" t="s">
        <v>2704</v>
      </c>
      <c r="G703" s="246"/>
      <c r="H703" s="249">
        <v>3.96</v>
      </c>
      <c r="I703" s="250"/>
      <c r="J703" s="246"/>
      <c r="K703" s="246"/>
      <c r="L703" s="251"/>
      <c r="M703" s="252"/>
      <c r="N703" s="253"/>
      <c r="O703" s="253"/>
      <c r="P703" s="253"/>
      <c r="Q703" s="253"/>
      <c r="R703" s="253"/>
      <c r="S703" s="253"/>
      <c r="T703" s="254"/>
      <c r="U703" s="14"/>
      <c r="V703" s="14"/>
      <c r="W703" s="14"/>
      <c r="X703" s="14"/>
      <c r="Y703" s="14"/>
      <c r="Z703" s="14"/>
      <c r="AA703" s="14"/>
      <c r="AB703" s="14"/>
      <c r="AC703" s="14"/>
      <c r="AD703" s="14"/>
      <c r="AE703" s="14"/>
      <c r="AT703" s="255" t="s">
        <v>221</v>
      </c>
      <c r="AU703" s="255" t="s">
        <v>83</v>
      </c>
      <c r="AV703" s="14" t="s">
        <v>83</v>
      </c>
      <c r="AW703" s="14" t="s">
        <v>34</v>
      </c>
      <c r="AX703" s="14" t="s">
        <v>74</v>
      </c>
      <c r="AY703" s="255" t="s">
        <v>210</v>
      </c>
    </row>
    <row r="704" s="15" customFormat="1">
      <c r="A704" s="15"/>
      <c r="B704" s="256"/>
      <c r="C704" s="257"/>
      <c r="D704" s="236" t="s">
        <v>221</v>
      </c>
      <c r="E704" s="258" t="s">
        <v>19</v>
      </c>
      <c r="F704" s="259" t="s">
        <v>234</v>
      </c>
      <c r="G704" s="257"/>
      <c r="H704" s="260">
        <v>3.96</v>
      </c>
      <c r="I704" s="261"/>
      <c r="J704" s="257"/>
      <c r="K704" s="257"/>
      <c r="L704" s="262"/>
      <c r="M704" s="263"/>
      <c r="N704" s="264"/>
      <c r="O704" s="264"/>
      <c r="P704" s="264"/>
      <c r="Q704" s="264"/>
      <c r="R704" s="264"/>
      <c r="S704" s="264"/>
      <c r="T704" s="265"/>
      <c r="U704" s="15"/>
      <c r="V704" s="15"/>
      <c r="W704" s="15"/>
      <c r="X704" s="15"/>
      <c r="Y704" s="15"/>
      <c r="Z704" s="15"/>
      <c r="AA704" s="15"/>
      <c r="AB704" s="15"/>
      <c r="AC704" s="15"/>
      <c r="AD704" s="15"/>
      <c r="AE704" s="15"/>
      <c r="AT704" s="266" t="s">
        <v>221</v>
      </c>
      <c r="AU704" s="266" t="s">
        <v>83</v>
      </c>
      <c r="AV704" s="15" t="s">
        <v>91</v>
      </c>
      <c r="AW704" s="15" t="s">
        <v>34</v>
      </c>
      <c r="AX704" s="15" t="s">
        <v>74</v>
      </c>
      <c r="AY704" s="266" t="s">
        <v>210</v>
      </c>
    </row>
    <row r="705" s="13" customFormat="1">
      <c r="A705" s="13"/>
      <c r="B705" s="234"/>
      <c r="C705" s="235"/>
      <c r="D705" s="236" t="s">
        <v>221</v>
      </c>
      <c r="E705" s="237" t="s">
        <v>19</v>
      </c>
      <c r="F705" s="238" t="s">
        <v>672</v>
      </c>
      <c r="G705" s="235"/>
      <c r="H705" s="237" t="s">
        <v>19</v>
      </c>
      <c r="I705" s="239"/>
      <c r="J705" s="235"/>
      <c r="K705" s="235"/>
      <c r="L705" s="240"/>
      <c r="M705" s="241"/>
      <c r="N705" s="242"/>
      <c r="O705" s="242"/>
      <c r="P705" s="242"/>
      <c r="Q705" s="242"/>
      <c r="R705" s="242"/>
      <c r="S705" s="242"/>
      <c r="T705" s="243"/>
      <c r="U705" s="13"/>
      <c r="V705" s="13"/>
      <c r="W705" s="13"/>
      <c r="X705" s="13"/>
      <c r="Y705" s="13"/>
      <c r="Z705" s="13"/>
      <c r="AA705" s="13"/>
      <c r="AB705" s="13"/>
      <c r="AC705" s="13"/>
      <c r="AD705" s="13"/>
      <c r="AE705" s="13"/>
      <c r="AT705" s="244" t="s">
        <v>221</v>
      </c>
      <c r="AU705" s="244" t="s">
        <v>83</v>
      </c>
      <c r="AV705" s="13" t="s">
        <v>81</v>
      </c>
      <c r="AW705" s="13" t="s">
        <v>34</v>
      </c>
      <c r="AX705" s="13" t="s">
        <v>74</v>
      </c>
      <c r="AY705" s="244" t="s">
        <v>210</v>
      </c>
    </row>
    <row r="706" s="15" customFormat="1">
      <c r="A706" s="15"/>
      <c r="B706" s="256"/>
      <c r="C706" s="257"/>
      <c r="D706" s="236" t="s">
        <v>221</v>
      </c>
      <c r="E706" s="258" t="s">
        <v>19</v>
      </c>
      <c r="F706" s="259" t="s">
        <v>234</v>
      </c>
      <c r="G706" s="257"/>
      <c r="H706" s="260">
        <v>0</v>
      </c>
      <c r="I706" s="261"/>
      <c r="J706" s="257"/>
      <c r="K706" s="257"/>
      <c r="L706" s="262"/>
      <c r="M706" s="263"/>
      <c r="N706" s="264"/>
      <c r="O706" s="264"/>
      <c r="P706" s="264"/>
      <c r="Q706" s="264"/>
      <c r="R706" s="264"/>
      <c r="S706" s="264"/>
      <c r="T706" s="265"/>
      <c r="U706" s="15"/>
      <c r="V706" s="15"/>
      <c r="W706" s="15"/>
      <c r="X706" s="15"/>
      <c r="Y706" s="15"/>
      <c r="Z706" s="15"/>
      <c r="AA706" s="15"/>
      <c r="AB706" s="15"/>
      <c r="AC706" s="15"/>
      <c r="AD706" s="15"/>
      <c r="AE706" s="15"/>
      <c r="AT706" s="266" t="s">
        <v>221</v>
      </c>
      <c r="AU706" s="266" t="s">
        <v>83</v>
      </c>
      <c r="AV706" s="15" t="s">
        <v>91</v>
      </c>
      <c r="AW706" s="15" t="s">
        <v>34</v>
      </c>
      <c r="AX706" s="15" t="s">
        <v>74</v>
      </c>
      <c r="AY706" s="266" t="s">
        <v>210</v>
      </c>
    </row>
    <row r="707" s="13" customFormat="1">
      <c r="A707" s="13"/>
      <c r="B707" s="234"/>
      <c r="C707" s="235"/>
      <c r="D707" s="236" t="s">
        <v>221</v>
      </c>
      <c r="E707" s="237" t="s">
        <v>19</v>
      </c>
      <c r="F707" s="238" t="s">
        <v>677</v>
      </c>
      <c r="G707" s="235"/>
      <c r="H707" s="237" t="s">
        <v>19</v>
      </c>
      <c r="I707" s="239"/>
      <c r="J707" s="235"/>
      <c r="K707" s="235"/>
      <c r="L707" s="240"/>
      <c r="M707" s="241"/>
      <c r="N707" s="242"/>
      <c r="O707" s="242"/>
      <c r="P707" s="242"/>
      <c r="Q707" s="242"/>
      <c r="R707" s="242"/>
      <c r="S707" s="242"/>
      <c r="T707" s="243"/>
      <c r="U707" s="13"/>
      <c r="V707" s="13"/>
      <c r="W707" s="13"/>
      <c r="X707" s="13"/>
      <c r="Y707" s="13"/>
      <c r="Z707" s="13"/>
      <c r="AA707" s="13"/>
      <c r="AB707" s="13"/>
      <c r="AC707" s="13"/>
      <c r="AD707" s="13"/>
      <c r="AE707" s="13"/>
      <c r="AT707" s="244" t="s">
        <v>221</v>
      </c>
      <c r="AU707" s="244" t="s">
        <v>83</v>
      </c>
      <c r="AV707" s="13" t="s">
        <v>81</v>
      </c>
      <c r="AW707" s="13" t="s">
        <v>34</v>
      </c>
      <c r="AX707" s="13" t="s">
        <v>74</v>
      </c>
      <c r="AY707" s="244" t="s">
        <v>210</v>
      </c>
    </row>
    <row r="708" s="15" customFormat="1">
      <c r="A708" s="15"/>
      <c r="B708" s="256"/>
      <c r="C708" s="257"/>
      <c r="D708" s="236" t="s">
        <v>221</v>
      </c>
      <c r="E708" s="258" t="s">
        <v>19</v>
      </c>
      <c r="F708" s="259" t="s">
        <v>234</v>
      </c>
      <c r="G708" s="257"/>
      <c r="H708" s="260">
        <v>0</v>
      </c>
      <c r="I708" s="261"/>
      <c r="J708" s="257"/>
      <c r="K708" s="257"/>
      <c r="L708" s="262"/>
      <c r="M708" s="263"/>
      <c r="N708" s="264"/>
      <c r="O708" s="264"/>
      <c r="P708" s="264"/>
      <c r="Q708" s="264"/>
      <c r="R708" s="264"/>
      <c r="S708" s="264"/>
      <c r="T708" s="265"/>
      <c r="U708" s="15"/>
      <c r="V708" s="15"/>
      <c r="W708" s="15"/>
      <c r="X708" s="15"/>
      <c r="Y708" s="15"/>
      <c r="Z708" s="15"/>
      <c r="AA708" s="15"/>
      <c r="AB708" s="15"/>
      <c r="AC708" s="15"/>
      <c r="AD708" s="15"/>
      <c r="AE708" s="15"/>
      <c r="AT708" s="266" t="s">
        <v>221</v>
      </c>
      <c r="AU708" s="266" t="s">
        <v>83</v>
      </c>
      <c r="AV708" s="15" t="s">
        <v>91</v>
      </c>
      <c r="AW708" s="15" t="s">
        <v>34</v>
      </c>
      <c r="AX708" s="15" t="s">
        <v>74</v>
      </c>
      <c r="AY708" s="266" t="s">
        <v>210</v>
      </c>
    </row>
    <row r="709" s="16" customFormat="1">
      <c r="A709" s="16"/>
      <c r="B709" s="267"/>
      <c r="C709" s="268"/>
      <c r="D709" s="236" t="s">
        <v>221</v>
      </c>
      <c r="E709" s="269" t="s">
        <v>19</v>
      </c>
      <c r="F709" s="270" t="s">
        <v>236</v>
      </c>
      <c r="G709" s="268"/>
      <c r="H709" s="271">
        <v>22.199999999999999</v>
      </c>
      <c r="I709" s="272"/>
      <c r="J709" s="268"/>
      <c r="K709" s="268"/>
      <c r="L709" s="273"/>
      <c r="M709" s="274"/>
      <c r="N709" s="275"/>
      <c r="O709" s="275"/>
      <c r="P709" s="275"/>
      <c r="Q709" s="275"/>
      <c r="R709" s="275"/>
      <c r="S709" s="275"/>
      <c r="T709" s="276"/>
      <c r="U709" s="16"/>
      <c r="V709" s="16"/>
      <c r="W709" s="16"/>
      <c r="X709" s="16"/>
      <c r="Y709" s="16"/>
      <c r="Z709" s="16"/>
      <c r="AA709" s="16"/>
      <c r="AB709" s="16"/>
      <c r="AC709" s="16"/>
      <c r="AD709" s="16"/>
      <c r="AE709" s="16"/>
      <c r="AT709" s="277" t="s">
        <v>221</v>
      </c>
      <c r="AU709" s="277" t="s">
        <v>83</v>
      </c>
      <c r="AV709" s="16" t="s">
        <v>217</v>
      </c>
      <c r="AW709" s="16" t="s">
        <v>34</v>
      </c>
      <c r="AX709" s="16" t="s">
        <v>81</v>
      </c>
      <c r="AY709" s="277" t="s">
        <v>210</v>
      </c>
    </row>
    <row r="710" s="2" customFormat="1" ht="16.5" customHeight="1">
      <c r="A710" s="40"/>
      <c r="B710" s="41"/>
      <c r="C710" s="216" t="s">
        <v>696</v>
      </c>
      <c r="D710" s="216" t="s">
        <v>212</v>
      </c>
      <c r="E710" s="217" t="s">
        <v>2705</v>
      </c>
      <c r="F710" s="218" t="s">
        <v>2706</v>
      </c>
      <c r="G710" s="219" t="s">
        <v>417</v>
      </c>
      <c r="H710" s="220">
        <v>30.670000000000002</v>
      </c>
      <c r="I710" s="221"/>
      <c r="J710" s="222">
        <f>ROUND(I710*H710,2)</f>
        <v>0</v>
      </c>
      <c r="K710" s="218" t="s">
        <v>296</v>
      </c>
      <c r="L710" s="46"/>
      <c r="M710" s="223" t="s">
        <v>19</v>
      </c>
      <c r="N710" s="224" t="s">
        <v>45</v>
      </c>
      <c r="O710" s="86"/>
      <c r="P710" s="225">
        <f>O710*H710</f>
        <v>0</v>
      </c>
      <c r="Q710" s="225">
        <v>0.00281</v>
      </c>
      <c r="R710" s="225">
        <f>Q710*H710</f>
        <v>0.086182700000000001</v>
      </c>
      <c r="S710" s="225">
        <v>0</v>
      </c>
      <c r="T710" s="226">
        <f>S710*H710</f>
        <v>0</v>
      </c>
      <c r="U710" s="40"/>
      <c r="V710" s="40"/>
      <c r="W710" s="40"/>
      <c r="X710" s="40"/>
      <c r="Y710" s="40"/>
      <c r="Z710" s="40"/>
      <c r="AA710" s="40"/>
      <c r="AB710" s="40"/>
      <c r="AC710" s="40"/>
      <c r="AD710" s="40"/>
      <c r="AE710" s="40"/>
      <c r="AR710" s="227" t="s">
        <v>217</v>
      </c>
      <c r="AT710" s="227" t="s">
        <v>212</v>
      </c>
      <c r="AU710" s="227" t="s">
        <v>83</v>
      </c>
      <c r="AY710" s="19" t="s">
        <v>210</v>
      </c>
      <c r="BE710" s="228">
        <f>IF(N710="základní",J710,0)</f>
        <v>0</v>
      </c>
      <c r="BF710" s="228">
        <f>IF(N710="snížená",J710,0)</f>
        <v>0</v>
      </c>
      <c r="BG710" s="228">
        <f>IF(N710="zákl. přenesená",J710,0)</f>
        <v>0</v>
      </c>
      <c r="BH710" s="228">
        <f>IF(N710="sníž. přenesená",J710,0)</f>
        <v>0</v>
      </c>
      <c r="BI710" s="228">
        <f>IF(N710="nulová",J710,0)</f>
        <v>0</v>
      </c>
      <c r="BJ710" s="19" t="s">
        <v>81</v>
      </c>
      <c r="BK710" s="228">
        <f>ROUND(I710*H710,2)</f>
        <v>0</v>
      </c>
      <c r="BL710" s="19" t="s">
        <v>217</v>
      </c>
      <c r="BM710" s="227" t="s">
        <v>2707</v>
      </c>
    </row>
    <row r="711" s="13" customFormat="1">
      <c r="A711" s="13"/>
      <c r="B711" s="234"/>
      <c r="C711" s="235"/>
      <c r="D711" s="236" t="s">
        <v>221</v>
      </c>
      <c r="E711" s="237" t="s">
        <v>19</v>
      </c>
      <c r="F711" s="238" t="s">
        <v>2604</v>
      </c>
      <c r="G711" s="235"/>
      <c r="H711" s="237" t="s">
        <v>19</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221</v>
      </c>
      <c r="AU711" s="244" t="s">
        <v>83</v>
      </c>
      <c r="AV711" s="13" t="s">
        <v>81</v>
      </c>
      <c r="AW711" s="13" t="s">
        <v>34</v>
      </c>
      <c r="AX711" s="13" t="s">
        <v>74</v>
      </c>
      <c r="AY711" s="244" t="s">
        <v>210</v>
      </c>
    </row>
    <row r="712" s="13" customFormat="1">
      <c r="A712" s="13"/>
      <c r="B712" s="234"/>
      <c r="C712" s="235"/>
      <c r="D712" s="236" t="s">
        <v>221</v>
      </c>
      <c r="E712" s="237" t="s">
        <v>19</v>
      </c>
      <c r="F712" s="238" t="s">
        <v>723</v>
      </c>
      <c r="G712" s="235"/>
      <c r="H712" s="237" t="s">
        <v>19</v>
      </c>
      <c r="I712" s="239"/>
      <c r="J712" s="235"/>
      <c r="K712" s="235"/>
      <c r="L712" s="240"/>
      <c r="M712" s="241"/>
      <c r="N712" s="242"/>
      <c r="O712" s="242"/>
      <c r="P712" s="242"/>
      <c r="Q712" s="242"/>
      <c r="R712" s="242"/>
      <c r="S712" s="242"/>
      <c r="T712" s="243"/>
      <c r="U712" s="13"/>
      <c r="V712" s="13"/>
      <c r="W712" s="13"/>
      <c r="X712" s="13"/>
      <c r="Y712" s="13"/>
      <c r="Z712" s="13"/>
      <c r="AA712" s="13"/>
      <c r="AB712" s="13"/>
      <c r="AC712" s="13"/>
      <c r="AD712" s="13"/>
      <c r="AE712" s="13"/>
      <c r="AT712" s="244" t="s">
        <v>221</v>
      </c>
      <c r="AU712" s="244" t="s">
        <v>83</v>
      </c>
      <c r="AV712" s="13" t="s">
        <v>81</v>
      </c>
      <c r="AW712" s="13" t="s">
        <v>34</v>
      </c>
      <c r="AX712" s="13" t="s">
        <v>74</v>
      </c>
      <c r="AY712" s="244" t="s">
        <v>210</v>
      </c>
    </row>
    <row r="713" s="14" customFormat="1">
      <c r="A713" s="14"/>
      <c r="B713" s="245"/>
      <c r="C713" s="246"/>
      <c r="D713" s="236" t="s">
        <v>221</v>
      </c>
      <c r="E713" s="247" t="s">
        <v>19</v>
      </c>
      <c r="F713" s="248" t="s">
        <v>2708</v>
      </c>
      <c r="G713" s="246"/>
      <c r="H713" s="249">
        <v>4.2599999999999998</v>
      </c>
      <c r="I713" s="250"/>
      <c r="J713" s="246"/>
      <c r="K713" s="246"/>
      <c r="L713" s="251"/>
      <c r="M713" s="252"/>
      <c r="N713" s="253"/>
      <c r="O713" s="253"/>
      <c r="P713" s="253"/>
      <c r="Q713" s="253"/>
      <c r="R713" s="253"/>
      <c r="S713" s="253"/>
      <c r="T713" s="254"/>
      <c r="U713" s="14"/>
      <c r="V713" s="14"/>
      <c r="W713" s="14"/>
      <c r="X713" s="14"/>
      <c r="Y713" s="14"/>
      <c r="Z713" s="14"/>
      <c r="AA713" s="14"/>
      <c r="AB713" s="14"/>
      <c r="AC713" s="14"/>
      <c r="AD713" s="14"/>
      <c r="AE713" s="14"/>
      <c r="AT713" s="255" t="s">
        <v>221</v>
      </c>
      <c r="AU713" s="255" t="s">
        <v>83</v>
      </c>
      <c r="AV713" s="14" t="s">
        <v>83</v>
      </c>
      <c r="AW713" s="14" t="s">
        <v>34</v>
      </c>
      <c r="AX713" s="14" t="s">
        <v>74</v>
      </c>
      <c r="AY713" s="255" t="s">
        <v>210</v>
      </c>
    </row>
    <row r="714" s="15" customFormat="1">
      <c r="A714" s="15"/>
      <c r="B714" s="256"/>
      <c r="C714" s="257"/>
      <c r="D714" s="236" t="s">
        <v>221</v>
      </c>
      <c r="E714" s="258" t="s">
        <v>19</v>
      </c>
      <c r="F714" s="259" t="s">
        <v>234</v>
      </c>
      <c r="G714" s="257"/>
      <c r="H714" s="260">
        <v>4.2599999999999998</v>
      </c>
      <c r="I714" s="261"/>
      <c r="J714" s="257"/>
      <c r="K714" s="257"/>
      <c r="L714" s="262"/>
      <c r="M714" s="263"/>
      <c r="N714" s="264"/>
      <c r="O714" s="264"/>
      <c r="P714" s="264"/>
      <c r="Q714" s="264"/>
      <c r="R714" s="264"/>
      <c r="S714" s="264"/>
      <c r="T714" s="265"/>
      <c r="U714" s="15"/>
      <c r="V714" s="15"/>
      <c r="W714" s="15"/>
      <c r="X714" s="15"/>
      <c r="Y714" s="15"/>
      <c r="Z714" s="15"/>
      <c r="AA714" s="15"/>
      <c r="AB714" s="15"/>
      <c r="AC714" s="15"/>
      <c r="AD714" s="15"/>
      <c r="AE714" s="15"/>
      <c r="AT714" s="266" t="s">
        <v>221</v>
      </c>
      <c r="AU714" s="266" t="s">
        <v>83</v>
      </c>
      <c r="AV714" s="15" t="s">
        <v>91</v>
      </c>
      <c r="AW714" s="15" t="s">
        <v>34</v>
      </c>
      <c r="AX714" s="15" t="s">
        <v>74</v>
      </c>
      <c r="AY714" s="266" t="s">
        <v>210</v>
      </c>
    </row>
    <row r="715" s="13" customFormat="1">
      <c r="A715" s="13"/>
      <c r="B715" s="234"/>
      <c r="C715" s="235"/>
      <c r="D715" s="236" t="s">
        <v>221</v>
      </c>
      <c r="E715" s="237" t="s">
        <v>19</v>
      </c>
      <c r="F715" s="238" t="s">
        <v>730</v>
      </c>
      <c r="G715" s="235"/>
      <c r="H715" s="237" t="s">
        <v>19</v>
      </c>
      <c r="I715" s="239"/>
      <c r="J715" s="235"/>
      <c r="K715" s="235"/>
      <c r="L715" s="240"/>
      <c r="M715" s="241"/>
      <c r="N715" s="242"/>
      <c r="O715" s="242"/>
      <c r="P715" s="242"/>
      <c r="Q715" s="242"/>
      <c r="R715" s="242"/>
      <c r="S715" s="242"/>
      <c r="T715" s="243"/>
      <c r="U715" s="13"/>
      <c r="V715" s="13"/>
      <c r="W715" s="13"/>
      <c r="X715" s="13"/>
      <c r="Y715" s="13"/>
      <c r="Z715" s="13"/>
      <c r="AA715" s="13"/>
      <c r="AB715" s="13"/>
      <c r="AC715" s="13"/>
      <c r="AD715" s="13"/>
      <c r="AE715" s="13"/>
      <c r="AT715" s="244" t="s">
        <v>221</v>
      </c>
      <c r="AU715" s="244" t="s">
        <v>83</v>
      </c>
      <c r="AV715" s="13" t="s">
        <v>81</v>
      </c>
      <c r="AW715" s="13" t="s">
        <v>34</v>
      </c>
      <c r="AX715" s="13" t="s">
        <v>74</v>
      </c>
      <c r="AY715" s="244" t="s">
        <v>210</v>
      </c>
    </row>
    <row r="716" s="14" customFormat="1">
      <c r="A716" s="14"/>
      <c r="B716" s="245"/>
      <c r="C716" s="246"/>
      <c r="D716" s="236" t="s">
        <v>221</v>
      </c>
      <c r="E716" s="247" t="s">
        <v>19</v>
      </c>
      <c r="F716" s="248" t="s">
        <v>2709</v>
      </c>
      <c r="G716" s="246"/>
      <c r="H716" s="249">
        <v>4.4500000000000002</v>
      </c>
      <c r="I716" s="250"/>
      <c r="J716" s="246"/>
      <c r="K716" s="246"/>
      <c r="L716" s="251"/>
      <c r="M716" s="252"/>
      <c r="N716" s="253"/>
      <c r="O716" s="253"/>
      <c r="P716" s="253"/>
      <c r="Q716" s="253"/>
      <c r="R716" s="253"/>
      <c r="S716" s="253"/>
      <c r="T716" s="254"/>
      <c r="U716" s="14"/>
      <c r="V716" s="14"/>
      <c r="W716" s="14"/>
      <c r="X716" s="14"/>
      <c r="Y716" s="14"/>
      <c r="Z716" s="14"/>
      <c r="AA716" s="14"/>
      <c r="AB716" s="14"/>
      <c r="AC716" s="14"/>
      <c r="AD716" s="14"/>
      <c r="AE716" s="14"/>
      <c r="AT716" s="255" t="s">
        <v>221</v>
      </c>
      <c r="AU716" s="255" t="s">
        <v>83</v>
      </c>
      <c r="AV716" s="14" t="s">
        <v>83</v>
      </c>
      <c r="AW716" s="14" t="s">
        <v>34</v>
      </c>
      <c r="AX716" s="14" t="s">
        <v>74</v>
      </c>
      <c r="AY716" s="255" t="s">
        <v>210</v>
      </c>
    </row>
    <row r="717" s="14" customFormat="1">
      <c r="A717" s="14"/>
      <c r="B717" s="245"/>
      <c r="C717" s="246"/>
      <c r="D717" s="236" t="s">
        <v>221</v>
      </c>
      <c r="E717" s="247" t="s">
        <v>19</v>
      </c>
      <c r="F717" s="248" t="s">
        <v>2710</v>
      </c>
      <c r="G717" s="246"/>
      <c r="H717" s="249">
        <v>7.2000000000000002</v>
      </c>
      <c r="I717" s="250"/>
      <c r="J717" s="246"/>
      <c r="K717" s="246"/>
      <c r="L717" s="251"/>
      <c r="M717" s="252"/>
      <c r="N717" s="253"/>
      <c r="O717" s="253"/>
      <c r="P717" s="253"/>
      <c r="Q717" s="253"/>
      <c r="R717" s="253"/>
      <c r="S717" s="253"/>
      <c r="T717" s="254"/>
      <c r="U717" s="14"/>
      <c r="V717" s="14"/>
      <c r="W717" s="14"/>
      <c r="X717" s="14"/>
      <c r="Y717" s="14"/>
      <c r="Z717" s="14"/>
      <c r="AA717" s="14"/>
      <c r="AB717" s="14"/>
      <c r="AC717" s="14"/>
      <c r="AD717" s="14"/>
      <c r="AE717" s="14"/>
      <c r="AT717" s="255" t="s">
        <v>221</v>
      </c>
      <c r="AU717" s="255" t="s">
        <v>83</v>
      </c>
      <c r="AV717" s="14" t="s">
        <v>83</v>
      </c>
      <c r="AW717" s="14" t="s">
        <v>34</v>
      </c>
      <c r="AX717" s="14" t="s">
        <v>74</v>
      </c>
      <c r="AY717" s="255" t="s">
        <v>210</v>
      </c>
    </row>
    <row r="718" s="14" customFormat="1">
      <c r="A718" s="14"/>
      <c r="B718" s="245"/>
      <c r="C718" s="246"/>
      <c r="D718" s="236" t="s">
        <v>221</v>
      </c>
      <c r="E718" s="247" t="s">
        <v>19</v>
      </c>
      <c r="F718" s="248" t="s">
        <v>2711</v>
      </c>
      <c r="G718" s="246"/>
      <c r="H718" s="249">
        <v>3.2999999999999998</v>
      </c>
      <c r="I718" s="250"/>
      <c r="J718" s="246"/>
      <c r="K718" s="246"/>
      <c r="L718" s="251"/>
      <c r="M718" s="252"/>
      <c r="N718" s="253"/>
      <c r="O718" s="253"/>
      <c r="P718" s="253"/>
      <c r="Q718" s="253"/>
      <c r="R718" s="253"/>
      <c r="S718" s="253"/>
      <c r="T718" s="254"/>
      <c r="U718" s="14"/>
      <c r="V718" s="14"/>
      <c r="W718" s="14"/>
      <c r="X718" s="14"/>
      <c r="Y718" s="14"/>
      <c r="Z718" s="14"/>
      <c r="AA718" s="14"/>
      <c r="AB718" s="14"/>
      <c r="AC718" s="14"/>
      <c r="AD718" s="14"/>
      <c r="AE718" s="14"/>
      <c r="AT718" s="255" t="s">
        <v>221</v>
      </c>
      <c r="AU718" s="255" t="s">
        <v>83</v>
      </c>
      <c r="AV718" s="14" t="s">
        <v>83</v>
      </c>
      <c r="AW718" s="14" t="s">
        <v>34</v>
      </c>
      <c r="AX718" s="14" t="s">
        <v>74</v>
      </c>
      <c r="AY718" s="255" t="s">
        <v>210</v>
      </c>
    </row>
    <row r="719" s="15" customFormat="1">
      <c r="A719" s="15"/>
      <c r="B719" s="256"/>
      <c r="C719" s="257"/>
      <c r="D719" s="236" t="s">
        <v>221</v>
      </c>
      <c r="E719" s="258" t="s">
        <v>19</v>
      </c>
      <c r="F719" s="259" t="s">
        <v>234</v>
      </c>
      <c r="G719" s="257"/>
      <c r="H719" s="260">
        <v>14.949999999999999</v>
      </c>
      <c r="I719" s="261"/>
      <c r="J719" s="257"/>
      <c r="K719" s="257"/>
      <c r="L719" s="262"/>
      <c r="M719" s="263"/>
      <c r="N719" s="264"/>
      <c r="O719" s="264"/>
      <c r="P719" s="264"/>
      <c r="Q719" s="264"/>
      <c r="R719" s="264"/>
      <c r="S719" s="264"/>
      <c r="T719" s="265"/>
      <c r="U719" s="15"/>
      <c r="V719" s="15"/>
      <c r="W719" s="15"/>
      <c r="X719" s="15"/>
      <c r="Y719" s="15"/>
      <c r="Z719" s="15"/>
      <c r="AA719" s="15"/>
      <c r="AB719" s="15"/>
      <c r="AC719" s="15"/>
      <c r="AD719" s="15"/>
      <c r="AE719" s="15"/>
      <c r="AT719" s="266" t="s">
        <v>221</v>
      </c>
      <c r="AU719" s="266" t="s">
        <v>83</v>
      </c>
      <c r="AV719" s="15" t="s">
        <v>91</v>
      </c>
      <c r="AW719" s="15" t="s">
        <v>34</v>
      </c>
      <c r="AX719" s="15" t="s">
        <v>74</v>
      </c>
      <c r="AY719" s="266" t="s">
        <v>210</v>
      </c>
    </row>
    <row r="720" s="13" customFormat="1">
      <c r="A720" s="13"/>
      <c r="B720" s="234"/>
      <c r="C720" s="235"/>
      <c r="D720" s="236" t="s">
        <v>221</v>
      </c>
      <c r="E720" s="237" t="s">
        <v>19</v>
      </c>
      <c r="F720" s="238" t="s">
        <v>558</v>
      </c>
      <c r="G720" s="235"/>
      <c r="H720" s="237" t="s">
        <v>19</v>
      </c>
      <c r="I720" s="239"/>
      <c r="J720" s="235"/>
      <c r="K720" s="235"/>
      <c r="L720" s="240"/>
      <c r="M720" s="241"/>
      <c r="N720" s="242"/>
      <c r="O720" s="242"/>
      <c r="P720" s="242"/>
      <c r="Q720" s="242"/>
      <c r="R720" s="242"/>
      <c r="S720" s="242"/>
      <c r="T720" s="243"/>
      <c r="U720" s="13"/>
      <c r="V720" s="13"/>
      <c r="W720" s="13"/>
      <c r="X720" s="13"/>
      <c r="Y720" s="13"/>
      <c r="Z720" s="13"/>
      <c r="AA720" s="13"/>
      <c r="AB720" s="13"/>
      <c r="AC720" s="13"/>
      <c r="AD720" s="13"/>
      <c r="AE720" s="13"/>
      <c r="AT720" s="244" t="s">
        <v>221</v>
      </c>
      <c r="AU720" s="244" t="s">
        <v>83</v>
      </c>
      <c r="AV720" s="13" t="s">
        <v>81</v>
      </c>
      <c r="AW720" s="13" t="s">
        <v>34</v>
      </c>
      <c r="AX720" s="13" t="s">
        <v>74</v>
      </c>
      <c r="AY720" s="244" t="s">
        <v>210</v>
      </c>
    </row>
    <row r="721" s="14" customFormat="1">
      <c r="A721" s="14"/>
      <c r="B721" s="245"/>
      <c r="C721" s="246"/>
      <c r="D721" s="236" t="s">
        <v>221</v>
      </c>
      <c r="E721" s="247" t="s">
        <v>19</v>
      </c>
      <c r="F721" s="248" t="s">
        <v>2712</v>
      </c>
      <c r="G721" s="246"/>
      <c r="H721" s="249">
        <v>2.8199999999999998</v>
      </c>
      <c r="I721" s="250"/>
      <c r="J721" s="246"/>
      <c r="K721" s="246"/>
      <c r="L721" s="251"/>
      <c r="M721" s="252"/>
      <c r="N721" s="253"/>
      <c r="O721" s="253"/>
      <c r="P721" s="253"/>
      <c r="Q721" s="253"/>
      <c r="R721" s="253"/>
      <c r="S721" s="253"/>
      <c r="T721" s="254"/>
      <c r="U721" s="14"/>
      <c r="V721" s="14"/>
      <c r="W721" s="14"/>
      <c r="X721" s="14"/>
      <c r="Y721" s="14"/>
      <c r="Z721" s="14"/>
      <c r="AA721" s="14"/>
      <c r="AB721" s="14"/>
      <c r="AC721" s="14"/>
      <c r="AD721" s="14"/>
      <c r="AE721" s="14"/>
      <c r="AT721" s="255" t="s">
        <v>221</v>
      </c>
      <c r="AU721" s="255" t="s">
        <v>83</v>
      </c>
      <c r="AV721" s="14" t="s">
        <v>83</v>
      </c>
      <c r="AW721" s="14" t="s">
        <v>34</v>
      </c>
      <c r="AX721" s="14" t="s">
        <v>74</v>
      </c>
      <c r="AY721" s="255" t="s">
        <v>210</v>
      </c>
    </row>
    <row r="722" s="14" customFormat="1">
      <c r="A722" s="14"/>
      <c r="B722" s="245"/>
      <c r="C722" s="246"/>
      <c r="D722" s="236" t="s">
        <v>221</v>
      </c>
      <c r="E722" s="247" t="s">
        <v>19</v>
      </c>
      <c r="F722" s="248" t="s">
        <v>2713</v>
      </c>
      <c r="G722" s="246"/>
      <c r="H722" s="249">
        <v>2.8199999999999998</v>
      </c>
      <c r="I722" s="250"/>
      <c r="J722" s="246"/>
      <c r="K722" s="246"/>
      <c r="L722" s="251"/>
      <c r="M722" s="252"/>
      <c r="N722" s="253"/>
      <c r="O722" s="253"/>
      <c r="P722" s="253"/>
      <c r="Q722" s="253"/>
      <c r="R722" s="253"/>
      <c r="S722" s="253"/>
      <c r="T722" s="254"/>
      <c r="U722" s="14"/>
      <c r="V722" s="14"/>
      <c r="W722" s="14"/>
      <c r="X722" s="14"/>
      <c r="Y722" s="14"/>
      <c r="Z722" s="14"/>
      <c r="AA722" s="14"/>
      <c r="AB722" s="14"/>
      <c r="AC722" s="14"/>
      <c r="AD722" s="14"/>
      <c r="AE722" s="14"/>
      <c r="AT722" s="255" t="s">
        <v>221</v>
      </c>
      <c r="AU722" s="255" t="s">
        <v>83</v>
      </c>
      <c r="AV722" s="14" t="s">
        <v>83</v>
      </c>
      <c r="AW722" s="14" t="s">
        <v>34</v>
      </c>
      <c r="AX722" s="14" t="s">
        <v>74</v>
      </c>
      <c r="AY722" s="255" t="s">
        <v>210</v>
      </c>
    </row>
    <row r="723" s="14" customFormat="1">
      <c r="A723" s="14"/>
      <c r="B723" s="245"/>
      <c r="C723" s="246"/>
      <c r="D723" s="236" t="s">
        <v>221</v>
      </c>
      <c r="E723" s="247" t="s">
        <v>19</v>
      </c>
      <c r="F723" s="248" t="s">
        <v>2714</v>
      </c>
      <c r="G723" s="246"/>
      <c r="H723" s="249">
        <v>5.8200000000000003</v>
      </c>
      <c r="I723" s="250"/>
      <c r="J723" s="246"/>
      <c r="K723" s="246"/>
      <c r="L723" s="251"/>
      <c r="M723" s="252"/>
      <c r="N723" s="253"/>
      <c r="O723" s="253"/>
      <c r="P723" s="253"/>
      <c r="Q723" s="253"/>
      <c r="R723" s="253"/>
      <c r="S723" s="253"/>
      <c r="T723" s="254"/>
      <c r="U723" s="14"/>
      <c r="V723" s="14"/>
      <c r="W723" s="14"/>
      <c r="X723" s="14"/>
      <c r="Y723" s="14"/>
      <c r="Z723" s="14"/>
      <c r="AA723" s="14"/>
      <c r="AB723" s="14"/>
      <c r="AC723" s="14"/>
      <c r="AD723" s="14"/>
      <c r="AE723" s="14"/>
      <c r="AT723" s="255" t="s">
        <v>221</v>
      </c>
      <c r="AU723" s="255" t="s">
        <v>83</v>
      </c>
      <c r="AV723" s="14" t="s">
        <v>83</v>
      </c>
      <c r="AW723" s="14" t="s">
        <v>34</v>
      </c>
      <c r="AX723" s="14" t="s">
        <v>74</v>
      </c>
      <c r="AY723" s="255" t="s">
        <v>210</v>
      </c>
    </row>
    <row r="724" s="15" customFormat="1">
      <c r="A724" s="15"/>
      <c r="B724" s="256"/>
      <c r="C724" s="257"/>
      <c r="D724" s="236" t="s">
        <v>221</v>
      </c>
      <c r="E724" s="258" t="s">
        <v>19</v>
      </c>
      <c r="F724" s="259" t="s">
        <v>234</v>
      </c>
      <c r="G724" s="257"/>
      <c r="H724" s="260">
        <v>11.460000000000001</v>
      </c>
      <c r="I724" s="261"/>
      <c r="J724" s="257"/>
      <c r="K724" s="257"/>
      <c r="L724" s="262"/>
      <c r="M724" s="263"/>
      <c r="N724" s="264"/>
      <c r="O724" s="264"/>
      <c r="P724" s="264"/>
      <c r="Q724" s="264"/>
      <c r="R724" s="264"/>
      <c r="S724" s="264"/>
      <c r="T724" s="265"/>
      <c r="U724" s="15"/>
      <c r="V724" s="15"/>
      <c r="W724" s="15"/>
      <c r="X724" s="15"/>
      <c r="Y724" s="15"/>
      <c r="Z724" s="15"/>
      <c r="AA724" s="15"/>
      <c r="AB724" s="15"/>
      <c r="AC724" s="15"/>
      <c r="AD724" s="15"/>
      <c r="AE724" s="15"/>
      <c r="AT724" s="266" t="s">
        <v>221</v>
      </c>
      <c r="AU724" s="266" t="s">
        <v>83</v>
      </c>
      <c r="AV724" s="15" t="s">
        <v>91</v>
      </c>
      <c r="AW724" s="15" t="s">
        <v>34</v>
      </c>
      <c r="AX724" s="15" t="s">
        <v>74</v>
      </c>
      <c r="AY724" s="266" t="s">
        <v>210</v>
      </c>
    </row>
    <row r="725" s="13" customFormat="1">
      <c r="A725" s="13"/>
      <c r="B725" s="234"/>
      <c r="C725" s="235"/>
      <c r="D725" s="236" t="s">
        <v>221</v>
      </c>
      <c r="E725" s="237" t="s">
        <v>19</v>
      </c>
      <c r="F725" s="238" t="s">
        <v>672</v>
      </c>
      <c r="G725" s="235"/>
      <c r="H725" s="237" t="s">
        <v>19</v>
      </c>
      <c r="I725" s="239"/>
      <c r="J725" s="235"/>
      <c r="K725" s="235"/>
      <c r="L725" s="240"/>
      <c r="M725" s="241"/>
      <c r="N725" s="242"/>
      <c r="O725" s="242"/>
      <c r="P725" s="242"/>
      <c r="Q725" s="242"/>
      <c r="R725" s="242"/>
      <c r="S725" s="242"/>
      <c r="T725" s="243"/>
      <c r="U725" s="13"/>
      <c r="V725" s="13"/>
      <c r="W725" s="13"/>
      <c r="X725" s="13"/>
      <c r="Y725" s="13"/>
      <c r="Z725" s="13"/>
      <c r="AA725" s="13"/>
      <c r="AB725" s="13"/>
      <c r="AC725" s="13"/>
      <c r="AD725" s="13"/>
      <c r="AE725" s="13"/>
      <c r="AT725" s="244" t="s">
        <v>221</v>
      </c>
      <c r="AU725" s="244" t="s">
        <v>83</v>
      </c>
      <c r="AV725" s="13" t="s">
        <v>81</v>
      </c>
      <c r="AW725" s="13" t="s">
        <v>34</v>
      </c>
      <c r="AX725" s="13" t="s">
        <v>74</v>
      </c>
      <c r="AY725" s="244" t="s">
        <v>210</v>
      </c>
    </row>
    <row r="726" s="15" customFormat="1">
      <c r="A726" s="15"/>
      <c r="B726" s="256"/>
      <c r="C726" s="257"/>
      <c r="D726" s="236" t="s">
        <v>221</v>
      </c>
      <c r="E726" s="258" t="s">
        <v>19</v>
      </c>
      <c r="F726" s="259" t="s">
        <v>234</v>
      </c>
      <c r="G726" s="257"/>
      <c r="H726" s="260">
        <v>0</v>
      </c>
      <c r="I726" s="261"/>
      <c r="J726" s="257"/>
      <c r="K726" s="257"/>
      <c r="L726" s="262"/>
      <c r="M726" s="263"/>
      <c r="N726" s="264"/>
      <c r="O726" s="264"/>
      <c r="P726" s="264"/>
      <c r="Q726" s="264"/>
      <c r="R726" s="264"/>
      <c r="S726" s="264"/>
      <c r="T726" s="265"/>
      <c r="U726" s="15"/>
      <c r="V726" s="15"/>
      <c r="W726" s="15"/>
      <c r="X726" s="15"/>
      <c r="Y726" s="15"/>
      <c r="Z726" s="15"/>
      <c r="AA726" s="15"/>
      <c r="AB726" s="15"/>
      <c r="AC726" s="15"/>
      <c r="AD726" s="15"/>
      <c r="AE726" s="15"/>
      <c r="AT726" s="266" t="s">
        <v>221</v>
      </c>
      <c r="AU726" s="266" t="s">
        <v>83</v>
      </c>
      <c r="AV726" s="15" t="s">
        <v>91</v>
      </c>
      <c r="AW726" s="15" t="s">
        <v>34</v>
      </c>
      <c r="AX726" s="15" t="s">
        <v>74</v>
      </c>
      <c r="AY726" s="266" t="s">
        <v>210</v>
      </c>
    </row>
    <row r="727" s="13" customFormat="1">
      <c r="A727" s="13"/>
      <c r="B727" s="234"/>
      <c r="C727" s="235"/>
      <c r="D727" s="236" t="s">
        <v>221</v>
      </c>
      <c r="E727" s="237" t="s">
        <v>19</v>
      </c>
      <c r="F727" s="238" t="s">
        <v>677</v>
      </c>
      <c r="G727" s="235"/>
      <c r="H727" s="237" t="s">
        <v>19</v>
      </c>
      <c r="I727" s="239"/>
      <c r="J727" s="235"/>
      <c r="K727" s="235"/>
      <c r="L727" s="240"/>
      <c r="M727" s="241"/>
      <c r="N727" s="242"/>
      <c r="O727" s="242"/>
      <c r="P727" s="242"/>
      <c r="Q727" s="242"/>
      <c r="R727" s="242"/>
      <c r="S727" s="242"/>
      <c r="T727" s="243"/>
      <c r="U727" s="13"/>
      <c r="V727" s="13"/>
      <c r="W727" s="13"/>
      <c r="X727" s="13"/>
      <c r="Y727" s="13"/>
      <c r="Z727" s="13"/>
      <c r="AA727" s="13"/>
      <c r="AB727" s="13"/>
      <c r="AC727" s="13"/>
      <c r="AD727" s="13"/>
      <c r="AE727" s="13"/>
      <c r="AT727" s="244" t="s">
        <v>221</v>
      </c>
      <c r="AU727" s="244" t="s">
        <v>83</v>
      </c>
      <c r="AV727" s="13" t="s">
        <v>81</v>
      </c>
      <c r="AW727" s="13" t="s">
        <v>34</v>
      </c>
      <c r="AX727" s="13" t="s">
        <v>74</v>
      </c>
      <c r="AY727" s="244" t="s">
        <v>210</v>
      </c>
    </row>
    <row r="728" s="15" customFormat="1">
      <c r="A728" s="15"/>
      <c r="B728" s="256"/>
      <c r="C728" s="257"/>
      <c r="D728" s="236" t="s">
        <v>221</v>
      </c>
      <c r="E728" s="258" t="s">
        <v>19</v>
      </c>
      <c r="F728" s="259" t="s">
        <v>234</v>
      </c>
      <c r="G728" s="257"/>
      <c r="H728" s="260">
        <v>0</v>
      </c>
      <c r="I728" s="261"/>
      <c r="J728" s="257"/>
      <c r="K728" s="257"/>
      <c r="L728" s="262"/>
      <c r="M728" s="263"/>
      <c r="N728" s="264"/>
      <c r="O728" s="264"/>
      <c r="P728" s="264"/>
      <c r="Q728" s="264"/>
      <c r="R728" s="264"/>
      <c r="S728" s="264"/>
      <c r="T728" s="265"/>
      <c r="U728" s="15"/>
      <c r="V728" s="15"/>
      <c r="W728" s="15"/>
      <c r="X728" s="15"/>
      <c r="Y728" s="15"/>
      <c r="Z728" s="15"/>
      <c r="AA728" s="15"/>
      <c r="AB728" s="15"/>
      <c r="AC728" s="15"/>
      <c r="AD728" s="15"/>
      <c r="AE728" s="15"/>
      <c r="AT728" s="266" t="s">
        <v>221</v>
      </c>
      <c r="AU728" s="266" t="s">
        <v>83</v>
      </c>
      <c r="AV728" s="15" t="s">
        <v>91</v>
      </c>
      <c r="AW728" s="15" t="s">
        <v>34</v>
      </c>
      <c r="AX728" s="15" t="s">
        <v>74</v>
      </c>
      <c r="AY728" s="266" t="s">
        <v>210</v>
      </c>
    </row>
    <row r="729" s="16" customFormat="1">
      <c r="A729" s="16"/>
      <c r="B729" s="267"/>
      <c r="C729" s="268"/>
      <c r="D729" s="236" t="s">
        <v>221</v>
      </c>
      <c r="E729" s="269" t="s">
        <v>19</v>
      </c>
      <c r="F729" s="270" t="s">
        <v>236</v>
      </c>
      <c r="G729" s="268"/>
      <c r="H729" s="271">
        <v>30.670000000000002</v>
      </c>
      <c r="I729" s="272"/>
      <c r="J729" s="268"/>
      <c r="K729" s="268"/>
      <c r="L729" s="273"/>
      <c r="M729" s="274"/>
      <c r="N729" s="275"/>
      <c r="O729" s="275"/>
      <c r="P729" s="275"/>
      <c r="Q729" s="275"/>
      <c r="R729" s="275"/>
      <c r="S729" s="275"/>
      <c r="T729" s="276"/>
      <c r="U729" s="16"/>
      <c r="V729" s="16"/>
      <c r="W729" s="16"/>
      <c r="X729" s="16"/>
      <c r="Y729" s="16"/>
      <c r="Z729" s="16"/>
      <c r="AA729" s="16"/>
      <c r="AB729" s="16"/>
      <c r="AC729" s="16"/>
      <c r="AD729" s="16"/>
      <c r="AE729" s="16"/>
      <c r="AT729" s="277" t="s">
        <v>221</v>
      </c>
      <c r="AU729" s="277" t="s">
        <v>83</v>
      </c>
      <c r="AV729" s="16" t="s">
        <v>217</v>
      </c>
      <c r="AW729" s="16" t="s">
        <v>34</v>
      </c>
      <c r="AX729" s="16" t="s">
        <v>81</v>
      </c>
      <c r="AY729" s="277" t="s">
        <v>210</v>
      </c>
    </row>
    <row r="730" s="2" customFormat="1" ht="16.5" customHeight="1">
      <c r="A730" s="40"/>
      <c r="B730" s="41"/>
      <c r="C730" s="216" t="s">
        <v>718</v>
      </c>
      <c r="D730" s="216" t="s">
        <v>212</v>
      </c>
      <c r="E730" s="217" t="s">
        <v>2715</v>
      </c>
      <c r="F730" s="218" t="s">
        <v>2716</v>
      </c>
      <c r="G730" s="219" t="s">
        <v>295</v>
      </c>
      <c r="H730" s="220">
        <v>1</v>
      </c>
      <c r="I730" s="221"/>
      <c r="J730" s="222">
        <f>ROUND(I730*H730,2)</f>
        <v>0</v>
      </c>
      <c r="K730" s="218" t="s">
        <v>296</v>
      </c>
      <c r="L730" s="46"/>
      <c r="M730" s="223" t="s">
        <v>19</v>
      </c>
      <c r="N730" s="224" t="s">
        <v>45</v>
      </c>
      <c r="O730" s="86"/>
      <c r="P730" s="225">
        <f>O730*H730</f>
        <v>0</v>
      </c>
      <c r="Q730" s="225">
        <v>0</v>
      </c>
      <c r="R730" s="225">
        <f>Q730*H730</f>
        <v>0</v>
      </c>
      <c r="S730" s="225">
        <v>0</v>
      </c>
      <c r="T730" s="226">
        <f>S730*H730</f>
        <v>0</v>
      </c>
      <c r="U730" s="40"/>
      <c r="V730" s="40"/>
      <c r="W730" s="40"/>
      <c r="X730" s="40"/>
      <c r="Y730" s="40"/>
      <c r="Z730" s="40"/>
      <c r="AA730" s="40"/>
      <c r="AB730" s="40"/>
      <c r="AC730" s="40"/>
      <c r="AD730" s="40"/>
      <c r="AE730" s="40"/>
      <c r="AR730" s="227" t="s">
        <v>217</v>
      </c>
      <c r="AT730" s="227" t="s">
        <v>212</v>
      </c>
      <c r="AU730" s="227" t="s">
        <v>83</v>
      </c>
      <c r="AY730" s="19" t="s">
        <v>210</v>
      </c>
      <c r="BE730" s="228">
        <f>IF(N730="základní",J730,0)</f>
        <v>0</v>
      </c>
      <c r="BF730" s="228">
        <f>IF(N730="snížená",J730,0)</f>
        <v>0</v>
      </c>
      <c r="BG730" s="228">
        <f>IF(N730="zákl. přenesená",J730,0)</f>
        <v>0</v>
      </c>
      <c r="BH730" s="228">
        <f>IF(N730="sníž. přenesená",J730,0)</f>
        <v>0</v>
      </c>
      <c r="BI730" s="228">
        <f>IF(N730="nulová",J730,0)</f>
        <v>0</v>
      </c>
      <c r="BJ730" s="19" t="s">
        <v>81</v>
      </c>
      <c r="BK730" s="228">
        <f>ROUND(I730*H730,2)</f>
        <v>0</v>
      </c>
      <c r="BL730" s="19" t="s">
        <v>217</v>
      </c>
      <c r="BM730" s="227" t="s">
        <v>2717</v>
      </c>
    </row>
    <row r="731" s="2" customFormat="1" ht="16.5" customHeight="1">
      <c r="A731" s="40"/>
      <c r="B731" s="41"/>
      <c r="C731" s="216" t="s">
        <v>820</v>
      </c>
      <c r="D731" s="216" t="s">
        <v>212</v>
      </c>
      <c r="E731" s="217" t="s">
        <v>2718</v>
      </c>
      <c r="F731" s="218" t="s">
        <v>2719</v>
      </c>
      <c r="G731" s="219" t="s">
        <v>295</v>
      </c>
      <c r="H731" s="220">
        <v>1</v>
      </c>
      <c r="I731" s="221"/>
      <c r="J731" s="222">
        <f>ROUND(I731*H731,2)</f>
        <v>0</v>
      </c>
      <c r="K731" s="218" t="s">
        <v>296</v>
      </c>
      <c r="L731" s="46"/>
      <c r="M731" s="223" t="s">
        <v>19</v>
      </c>
      <c r="N731" s="224" t="s">
        <v>45</v>
      </c>
      <c r="O731" s="86"/>
      <c r="P731" s="225">
        <f>O731*H731</f>
        <v>0</v>
      </c>
      <c r="Q731" s="225">
        <v>0</v>
      </c>
      <c r="R731" s="225">
        <f>Q731*H731</f>
        <v>0</v>
      </c>
      <c r="S731" s="225">
        <v>0</v>
      </c>
      <c r="T731" s="226">
        <f>S731*H731</f>
        <v>0</v>
      </c>
      <c r="U731" s="40"/>
      <c r="V731" s="40"/>
      <c r="W731" s="40"/>
      <c r="X731" s="40"/>
      <c r="Y731" s="40"/>
      <c r="Z731" s="40"/>
      <c r="AA731" s="40"/>
      <c r="AB731" s="40"/>
      <c r="AC731" s="40"/>
      <c r="AD731" s="40"/>
      <c r="AE731" s="40"/>
      <c r="AR731" s="227" t="s">
        <v>217</v>
      </c>
      <c r="AT731" s="227" t="s">
        <v>212</v>
      </c>
      <c r="AU731" s="227" t="s">
        <v>83</v>
      </c>
      <c r="AY731" s="19" t="s">
        <v>210</v>
      </c>
      <c r="BE731" s="228">
        <f>IF(N731="základní",J731,0)</f>
        <v>0</v>
      </c>
      <c r="BF731" s="228">
        <f>IF(N731="snížená",J731,0)</f>
        <v>0</v>
      </c>
      <c r="BG731" s="228">
        <f>IF(N731="zákl. přenesená",J731,0)</f>
        <v>0</v>
      </c>
      <c r="BH731" s="228">
        <f>IF(N731="sníž. přenesená",J731,0)</f>
        <v>0</v>
      </c>
      <c r="BI731" s="228">
        <f>IF(N731="nulová",J731,0)</f>
        <v>0</v>
      </c>
      <c r="BJ731" s="19" t="s">
        <v>81</v>
      </c>
      <c r="BK731" s="228">
        <f>ROUND(I731*H731,2)</f>
        <v>0</v>
      </c>
      <c r="BL731" s="19" t="s">
        <v>217</v>
      </c>
      <c r="BM731" s="227" t="s">
        <v>2720</v>
      </c>
    </row>
    <row r="732" s="2" customFormat="1" ht="16.5" customHeight="1">
      <c r="A732" s="40"/>
      <c r="B732" s="41"/>
      <c r="C732" s="216" t="s">
        <v>847</v>
      </c>
      <c r="D732" s="216" t="s">
        <v>212</v>
      </c>
      <c r="E732" s="217" t="s">
        <v>2721</v>
      </c>
      <c r="F732" s="218" t="s">
        <v>2722</v>
      </c>
      <c r="G732" s="219" t="s">
        <v>295</v>
      </c>
      <c r="H732" s="220">
        <v>1</v>
      </c>
      <c r="I732" s="221"/>
      <c r="J732" s="222">
        <f>ROUND(I732*H732,2)</f>
        <v>0</v>
      </c>
      <c r="K732" s="218" t="s">
        <v>296</v>
      </c>
      <c r="L732" s="46"/>
      <c r="M732" s="223" t="s">
        <v>19</v>
      </c>
      <c r="N732" s="224" t="s">
        <v>45</v>
      </c>
      <c r="O732" s="86"/>
      <c r="P732" s="225">
        <f>O732*H732</f>
        <v>0</v>
      </c>
      <c r="Q732" s="225">
        <v>0</v>
      </c>
      <c r="R732" s="225">
        <f>Q732*H732</f>
        <v>0</v>
      </c>
      <c r="S732" s="225">
        <v>0</v>
      </c>
      <c r="T732" s="226">
        <f>S732*H732</f>
        <v>0</v>
      </c>
      <c r="U732" s="40"/>
      <c r="V732" s="40"/>
      <c r="W732" s="40"/>
      <c r="X732" s="40"/>
      <c r="Y732" s="40"/>
      <c r="Z732" s="40"/>
      <c r="AA732" s="40"/>
      <c r="AB732" s="40"/>
      <c r="AC732" s="40"/>
      <c r="AD732" s="40"/>
      <c r="AE732" s="40"/>
      <c r="AR732" s="227" t="s">
        <v>217</v>
      </c>
      <c r="AT732" s="227" t="s">
        <v>212</v>
      </c>
      <c r="AU732" s="227" t="s">
        <v>83</v>
      </c>
      <c r="AY732" s="19" t="s">
        <v>210</v>
      </c>
      <c r="BE732" s="228">
        <f>IF(N732="základní",J732,0)</f>
        <v>0</v>
      </c>
      <c r="BF732" s="228">
        <f>IF(N732="snížená",J732,0)</f>
        <v>0</v>
      </c>
      <c r="BG732" s="228">
        <f>IF(N732="zákl. přenesená",J732,0)</f>
        <v>0</v>
      </c>
      <c r="BH732" s="228">
        <f>IF(N732="sníž. přenesená",J732,0)</f>
        <v>0</v>
      </c>
      <c r="BI732" s="228">
        <f>IF(N732="nulová",J732,0)</f>
        <v>0</v>
      </c>
      <c r="BJ732" s="19" t="s">
        <v>81</v>
      </c>
      <c r="BK732" s="228">
        <f>ROUND(I732*H732,2)</f>
        <v>0</v>
      </c>
      <c r="BL732" s="19" t="s">
        <v>217</v>
      </c>
      <c r="BM732" s="227" t="s">
        <v>2723</v>
      </c>
    </row>
    <row r="733" s="2" customFormat="1" ht="16.5" customHeight="1">
      <c r="A733" s="40"/>
      <c r="B733" s="41"/>
      <c r="C733" s="216" t="s">
        <v>855</v>
      </c>
      <c r="D733" s="216" t="s">
        <v>212</v>
      </c>
      <c r="E733" s="217" t="s">
        <v>2724</v>
      </c>
      <c r="F733" s="218" t="s">
        <v>2725</v>
      </c>
      <c r="G733" s="219" t="s">
        <v>295</v>
      </c>
      <c r="H733" s="220">
        <v>1</v>
      </c>
      <c r="I733" s="221"/>
      <c r="J733" s="222">
        <f>ROUND(I733*H733,2)</f>
        <v>0</v>
      </c>
      <c r="K733" s="218" t="s">
        <v>296</v>
      </c>
      <c r="L733" s="46"/>
      <c r="M733" s="223" t="s">
        <v>19</v>
      </c>
      <c r="N733" s="224" t="s">
        <v>45</v>
      </c>
      <c r="O733" s="86"/>
      <c r="P733" s="225">
        <f>O733*H733</f>
        <v>0</v>
      </c>
      <c r="Q733" s="225">
        <v>0</v>
      </c>
      <c r="R733" s="225">
        <f>Q733*H733</f>
        <v>0</v>
      </c>
      <c r="S733" s="225">
        <v>0</v>
      </c>
      <c r="T733" s="226">
        <f>S733*H733</f>
        <v>0</v>
      </c>
      <c r="U733" s="40"/>
      <c r="V733" s="40"/>
      <c r="W733" s="40"/>
      <c r="X733" s="40"/>
      <c r="Y733" s="40"/>
      <c r="Z733" s="40"/>
      <c r="AA733" s="40"/>
      <c r="AB733" s="40"/>
      <c r="AC733" s="40"/>
      <c r="AD733" s="40"/>
      <c r="AE733" s="40"/>
      <c r="AR733" s="227" t="s">
        <v>217</v>
      </c>
      <c r="AT733" s="227" t="s">
        <v>212</v>
      </c>
      <c r="AU733" s="227" t="s">
        <v>83</v>
      </c>
      <c r="AY733" s="19" t="s">
        <v>210</v>
      </c>
      <c r="BE733" s="228">
        <f>IF(N733="základní",J733,0)</f>
        <v>0</v>
      </c>
      <c r="BF733" s="228">
        <f>IF(N733="snížená",J733,0)</f>
        <v>0</v>
      </c>
      <c r="BG733" s="228">
        <f>IF(N733="zákl. přenesená",J733,0)</f>
        <v>0</v>
      </c>
      <c r="BH733" s="228">
        <f>IF(N733="sníž. přenesená",J733,0)</f>
        <v>0</v>
      </c>
      <c r="BI733" s="228">
        <f>IF(N733="nulová",J733,0)</f>
        <v>0</v>
      </c>
      <c r="BJ733" s="19" t="s">
        <v>81</v>
      </c>
      <c r="BK733" s="228">
        <f>ROUND(I733*H733,2)</f>
        <v>0</v>
      </c>
      <c r="BL733" s="19" t="s">
        <v>217</v>
      </c>
      <c r="BM733" s="227" t="s">
        <v>2726</v>
      </c>
    </row>
    <row r="734" s="12" customFormat="1" ht="22.8" customHeight="1">
      <c r="A734" s="12"/>
      <c r="B734" s="200"/>
      <c r="C734" s="201"/>
      <c r="D734" s="202" t="s">
        <v>73</v>
      </c>
      <c r="E734" s="214" t="s">
        <v>877</v>
      </c>
      <c r="F734" s="214" t="s">
        <v>878</v>
      </c>
      <c r="G734" s="201"/>
      <c r="H734" s="201"/>
      <c r="I734" s="204"/>
      <c r="J734" s="215">
        <f>BK734</f>
        <v>0</v>
      </c>
      <c r="K734" s="201"/>
      <c r="L734" s="206"/>
      <c r="M734" s="207"/>
      <c r="N734" s="208"/>
      <c r="O734" s="208"/>
      <c r="P734" s="209">
        <f>SUM(P735:P752)</f>
        <v>0</v>
      </c>
      <c r="Q734" s="208"/>
      <c r="R734" s="209">
        <f>SUM(R735:R752)</f>
        <v>0</v>
      </c>
      <c r="S734" s="208"/>
      <c r="T734" s="210">
        <f>SUM(T735:T752)</f>
        <v>17.500499999999999</v>
      </c>
      <c r="U734" s="12"/>
      <c r="V734" s="12"/>
      <c r="W734" s="12"/>
      <c r="X734" s="12"/>
      <c r="Y734" s="12"/>
      <c r="Z734" s="12"/>
      <c r="AA734" s="12"/>
      <c r="AB734" s="12"/>
      <c r="AC734" s="12"/>
      <c r="AD734" s="12"/>
      <c r="AE734" s="12"/>
      <c r="AR734" s="211" t="s">
        <v>81</v>
      </c>
      <c r="AT734" s="212" t="s">
        <v>73</v>
      </c>
      <c r="AU734" s="212" t="s">
        <v>81</v>
      </c>
      <c r="AY734" s="211" t="s">
        <v>210</v>
      </c>
      <c r="BK734" s="213">
        <f>SUM(BK735:BK752)</f>
        <v>0</v>
      </c>
    </row>
    <row r="735" s="2" customFormat="1" ht="16.5" customHeight="1">
      <c r="A735" s="40"/>
      <c r="B735" s="41"/>
      <c r="C735" s="216" t="s">
        <v>860</v>
      </c>
      <c r="D735" s="216" t="s">
        <v>212</v>
      </c>
      <c r="E735" s="217" t="s">
        <v>880</v>
      </c>
      <c r="F735" s="218" t="s">
        <v>881</v>
      </c>
      <c r="G735" s="219" t="s">
        <v>356</v>
      </c>
      <c r="H735" s="220">
        <v>54.670000000000002</v>
      </c>
      <c r="I735" s="221"/>
      <c r="J735" s="222">
        <f>ROUND(I735*H735,2)</f>
        <v>0</v>
      </c>
      <c r="K735" s="218" t="s">
        <v>216</v>
      </c>
      <c r="L735" s="46"/>
      <c r="M735" s="223" t="s">
        <v>19</v>
      </c>
      <c r="N735" s="224" t="s">
        <v>45</v>
      </c>
      <c r="O735" s="86"/>
      <c r="P735" s="225">
        <f>O735*H735</f>
        <v>0</v>
      </c>
      <c r="Q735" s="225">
        <v>0</v>
      </c>
      <c r="R735" s="225">
        <f>Q735*H735</f>
        <v>0</v>
      </c>
      <c r="S735" s="225">
        <v>0</v>
      </c>
      <c r="T735" s="226">
        <f>S735*H735</f>
        <v>0</v>
      </c>
      <c r="U735" s="40"/>
      <c r="V735" s="40"/>
      <c r="W735" s="40"/>
      <c r="X735" s="40"/>
      <c r="Y735" s="40"/>
      <c r="Z735" s="40"/>
      <c r="AA735" s="40"/>
      <c r="AB735" s="40"/>
      <c r="AC735" s="40"/>
      <c r="AD735" s="40"/>
      <c r="AE735" s="40"/>
      <c r="AR735" s="227" t="s">
        <v>217</v>
      </c>
      <c r="AT735" s="227" t="s">
        <v>212</v>
      </c>
      <c r="AU735" s="227" t="s">
        <v>83</v>
      </c>
      <c r="AY735" s="19" t="s">
        <v>210</v>
      </c>
      <c r="BE735" s="228">
        <f>IF(N735="základní",J735,0)</f>
        <v>0</v>
      </c>
      <c r="BF735" s="228">
        <f>IF(N735="snížená",J735,0)</f>
        <v>0</v>
      </c>
      <c r="BG735" s="228">
        <f>IF(N735="zákl. přenesená",J735,0)</f>
        <v>0</v>
      </c>
      <c r="BH735" s="228">
        <f>IF(N735="sníž. přenesená",J735,0)</f>
        <v>0</v>
      </c>
      <c r="BI735" s="228">
        <f>IF(N735="nulová",J735,0)</f>
        <v>0</v>
      </c>
      <c r="BJ735" s="19" t="s">
        <v>81</v>
      </c>
      <c r="BK735" s="228">
        <f>ROUND(I735*H735,2)</f>
        <v>0</v>
      </c>
      <c r="BL735" s="19" t="s">
        <v>217</v>
      </c>
      <c r="BM735" s="227" t="s">
        <v>882</v>
      </c>
    </row>
    <row r="736" s="2" customFormat="1">
      <c r="A736" s="40"/>
      <c r="B736" s="41"/>
      <c r="C736" s="42"/>
      <c r="D736" s="229" t="s">
        <v>219</v>
      </c>
      <c r="E736" s="42"/>
      <c r="F736" s="230" t="s">
        <v>883</v>
      </c>
      <c r="G736" s="42"/>
      <c r="H736" s="42"/>
      <c r="I736" s="231"/>
      <c r="J736" s="42"/>
      <c r="K736" s="42"/>
      <c r="L736" s="46"/>
      <c r="M736" s="232"/>
      <c r="N736" s="233"/>
      <c r="O736" s="86"/>
      <c r="P736" s="86"/>
      <c r="Q736" s="86"/>
      <c r="R736" s="86"/>
      <c r="S736" s="86"/>
      <c r="T736" s="87"/>
      <c r="U736" s="40"/>
      <c r="V736" s="40"/>
      <c r="W736" s="40"/>
      <c r="X736" s="40"/>
      <c r="Y736" s="40"/>
      <c r="Z736" s="40"/>
      <c r="AA736" s="40"/>
      <c r="AB736" s="40"/>
      <c r="AC736" s="40"/>
      <c r="AD736" s="40"/>
      <c r="AE736" s="40"/>
      <c r="AT736" s="19" t="s">
        <v>219</v>
      </c>
      <c r="AU736" s="19" t="s">
        <v>83</v>
      </c>
    </row>
    <row r="737" s="14" customFormat="1">
      <c r="A737" s="14"/>
      <c r="B737" s="245"/>
      <c r="C737" s="246"/>
      <c r="D737" s="236" t="s">
        <v>221</v>
      </c>
      <c r="E737" s="247" t="s">
        <v>19</v>
      </c>
      <c r="F737" s="248" t="s">
        <v>2727</v>
      </c>
      <c r="G737" s="246"/>
      <c r="H737" s="249">
        <v>54.670000000000002</v>
      </c>
      <c r="I737" s="250"/>
      <c r="J737" s="246"/>
      <c r="K737" s="246"/>
      <c r="L737" s="251"/>
      <c r="M737" s="252"/>
      <c r="N737" s="253"/>
      <c r="O737" s="253"/>
      <c r="P737" s="253"/>
      <c r="Q737" s="253"/>
      <c r="R737" s="253"/>
      <c r="S737" s="253"/>
      <c r="T737" s="254"/>
      <c r="U737" s="14"/>
      <c r="V737" s="14"/>
      <c r="W737" s="14"/>
      <c r="X737" s="14"/>
      <c r="Y737" s="14"/>
      <c r="Z737" s="14"/>
      <c r="AA737" s="14"/>
      <c r="AB737" s="14"/>
      <c r="AC737" s="14"/>
      <c r="AD737" s="14"/>
      <c r="AE737" s="14"/>
      <c r="AT737" s="255" t="s">
        <v>221</v>
      </c>
      <c r="AU737" s="255" t="s">
        <v>83</v>
      </c>
      <c r="AV737" s="14" t="s">
        <v>83</v>
      </c>
      <c r="AW737" s="14" t="s">
        <v>34</v>
      </c>
      <c r="AX737" s="14" t="s">
        <v>81</v>
      </c>
      <c r="AY737" s="255" t="s">
        <v>210</v>
      </c>
    </row>
    <row r="738" s="2" customFormat="1" ht="24.15" customHeight="1">
      <c r="A738" s="40"/>
      <c r="B738" s="41"/>
      <c r="C738" s="216" t="s">
        <v>865</v>
      </c>
      <c r="D738" s="216" t="s">
        <v>212</v>
      </c>
      <c r="E738" s="217" t="s">
        <v>885</v>
      </c>
      <c r="F738" s="218" t="s">
        <v>886</v>
      </c>
      <c r="G738" s="219" t="s">
        <v>215</v>
      </c>
      <c r="H738" s="220">
        <v>11.667</v>
      </c>
      <c r="I738" s="221"/>
      <c r="J738" s="222">
        <f>ROUND(I738*H738,2)</f>
        <v>0</v>
      </c>
      <c r="K738" s="218" t="s">
        <v>216</v>
      </c>
      <c r="L738" s="46"/>
      <c r="M738" s="223" t="s">
        <v>19</v>
      </c>
      <c r="N738" s="224" t="s">
        <v>45</v>
      </c>
      <c r="O738" s="86"/>
      <c r="P738" s="225">
        <f>O738*H738</f>
        <v>0</v>
      </c>
      <c r="Q738" s="225">
        <v>0</v>
      </c>
      <c r="R738" s="225">
        <f>Q738*H738</f>
        <v>0</v>
      </c>
      <c r="S738" s="225">
        <v>1.5</v>
      </c>
      <c r="T738" s="226">
        <f>S738*H738</f>
        <v>17.500499999999999</v>
      </c>
      <c r="U738" s="40"/>
      <c r="V738" s="40"/>
      <c r="W738" s="40"/>
      <c r="X738" s="40"/>
      <c r="Y738" s="40"/>
      <c r="Z738" s="40"/>
      <c r="AA738" s="40"/>
      <c r="AB738" s="40"/>
      <c r="AC738" s="40"/>
      <c r="AD738" s="40"/>
      <c r="AE738" s="40"/>
      <c r="AR738" s="227" t="s">
        <v>217</v>
      </c>
      <c r="AT738" s="227" t="s">
        <v>212</v>
      </c>
      <c r="AU738" s="227" t="s">
        <v>83</v>
      </c>
      <c r="AY738" s="19" t="s">
        <v>210</v>
      </c>
      <c r="BE738" s="228">
        <f>IF(N738="základní",J738,0)</f>
        <v>0</v>
      </c>
      <c r="BF738" s="228">
        <f>IF(N738="snížená",J738,0)</f>
        <v>0</v>
      </c>
      <c r="BG738" s="228">
        <f>IF(N738="zákl. přenesená",J738,0)</f>
        <v>0</v>
      </c>
      <c r="BH738" s="228">
        <f>IF(N738="sníž. přenesená",J738,0)</f>
        <v>0</v>
      </c>
      <c r="BI738" s="228">
        <f>IF(N738="nulová",J738,0)</f>
        <v>0</v>
      </c>
      <c r="BJ738" s="19" t="s">
        <v>81</v>
      </c>
      <c r="BK738" s="228">
        <f>ROUND(I738*H738,2)</f>
        <v>0</v>
      </c>
      <c r="BL738" s="19" t="s">
        <v>217</v>
      </c>
      <c r="BM738" s="227" t="s">
        <v>887</v>
      </c>
    </row>
    <row r="739" s="2" customFormat="1">
      <c r="A739" s="40"/>
      <c r="B739" s="41"/>
      <c r="C739" s="42"/>
      <c r="D739" s="229" t="s">
        <v>219</v>
      </c>
      <c r="E739" s="42"/>
      <c r="F739" s="230" t="s">
        <v>888</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219</v>
      </c>
      <c r="AU739" s="19" t="s">
        <v>83</v>
      </c>
    </row>
    <row r="740" s="13" customFormat="1">
      <c r="A740" s="13"/>
      <c r="B740" s="234"/>
      <c r="C740" s="235"/>
      <c r="D740" s="236" t="s">
        <v>221</v>
      </c>
      <c r="E740" s="237" t="s">
        <v>19</v>
      </c>
      <c r="F740" s="238" t="s">
        <v>889</v>
      </c>
      <c r="G740" s="235"/>
      <c r="H740" s="237" t="s">
        <v>19</v>
      </c>
      <c r="I740" s="239"/>
      <c r="J740" s="235"/>
      <c r="K740" s="235"/>
      <c r="L740" s="240"/>
      <c r="M740" s="241"/>
      <c r="N740" s="242"/>
      <c r="O740" s="242"/>
      <c r="P740" s="242"/>
      <c r="Q740" s="242"/>
      <c r="R740" s="242"/>
      <c r="S740" s="242"/>
      <c r="T740" s="243"/>
      <c r="U740" s="13"/>
      <c r="V740" s="13"/>
      <c r="W740" s="13"/>
      <c r="X740" s="13"/>
      <c r="Y740" s="13"/>
      <c r="Z740" s="13"/>
      <c r="AA740" s="13"/>
      <c r="AB740" s="13"/>
      <c r="AC740" s="13"/>
      <c r="AD740" s="13"/>
      <c r="AE740" s="13"/>
      <c r="AT740" s="244" t="s">
        <v>221</v>
      </c>
      <c r="AU740" s="244" t="s">
        <v>83</v>
      </c>
      <c r="AV740" s="13" t="s">
        <v>81</v>
      </c>
      <c r="AW740" s="13" t="s">
        <v>34</v>
      </c>
      <c r="AX740" s="13" t="s">
        <v>74</v>
      </c>
      <c r="AY740" s="244" t="s">
        <v>210</v>
      </c>
    </row>
    <row r="741" s="14" customFormat="1">
      <c r="A741" s="14"/>
      <c r="B741" s="245"/>
      <c r="C741" s="246"/>
      <c r="D741" s="236" t="s">
        <v>221</v>
      </c>
      <c r="E741" s="247" t="s">
        <v>19</v>
      </c>
      <c r="F741" s="248" t="s">
        <v>890</v>
      </c>
      <c r="G741" s="246"/>
      <c r="H741" s="249">
        <v>11.667</v>
      </c>
      <c r="I741" s="250"/>
      <c r="J741" s="246"/>
      <c r="K741" s="246"/>
      <c r="L741" s="251"/>
      <c r="M741" s="252"/>
      <c r="N741" s="253"/>
      <c r="O741" s="253"/>
      <c r="P741" s="253"/>
      <c r="Q741" s="253"/>
      <c r="R741" s="253"/>
      <c r="S741" s="253"/>
      <c r="T741" s="254"/>
      <c r="U741" s="14"/>
      <c r="V741" s="14"/>
      <c r="W741" s="14"/>
      <c r="X741" s="14"/>
      <c r="Y741" s="14"/>
      <c r="Z741" s="14"/>
      <c r="AA741" s="14"/>
      <c r="AB741" s="14"/>
      <c r="AC741" s="14"/>
      <c r="AD741" s="14"/>
      <c r="AE741" s="14"/>
      <c r="AT741" s="255" t="s">
        <v>221</v>
      </c>
      <c r="AU741" s="255" t="s">
        <v>83</v>
      </c>
      <c r="AV741" s="14" t="s">
        <v>83</v>
      </c>
      <c r="AW741" s="14" t="s">
        <v>34</v>
      </c>
      <c r="AX741" s="14" t="s">
        <v>81</v>
      </c>
      <c r="AY741" s="255" t="s">
        <v>210</v>
      </c>
    </row>
    <row r="742" s="2" customFormat="1" ht="24.15" customHeight="1">
      <c r="A742" s="40"/>
      <c r="B742" s="41"/>
      <c r="C742" s="216" t="s">
        <v>872</v>
      </c>
      <c r="D742" s="216" t="s">
        <v>212</v>
      </c>
      <c r="E742" s="217" t="s">
        <v>892</v>
      </c>
      <c r="F742" s="218" t="s">
        <v>893</v>
      </c>
      <c r="G742" s="219" t="s">
        <v>356</v>
      </c>
      <c r="H742" s="220">
        <v>54.670000000000002</v>
      </c>
      <c r="I742" s="221"/>
      <c r="J742" s="222">
        <f>ROUND(I742*H742,2)</f>
        <v>0</v>
      </c>
      <c r="K742" s="218" t="s">
        <v>216</v>
      </c>
      <c r="L742" s="46"/>
      <c r="M742" s="223" t="s">
        <v>19</v>
      </c>
      <c r="N742" s="224" t="s">
        <v>45</v>
      </c>
      <c r="O742" s="86"/>
      <c r="P742" s="225">
        <f>O742*H742</f>
        <v>0</v>
      </c>
      <c r="Q742" s="225">
        <v>0</v>
      </c>
      <c r="R742" s="225">
        <f>Q742*H742</f>
        <v>0</v>
      </c>
      <c r="S742" s="225">
        <v>0</v>
      </c>
      <c r="T742" s="226">
        <f>S742*H742</f>
        <v>0</v>
      </c>
      <c r="U742" s="40"/>
      <c r="V742" s="40"/>
      <c r="W742" s="40"/>
      <c r="X742" s="40"/>
      <c r="Y742" s="40"/>
      <c r="Z742" s="40"/>
      <c r="AA742" s="40"/>
      <c r="AB742" s="40"/>
      <c r="AC742" s="40"/>
      <c r="AD742" s="40"/>
      <c r="AE742" s="40"/>
      <c r="AR742" s="227" t="s">
        <v>217</v>
      </c>
      <c r="AT742" s="227" t="s">
        <v>212</v>
      </c>
      <c r="AU742" s="227" t="s">
        <v>83</v>
      </c>
      <c r="AY742" s="19" t="s">
        <v>210</v>
      </c>
      <c r="BE742" s="228">
        <f>IF(N742="základní",J742,0)</f>
        <v>0</v>
      </c>
      <c r="BF742" s="228">
        <f>IF(N742="snížená",J742,0)</f>
        <v>0</v>
      </c>
      <c r="BG742" s="228">
        <f>IF(N742="zákl. přenesená",J742,0)</f>
        <v>0</v>
      </c>
      <c r="BH742" s="228">
        <f>IF(N742="sníž. přenesená",J742,0)</f>
        <v>0</v>
      </c>
      <c r="BI742" s="228">
        <f>IF(N742="nulová",J742,0)</f>
        <v>0</v>
      </c>
      <c r="BJ742" s="19" t="s">
        <v>81</v>
      </c>
      <c r="BK742" s="228">
        <f>ROUND(I742*H742,2)</f>
        <v>0</v>
      </c>
      <c r="BL742" s="19" t="s">
        <v>217</v>
      </c>
      <c r="BM742" s="227" t="s">
        <v>894</v>
      </c>
    </row>
    <row r="743" s="2" customFormat="1">
      <c r="A743" s="40"/>
      <c r="B743" s="41"/>
      <c r="C743" s="42"/>
      <c r="D743" s="229" t="s">
        <v>219</v>
      </c>
      <c r="E743" s="42"/>
      <c r="F743" s="230" t="s">
        <v>895</v>
      </c>
      <c r="G743" s="42"/>
      <c r="H743" s="42"/>
      <c r="I743" s="231"/>
      <c r="J743" s="42"/>
      <c r="K743" s="42"/>
      <c r="L743" s="46"/>
      <c r="M743" s="232"/>
      <c r="N743" s="233"/>
      <c r="O743" s="86"/>
      <c r="P743" s="86"/>
      <c r="Q743" s="86"/>
      <c r="R743" s="86"/>
      <c r="S743" s="86"/>
      <c r="T743" s="87"/>
      <c r="U743" s="40"/>
      <c r="V743" s="40"/>
      <c r="W743" s="40"/>
      <c r="X743" s="40"/>
      <c r="Y743" s="40"/>
      <c r="Z743" s="40"/>
      <c r="AA743" s="40"/>
      <c r="AB743" s="40"/>
      <c r="AC743" s="40"/>
      <c r="AD743" s="40"/>
      <c r="AE743" s="40"/>
      <c r="AT743" s="19" t="s">
        <v>219</v>
      </c>
      <c r="AU743" s="19" t="s">
        <v>83</v>
      </c>
    </row>
    <row r="744" s="2" customFormat="1" ht="21.75" customHeight="1">
      <c r="A744" s="40"/>
      <c r="B744" s="41"/>
      <c r="C744" s="216" t="s">
        <v>879</v>
      </c>
      <c r="D744" s="216" t="s">
        <v>212</v>
      </c>
      <c r="E744" s="217" t="s">
        <v>897</v>
      </c>
      <c r="F744" s="218" t="s">
        <v>898</v>
      </c>
      <c r="G744" s="219" t="s">
        <v>356</v>
      </c>
      <c r="H744" s="220">
        <v>54.670000000000002</v>
      </c>
      <c r="I744" s="221"/>
      <c r="J744" s="222">
        <f>ROUND(I744*H744,2)</f>
        <v>0</v>
      </c>
      <c r="K744" s="218" t="s">
        <v>216</v>
      </c>
      <c r="L744" s="46"/>
      <c r="M744" s="223" t="s">
        <v>19</v>
      </c>
      <c r="N744" s="224" t="s">
        <v>45</v>
      </c>
      <c r="O744" s="86"/>
      <c r="P744" s="225">
        <f>O744*H744</f>
        <v>0</v>
      </c>
      <c r="Q744" s="225">
        <v>0</v>
      </c>
      <c r="R744" s="225">
        <f>Q744*H744</f>
        <v>0</v>
      </c>
      <c r="S744" s="225">
        <v>0</v>
      </c>
      <c r="T744" s="226">
        <f>S744*H744</f>
        <v>0</v>
      </c>
      <c r="U744" s="40"/>
      <c r="V744" s="40"/>
      <c r="W744" s="40"/>
      <c r="X744" s="40"/>
      <c r="Y744" s="40"/>
      <c r="Z744" s="40"/>
      <c r="AA744" s="40"/>
      <c r="AB744" s="40"/>
      <c r="AC744" s="40"/>
      <c r="AD744" s="40"/>
      <c r="AE744" s="40"/>
      <c r="AR744" s="227" t="s">
        <v>217</v>
      </c>
      <c r="AT744" s="227" t="s">
        <v>212</v>
      </c>
      <c r="AU744" s="227" t="s">
        <v>83</v>
      </c>
      <c r="AY744" s="19" t="s">
        <v>210</v>
      </c>
      <c r="BE744" s="228">
        <f>IF(N744="základní",J744,0)</f>
        <v>0</v>
      </c>
      <c r="BF744" s="228">
        <f>IF(N744="snížená",J744,0)</f>
        <v>0</v>
      </c>
      <c r="BG744" s="228">
        <f>IF(N744="zákl. přenesená",J744,0)</f>
        <v>0</v>
      </c>
      <c r="BH744" s="228">
        <f>IF(N744="sníž. přenesená",J744,0)</f>
        <v>0</v>
      </c>
      <c r="BI744" s="228">
        <f>IF(N744="nulová",J744,0)</f>
        <v>0</v>
      </c>
      <c r="BJ744" s="19" t="s">
        <v>81</v>
      </c>
      <c r="BK744" s="228">
        <f>ROUND(I744*H744,2)</f>
        <v>0</v>
      </c>
      <c r="BL744" s="19" t="s">
        <v>217</v>
      </c>
      <c r="BM744" s="227" t="s">
        <v>899</v>
      </c>
    </row>
    <row r="745" s="2" customFormat="1">
      <c r="A745" s="40"/>
      <c r="B745" s="41"/>
      <c r="C745" s="42"/>
      <c r="D745" s="229" t="s">
        <v>219</v>
      </c>
      <c r="E745" s="42"/>
      <c r="F745" s="230" t="s">
        <v>900</v>
      </c>
      <c r="G745" s="42"/>
      <c r="H745" s="42"/>
      <c r="I745" s="231"/>
      <c r="J745" s="42"/>
      <c r="K745" s="42"/>
      <c r="L745" s="46"/>
      <c r="M745" s="232"/>
      <c r="N745" s="233"/>
      <c r="O745" s="86"/>
      <c r="P745" s="86"/>
      <c r="Q745" s="86"/>
      <c r="R745" s="86"/>
      <c r="S745" s="86"/>
      <c r="T745" s="87"/>
      <c r="U745" s="40"/>
      <c r="V745" s="40"/>
      <c r="W745" s="40"/>
      <c r="X745" s="40"/>
      <c r="Y745" s="40"/>
      <c r="Z745" s="40"/>
      <c r="AA745" s="40"/>
      <c r="AB745" s="40"/>
      <c r="AC745" s="40"/>
      <c r="AD745" s="40"/>
      <c r="AE745" s="40"/>
      <c r="AT745" s="19" t="s">
        <v>219</v>
      </c>
      <c r="AU745" s="19" t="s">
        <v>83</v>
      </c>
    </row>
    <row r="746" s="2" customFormat="1" ht="24.15" customHeight="1">
      <c r="A746" s="40"/>
      <c r="B746" s="41"/>
      <c r="C746" s="216" t="s">
        <v>884</v>
      </c>
      <c r="D746" s="216" t="s">
        <v>212</v>
      </c>
      <c r="E746" s="217" t="s">
        <v>902</v>
      </c>
      <c r="F746" s="218" t="s">
        <v>903</v>
      </c>
      <c r="G746" s="219" t="s">
        <v>356</v>
      </c>
      <c r="H746" s="220">
        <v>546.70000000000005</v>
      </c>
      <c r="I746" s="221"/>
      <c r="J746" s="222">
        <f>ROUND(I746*H746,2)</f>
        <v>0</v>
      </c>
      <c r="K746" s="218" t="s">
        <v>216</v>
      </c>
      <c r="L746" s="46"/>
      <c r="M746" s="223" t="s">
        <v>19</v>
      </c>
      <c r="N746" s="224" t="s">
        <v>45</v>
      </c>
      <c r="O746" s="86"/>
      <c r="P746" s="225">
        <f>O746*H746</f>
        <v>0</v>
      </c>
      <c r="Q746" s="225">
        <v>0</v>
      </c>
      <c r="R746" s="225">
        <f>Q746*H746</f>
        <v>0</v>
      </c>
      <c r="S746" s="225">
        <v>0</v>
      </c>
      <c r="T746" s="226">
        <f>S746*H746</f>
        <v>0</v>
      </c>
      <c r="U746" s="40"/>
      <c r="V746" s="40"/>
      <c r="W746" s="40"/>
      <c r="X746" s="40"/>
      <c r="Y746" s="40"/>
      <c r="Z746" s="40"/>
      <c r="AA746" s="40"/>
      <c r="AB746" s="40"/>
      <c r="AC746" s="40"/>
      <c r="AD746" s="40"/>
      <c r="AE746" s="40"/>
      <c r="AR746" s="227" t="s">
        <v>217</v>
      </c>
      <c r="AT746" s="227" t="s">
        <v>212</v>
      </c>
      <c r="AU746" s="227" t="s">
        <v>83</v>
      </c>
      <c r="AY746" s="19" t="s">
        <v>210</v>
      </c>
      <c r="BE746" s="228">
        <f>IF(N746="základní",J746,0)</f>
        <v>0</v>
      </c>
      <c r="BF746" s="228">
        <f>IF(N746="snížená",J746,0)</f>
        <v>0</v>
      </c>
      <c r="BG746" s="228">
        <f>IF(N746="zákl. přenesená",J746,0)</f>
        <v>0</v>
      </c>
      <c r="BH746" s="228">
        <f>IF(N746="sníž. přenesená",J746,0)</f>
        <v>0</v>
      </c>
      <c r="BI746" s="228">
        <f>IF(N746="nulová",J746,0)</f>
        <v>0</v>
      </c>
      <c r="BJ746" s="19" t="s">
        <v>81</v>
      </c>
      <c r="BK746" s="228">
        <f>ROUND(I746*H746,2)</f>
        <v>0</v>
      </c>
      <c r="BL746" s="19" t="s">
        <v>217</v>
      </c>
      <c r="BM746" s="227" t="s">
        <v>904</v>
      </c>
    </row>
    <row r="747" s="2" customFormat="1">
      <c r="A747" s="40"/>
      <c r="B747" s="41"/>
      <c r="C747" s="42"/>
      <c r="D747" s="229" t="s">
        <v>219</v>
      </c>
      <c r="E747" s="42"/>
      <c r="F747" s="230" t="s">
        <v>905</v>
      </c>
      <c r="G747" s="42"/>
      <c r="H747" s="42"/>
      <c r="I747" s="231"/>
      <c r="J747" s="42"/>
      <c r="K747" s="42"/>
      <c r="L747" s="46"/>
      <c r="M747" s="232"/>
      <c r="N747" s="233"/>
      <c r="O747" s="86"/>
      <c r="P747" s="86"/>
      <c r="Q747" s="86"/>
      <c r="R747" s="86"/>
      <c r="S747" s="86"/>
      <c r="T747" s="87"/>
      <c r="U747" s="40"/>
      <c r="V747" s="40"/>
      <c r="W747" s="40"/>
      <c r="X747" s="40"/>
      <c r="Y747" s="40"/>
      <c r="Z747" s="40"/>
      <c r="AA747" s="40"/>
      <c r="AB747" s="40"/>
      <c r="AC747" s="40"/>
      <c r="AD747" s="40"/>
      <c r="AE747" s="40"/>
      <c r="AT747" s="19" t="s">
        <v>219</v>
      </c>
      <c r="AU747" s="19" t="s">
        <v>83</v>
      </c>
    </row>
    <row r="748" s="13" customFormat="1">
      <c r="A748" s="13"/>
      <c r="B748" s="234"/>
      <c r="C748" s="235"/>
      <c r="D748" s="236" t="s">
        <v>221</v>
      </c>
      <c r="E748" s="237" t="s">
        <v>19</v>
      </c>
      <c r="F748" s="238" t="s">
        <v>906</v>
      </c>
      <c r="G748" s="235"/>
      <c r="H748" s="237" t="s">
        <v>19</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221</v>
      </c>
      <c r="AU748" s="244" t="s">
        <v>83</v>
      </c>
      <c r="AV748" s="13" t="s">
        <v>81</v>
      </c>
      <c r="AW748" s="13" t="s">
        <v>34</v>
      </c>
      <c r="AX748" s="13" t="s">
        <v>74</v>
      </c>
      <c r="AY748" s="244" t="s">
        <v>210</v>
      </c>
    </row>
    <row r="749" s="14" customFormat="1">
      <c r="A749" s="14"/>
      <c r="B749" s="245"/>
      <c r="C749" s="246"/>
      <c r="D749" s="236" t="s">
        <v>221</v>
      </c>
      <c r="E749" s="247" t="s">
        <v>19</v>
      </c>
      <c r="F749" s="248" t="s">
        <v>2728</v>
      </c>
      <c r="G749" s="246"/>
      <c r="H749" s="249">
        <v>546.70000000000005</v>
      </c>
      <c r="I749" s="250"/>
      <c r="J749" s="246"/>
      <c r="K749" s="246"/>
      <c r="L749" s="251"/>
      <c r="M749" s="252"/>
      <c r="N749" s="253"/>
      <c r="O749" s="253"/>
      <c r="P749" s="253"/>
      <c r="Q749" s="253"/>
      <c r="R749" s="253"/>
      <c r="S749" s="253"/>
      <c r="T749" s="254"/>
      <c r="U749" s="14"/>
      <c r="V749" s="14"/>
      <c r="W749" s="14"/>
      <c r="X749" s="14"/>
      <c r="Y749" s="14"/>
      <c r="Z749" s="14"/>
      <c r="AA749" s="14"/>
      <c r="AB749" s="14"/>
      <c r="AC749" s="14"/>
      <c r="AD749" s="14"/>
      <c r="AE749" s="14"/>
      <c r="AT749" s="255" t="s">
        <v>221</v>
      </c>
      <c r="AU749" s="255" t="s">
        <v>83</v>
      </c>
      <c r="AV749" s="14" t="s">
        <v>83</v>
      </c>
      <c r="AW749" s="14" t="s">
        <v>34</v>
      </c>
      <c r="AX749" s="14" t="s">
        <v>81</v>
      </c>
      <c r="AY749" s="255" t="s">
        <v>210</v>
      </c>
    </row>
    <row r="750" s="2" customFormat="1" ht="24.15" customHeight="1">
      <c r="A750" s="40"/>
      <c r="B750" s="41"/>
      <c r="C750" s="216" t="s">
        <v>891</v>
      </c>
      <c r="D750" s="216" t="s">
        <v>212</v>
      </c>
      <c r="E750" s="217" t="s">
        <v>909</v>
      </c>
      <c r="F750" s="218" t="s">
        <v>910</v>
      </c>
      <c r="G750" s="219" t="s">
        <v>356</v>
      </c>
      <c r="H750" s="220">
        <v>54.670000000000002</v>
      </c>
      <c r="I750" s="221"/>
      <c r="J750" s="222">
        <f>ROUND(I750*H750,2)</f>
        <v>0</v>
      </c>
      <c r="K750" s="218" t="s">
        <v>216</v>
      </c>
      <c r="L750" s="46"/>
      <c r="M750" s="223" t="s">
        <v>19</v>
      </c>
      <c r="N750" s="224" t="s">
        <v>45</v>
      </c>
      <c r="O750" s="86"/>
      <c r="P750" s="225">
        <f>O750*H750</f>
        <v>0</v>
      </c>
      <c r="Q750" s="225">
        <v>0</v>
      </c>
      <c r="R750" s="225">
        <f>Q750*H750</f>
        <v>0</v>
      </c>
      <c r="S750" s="225">
        <v>0</v>
      </c>
      <c r="T750" s="226">
        <f>S750*H750</f>
        <v>0</v>
      </c>
      <c r="U750" s="40"/>
      <c r="V750" s="40"/>
      <c r="W750" s="40"/>
      <c r="X750" s="40"/>
      <c r="Y750" s="40"/>
      <c r="Z750" s="40"/>
      <c r="AA750" s="40"/>
      <c r="AB750" s="40"/>
      <c r="AC750" s="40"/>
      <c r="AD750" s="40"/>
      <c r="AE750" s="40"/>
      <c r="AR750" s="227" t="s">
        <v>217</v>
      </c>
      <c r="AT750" s="227" t="s">
        <v>212</v>
      </c>
      <c r="AU750" s="227" t="s">
        <v>83</v>
      </c>
      <c r="AY750" s="19" t="s">
        <v>210</v>
      </c>
      <c r="BE750" s="228">
        <f>IF(N750="základní",J750,0)</f>
        <v>0</v>
      </c>
      <c r="BF750" s="228">
        <f>IF(N750="snížená",J750,0)</f>
        <v>0</v>
      </c>
      <c r="BG750" s="228">
        <f>IF(N750="zákl. přenesená",J750,0)</f>
        <v>0</v>
      </c>
      <c r="BH750" s="228">
        <f>IF(N750="sníž. přenesená",J750,0)</f>
        <v>0</v>
      </c>
      <c r="BI750" s="228">
        <f>IF(N750="nulová",J750,0)</f>
        <v>0</v>
      </c>
      <c r="BJ750" s="19" t="s">
        <v>81</v>
      </c>
      <c r="BK750" s="228">
        <f>ROUND(I750*H750,2)</f>
        <v>0</v>
      </c>
      <c r="BL750" s="19" t="s">
        <v>217</v>
      </c>
      <c r="BM750" s="227" t="s">
        <v>911</v>
      </c>
    </row>
    <row r="751" s="2" customFormat="1">
      <c r="A751" s="40"/>
      <c r="B751" s="41"/>
      <c r="C751" s="42"/>
      <c r="D751" s="229" t="s">
        <v>219</v>
      </c>
      <c r="E751" s="42"/>
      <c r="F751" s="230" t="s">
        <v>912</v>
      </c>
      <c r="G751" s="42"/>
      <c r="H751" s="42"/>
      <c r="I751" s="231"/>
      <c r="J751" s="42"/>
      <c r="K751" s="42"/>
      <c r="L751" s="46"/>
      <c r="M751" s="232"/>
      <c r="N751" s="233"/>
      <c r="O751" s="86"/>
      <c r="P751" s="86"/>
      <c r="Q751" s="86"/>
      <c r="R751" s="86"/>
      <c r="S751" s="86"/>
      <c r="T751" s="87"/>
      <c r="U751" s="40"/>
      <c r="V751" s="40"/>
      <c r="W751" s="40"/>
      <c r="X751" s="40"/>
      <c r="Y751" s="40"/>
      <c r="Z751" s="40"/>
      <c r="AA751" s="40"/>
      <c r="AB751" s="40"/>
      <c r="AC751" s="40"/>
      <c r="AD751" s="40"/>
      <c r="AE751" s="40"/>
      <c r="AT751" s="19" t="s">
        <v>219</v>
      </c>
      <c r="AU751" s="19" t="s">
        <v>83</v>
      </c>
    </row>
    <row r="752" s="14" customFormat="1">
      <c r="A752" s="14"/>
      <c r="B752" s="245"/>
      <c r="C752" s="246"/>
      <c r="D752" s="236" t="s">
        <v>221</v>
      </c>
      <c r="E752" s="247" t="s">
        <v>19</v>
      </c>
      <c r="F752" s="248" t="s">
        <v>2729</v>
      </c>
      <c r="G752" s="246"/>
      <c r="H752" s="249">
        <v>54.670000000000002</v>
      </c>
      <c r="I752" s="250"/>
      <c r="J752" s="246"/>
      <c r="K752" s="246"/>
      <c r="L752" s="251"/>
      <c r="M752" s="252"/>
      <c r="N752" s="253"/>
      <c r="O752" s="253"/>
      <c r="P752" s="253"/>
      <c r="Q752" s="253"/>
      <c r="R752" s="253"/>
      <c r="S752" s="253"/>
      <c r="T752" s="254"/>
      <c r="U752" s="14"/>
      <c r="V752" s="14"/>
      <c r="W752" s="14"/>
      <c r="X752" s="14"/>
      <c r="Y752" s="14"/>
      <c r="Z752" s="14"/>
      <c r="AA752" s="14"/>
      <c r="AB752" s="14"/>
      <c r="AC752" s="14"/>
      <c r="AD752" s="14"/>
      <c r="AE752" s="14"/>
      <c r="AT752" s="255" t="s">
        <v>221</v>
      </c>
      <c r="AU752" s="255" t="s">
        <v>83</v>
      </c>
      <c r="AV752" s="14" t="s">
        <v>83</v>
      </c>
      <c r="AW752" s="14" t="s">
        <v>34</v>
      </c>
      <c r="AX752" s="14" t="s">
        <v>81</v>
      </c>
      <c r="AY752" s="255" t="s">
        <v>210</v>
      </c>
    </row>
    <row r="753" s="12" customFormat="1" ht="22.8" customHeight="1">
      <c r="A753" s="12"/>
      <c r="B753" s="200"/>
      <c r="C753" s="201"/>
      <c r="D753" s="202" t="s">
        <v>73</v>
      </c>
      <c r="E753" s="214" t="s">
        <v>920</v>
      </c>
      <c r="F753" s="214" t="s">
        <v>921</v>
      </c>
      <c r="G753" s="201"/>
      <c r="H753" s="201"/>
      <c r="I753" s="204"/>
      <c r="J753" s="215">
        <f>BK753</f>
        <v>0</v>
      </c>
      <c r="K753" s="201"/>
      <c r="L753" s="206"/>
      <c r="M753" s="207"/>
      <c r="N753" s="208"/>
      <c r="O753" s="208"/>
      <c r="P753" s="209">
        <f>SUM(P754:P759)</f>
        <v>0</v>
      </c>
      <c r="Q753" s="208"/>
      <c r="R753" s="209">
        <f>SUM(R754:R759)</f>
        <v>0</v>
      </c>
      <c r="S753" s="208"/>
      <c r="T753" s="210">
        <f>SUM(T754:T759)</f>
        <v>0</v>
      </c>
      <c r="U753" s="12"/>
      <c r="V753" s="12"/>
      <c r="W753" s="12"/>
      <c r="X753" s="12"/>
      <c r="Y753" s="12"/>
      <c r="Z753" s="12"/>
      <c r="AA753" s="12"/>
      <c r="AB753" s="12"/>
      <c r="AC753" s="12"/>
      <c r="AD753" s="12"/>
      <c r="AE753" s="12"/>
      <c r="AR753" s="211" t="s">
        <v>81</v>
      </c>
      <c r="AT753" s="212" t="s">
        <v>73</v>
      </c>
      <c r="AU753" s="212" t="s">
        <v>81</v>
      </c>
      <c r="AY753" s="211" t="s">
        <v>210</v>
      </c>
      <c r="BK753" s="213">
        <f>SUM(BK754:BK759)</f>
        <v>0</v>
      </c>
    </row>
    <row r="754" s="2" customFormat="1" ht="33" customHeight="1">
      <c r="A754" s="40"/>
      <c r="B754" s="41"/>
      <c r="C754" s="216" t="s">
        <v>896</v>
      </c>
      <c r="D754" s="216" t="s">
        <v>212</v>
      </c>
      <c r="E754" s="217" t="s">
        <v>923</v>
      </c>
      <c r="F754" s="218" t="s">
        <v>924</v>
      </c>
      <c r="G754" s="219" t="s">
        <v>356</v>
      </c>
      <c r="H754" s="220">
        <v>213.16</v>
      </c>
      <c r="I754" s="221"/>
      <c r="J754" s="222">
        <f>ROUND(I754*H754,2)</f>
        <v>0</v>
      </c>
      <c r="K754" s="218" t="s">
        <v>216</v>
      </c>
      <c r="L754" s="46"/>
      <c r="M754" s="223" t="s">
        <v>19</v>
      </c>
      <c r="N754" s="224" t="s">
        <v>45</v>
      </c>
      <c r="O754" s="86"/>
      <c r="P754" s="225">
        <f>O754*H754</f>
        <v>0</v>
      </c>
      <c r="Q754" s="225">
        <v>0</v>
      </c>
      <c r="R754" s="225">
        <f>Q754*H754</f>
        <v>0</v>
      </c>
      <c r="S754" s="225">
        <v>0</v>
      </c>
      <c r="T754" s="226">
        <f>S754*H754</f>
        <v>0</v>
      </c>
      <c r="U754" s="40"/>
      <c r="V754" s="40"/>
      <c r="W754" s="40"/>
      <c r="X754" s="40"/>
      <c r="Y754" s="40"/>
      <c r="Z754" s="40"/>
      <c r="AA754" s="40"/>
      <c r="AB754" s="40"/>
      <c r="AC754" s="40"/>
      <c r="AD754" s="40"/>
      <c r="AE754" s="40"/>
      <c r="AR754" s="227" t="s">
        <v>217</v>
      </c>
      <c r="AT754" s="227" t="s">
        <v>212</v>
      </c>
      <c r="AU754" s="227" t="s">
        <v>83</v>
      </c>
      <c r="AY754" s="19" t="s">
        <v>210</v>
      </c>
      <c r="BE754" s="228">
        <f>IF(N754="základní",J754,0)</f>
        <v>0</v>
      </c>
      <c r="BF754" s="228">
        <f>IF(N754="snížená",J754,0)</f>
        <v>0</v>
      </c>
      <c r="BG754" s="228">
        <f>IF(N754="zákl. přenesená",J754,0)</f>
        <v>0</v>
      </c>
      <c r="BH754" s="228">
        <f>IF(N754="sníž. přenesená",J754,0)</f>
        <v>0</v>
      </c>
      <c r="BI754" s="228">
        <f>IF(N754="nulová",J754,0)</f>
        <v>0</v>
      </c>
      <c r="BJ754" s="19" t="s">
        <v>81</v>
      </c>
      <c r="BK754" s="228">
        <f>ROUND(I754*H754,2)</f>
        <v>0</v>
      </c>
      <c r="BL754" s="19" t="s">
        <v>217</v>
      </c>
      <c r="BM754" s="227" t="s">
        <v>925</v>
      </c>
    </row>
    <row r="755" s="2" customFormat="1">
      <c r="A755" s="40"/>
      <c r="B755" s="41"/>
      <c r="C755" s="42"/>
      <c r="D755" s="229" t="s">
        <v>219</v>
      </c>
      <c r="E755" s="42"/>
      <c r="F755" s="230" t="s">
        <v>926</v>
      </c>
      <c r="G755" s="42"/>
      <c r="H755" s="42"/>
      <c r="I755" s="231"/>
      <c r="J755" s="42"/>
      <c r="K755" s="42"/>
      <c r="L755" s="46"/>
      <c r="M755" s="232"/>
      <c r="N755" s="233"/>
      <c r="O755" s="86"/>
      <c r="P755" s="86"/>
      <c r="Q755" s="86"/>
      <c r="R755" s="86"/>
      <c r="S755" s="86"/>
      <c r="T755" s="87"/>
      <c r="U755" s="40"/>
      <c r="V755" s="40"/>
      <c r="W755" s="40"/>
      <c r="X755" s="40"/>
      <c r="Y755" s="40"/>
      <c r="Z755" s="40"/>
      <c r="AA755" s="40"/>
      <c r="AB755" s="40"/>
      <c r="AC755" s="40"/>
      <c r="AD755" s="40"/>
      <c r="AE755" s="40"/>
      <c r="AT755" s="19" t="s">
        <v>219</v>
      </c>
      <c r="AU755" s="19" t="s">
        <v>83</v>
      </c>
    </row>
    <row r="756" s="2" customFormat="1" ht="33" customHeight="1">
      <c r="A756" s="40"/>
      <c r="B756" s="41"/>
      <c r="C756" s="216" t="s">
        <v>901</v>
      </c>
      <c r="D756" s="216" t="s">
        <v>212</v>
      </c>
      <c r="E756" s="217" t="s">
        <v>928</v>
      </c>
      <c r="F756" s="218" t="s">
        <v>929</v>
      </c>
      <c r="G756" s="219" t="s">
        <v>356</v>
      </c>
      <c r="H756" s="220">
        <v>213.16</v>
      </c>
      <c r="I756" s="221"/>
      <c r="J756" s="222">
        <f>ROUND(I756*H756,2)</f>
        <v>0</v>
      </c>
      <c r="K756" s="218" t="s">
        <v>216</v>
      </c>
      <c r="L756" s="46"/>
      <c r="M756" s="223" t="s">
        <v>19</v>
      </c>
      <c r="N756" s="224" t="s">
        <v>45</v>
      </c>
      <c r="O756" s="86"/>
      <c r="P756" s="225">
        <f>O756*H756</f>
        <v>0</v>
      </c>
      <c r="Q756" s="225">
        <v>0</v>
      </c>
      <c r="R756" s="225">
        <f>Q756*H756</f>
        <v>0</v>
      </c>
      <c r="S756" s="225">
        <v>0</v>
      </c>
      <c r="T756" s="226">
        <f>S756*H756</f>
        <v>0</v>
      </c>
      <c r="U756" s="40"/>
      <c r="V756" s="40"/>
      <c r="W756" s="40"/>
      <c r="X756" s="40"/>
      <c r="Y756" s="40"/>
      <c r="Z756" s="40"/>
      <c r="AA756" s="40"/>
      <c r="AB756" s="40"/>
      <c r="AC756" s="40"/>
      <c r="AD756" s="40"/>
      <c r="AE756" s="40"/>
      <c r="AR756" s="227" t="s">
        <v>217</v>
      </c>
      <c r="AT756" s="227" t="s">
        <v>212</v>
      </c>
      <c r="AU756" s="227" t="s">
        <v>83</v>
      </c>
      <c r="AY756" s="19" t="s">
        <v>210</v>
      </c>
      <c r="BE756" s="228">
        <f>IF(N756="základní",J756,0)</f>
        <v>0</v>
      </c>
      <c r="BF756" s="228">
        <f>IF(N756="snížená",J756,0)</f>
        <v>0</v>
      </c>
      <c r="BG756" s="228">
        <f>IF(N756="zákl. přenesená",J756,0)</f>
        <v>0</v>
      </c>
      <c r="BH756" s="228">
        <f>IF(N756="sníž. přenesená",J756,0)</f>
        <v>0</v>
      </c>
      <c r="BI756" s="228">
        <f>IF(N756="nulová",J756,0)</f>
        <v>0</v>
      </c>
      <c r="BJ756" s="19" t="s">
        <v>81</v>
      </c>
      <c r="BK756" s="228">
        <f>ROUND(I756*H756,2)</f>
        <v>0</v>
      </c>
      <c r="BL756" s="19" t="s">
        <v>217</v>
      </c>
      <c r="BM756" s="227" t="s">
        <v>930</v>
      </c>
    </row>
    <row r="757" s="2" customFormat="1">
      <c r="A757" s="40"/>
      <c r="B757" s="41"/>
      <c r="C757" s="42"/>
      <c r="D757" s="229" t="s">
        <v>219</v>
      </c>
      <c r="E757" s="42"/>
      <c r="F757" s="230" t="s">
        <v>931</v>
      </c>
      <c r="G757" s="42"/>
      <c r="H757" s="42"/>
      <c r="I757" s="231"/>
      <c r="J757" s="42"/>
      <c r="K757" s="42"/>
      <c r="L757" s="46"/>
      <c r="M757" s="232"/>
      <c r="N757" s="233"/>
      <c r="O757" s="86"/>
      <c r="P757" s="86"/>
      <c r="Q757" s="86"/>
      <c r="R757" s="86"/>
      <c r="S757" s="86"/>
      <c r="T757" s="87"/>
      <c r="U757" s="40"/>
      <c r="V757" s="40"/>
      <c r="W757" s="40"/>
      <c r="X757" s="40"/>
      <c r="Y757" s="40"/>
      <c r="Z757" s="40"/>
      <c r="AA757" s="40"/>
      <c r="AB757" s="40"/>
      <c r="AC757" s="40"/>
      <c r="AD757" s="40"/>
      <c r="AE757" s="40"/>
      <c r="AT757" s="19" t="s">
        <v>219</v>
      </c>
      <c r="AU757" s="19" t="s">
        <v>83</v>
      </c>
    </row>
    <row r="758" s="2" customFormat="1" ht="33" customHeight="1">
      <c r="A758" s="40"/>
      <c r="B758" s="41"/>
      <c r="C758" s="216" t="s">
        <v>908</v>
      </c>
      <c r="D758" s="216" t="s">
        <v>212</v>
      </c>
      <c r="E758" s="217" t="s">
        <v>933</v>
      </c>
      <c r="F758" s="218" t="s">
        <v>934</v>
      </c>
      <c r="G758" s="219" t="s">
        <v>356</v>
      </c>
      <c r="H758" s="220">
        <v>213.16</v>
      </c>
      <c r="I758" s="221"/>
      <c r="J758" s="222">
        <f>ROUND(I758*H758,2)</f>
        <v>0</v>
      </c>
      <c r="K758" s="218" t="s">
        <v>216</v>
      </c>
      <c r="L758" s="46"/>
      <c r="M758" s="223" t="s">
        <v>19</v>
      </c>
      <c r="N758" s="224" t="s">
        <v>45</v>
      </c>
      <c r="O758" s="86"/>
      <c r="P758" s="225">
        <f>O758*H758</f>
        <v>0</v>
      </c>
      <c r="Q758" s="225">
        <v>0</v>
      </c>
      <c r="R758" s="225">
        <f>Q758*H758</f>
        <v>0</v>
      </c>
      <c r="S758" s="225">
        <v>0</v>
      </c>
      <c r="T758" s="226">
        <f>S758*H758</f>
        <v>0</v>
      </c>
      <c r="U758" s="40"/>
      <c r="V758" s="40"/>
      <c r="W758" s="40"/>
      <c r="X758" s="40"/>
      <c r="Y758" s="40"/>
      <c r="Z758" s="40"/>
      <c r="AA758" s="40"/>
      <c r="AB758" s="40"/>
      <c r="AC758" s="40"/>
      <c r="AD758" s="40"/>
      <c r="AE758" s="40"/>
      <c r="AR758" s="227" t="s">
        <v>217</v>
      </c>
      <c r="AT758" s="227" t="s">
        <v>212</v>
      </c>
      <c r="AU758" s="227" t="s">
        <v>83</v>
      </c>
      <c r="AY758" s="19" t="s">
        <v>210</v>
      </c>
      <c r="BE758" s="228">
        <f>IF(N758="základní",J758,0)</f>
        <v>0</v>
      </c>
      <c r="BF758" s="228">
        <f>IF(N758="snížená",J758,0)</f>
        <v>0</v>
      </c>
      <c r="BG758" s="228">
        <f>IF(N758="zákl. přenesená",J758,0)</f>
        <v>0</v>
      </c>
      <c r="BH758" s="228">
        <f>IF(N758="sníž. přenesená",J758,0)</f>
        <v>0</v>
      </c>
      <c r="BI758" s="228">
        <f>IF(N758="nulová",J758,0)</f>
        <v>0</v>
      </c>
      <c r="BJ758" s="19" t="s">
        <v>81</v>
      </c>
      <c r="BK758" s="228">
        <f>ROUND(I758*H758,2)</f>
        <v>0</v>
      </c>
      <c r="BL758" s="19" t="s">
        <v>217</v>
      </c>
      <c r="BM758" s="227" t="s">
        <v>935</v>
      </c>
    </row>
    <row r="759" s="2" customFormat="1">
      <c r="A759" s="40"/>
      <c r="B759" s="41"/>
      <c r="C759" s="42"/>
      <c r="D759" s="229" t="s">
        <v>219</v>
      </c>
      <c r="E759" s="42"/>
      <c r="F759" s="230" t="s">
        <v>936</v>
      </c>
      <c r="G759" s="42"/>
      <c r="H759" s="42"/>
      <c r="I759" s="231"/>
      <c r="J759" s="42"/>
      <c r="K759" s="42"/>
      <c r="L759" s="46"/>
      <c r="M759" s="232"/>
      <c r="N759" s="233"/>
      <c r="O759" s="86"/>
      <c r="P759" s="86"/>
      <c r="Q759" s="86"/>
      <c r="R759" s="86"/>
      <c r="S759" s="86"/>
      <c r="T759" s="87"/>
      <c r="U759" s="40"/>
      <c r="V759" s="40"/>
      <c r="W759" s="40"/>
      <c r="X759" s="40"/>
      <c r="Y759" s="40"/>
      <c r="Z759" s="40"/>
      <c r="AA759" s="40"/>
      <c r="AB759" s="40"/>
      <c r="AC759" s="40"/>
      <c r="AD759" s="40"/>
      <c r="AE759" s="40"/>
      <c r="AT759" s="19" t="s">
        <v>219</v>
      </c>
      <c r="AU759" s="19" t="s">
        <v>83</v>
      </c>
    </row>
    <row r="760" s="12" customFormat="1" ht="25.92" customHeight="1">
      <c r="A760" s="12"/>
      <c r="B760" s="200"/>
      <c r="C760" s="201"/>
      <c r="D760" s="202" t="s">
        <v>73</v>
      </c>
      <c r="E760" s="203" t="s">
        <v>937</v>
      </c>
      <c r="F760" s="203" t="s">
        <v>938</v>
      </c>
      <c r="G760" s="201"/>
      <c r="H760" s="201"/>
      <c r="I760" s="204"/>
      <c r="J760" s="205">
        <f>BK760</f>
        <v>0</v>
      </c>
      <c r="K760" s="201"/>
      <c r="L760" s="206"/>
      <c r="M760" s="207"/>
      <c r="N760" s="208"/>
      <c r="O760" s="208"/>
      <c r="P760" s="209">
        <f>P761+P797+P799+P866+P888+P982+P1054</f>
        <v>0</v>
      </c>
      <c r="Q760" s="208"/>
      <c r="R760" s="209">
        <f>R761+R797+R799+R866+R888+R982+R1054</f>
        <v>17.529726519999997</v>
      </c>
      <c r="S760" s="208"/>
      <c r="T760" s="210">
        <f>T761+T797+T799+T866+T888+T982+T1054</f>
        <v>1.2714799999999999</v>
      </c>
      <c r="U760" s="12"/>
      <c r="V760" s="12"/>
      <c r="W760" s="12"/>
      <c r="X760" s="12"/>
      <c r="Y760" s="12"/>
      <c r="Z760" s="12"/>
      <c r="AA760" s="12"/>
      <c r="AB760" s="12"/>
      <c r="AC760" s="12"/>
      <c r="AD760" s="12"/>
      <c r="AE760" s="12"/>
      <c r="AR760" s="211" t="s">
        <v>83</v>
      </c>
      <c r="AT760" s="212" t="s">
        <v>73</v>
      </c>
      <c r="AU760" s="212" t="s">
        <v>74</v>
      </c>
      <c r="AY760" s="211" t="s">
        <v>210</v>
      </c>
      <c r="BK760" s="213">
        <f>BK761+BK797+BK799+BK866+BK888+BK982+BK1054</f>
        <v>0</v>
      </c>
    </row>
    <row r="761" s="12" customFormat="1" ht="22.8" customHeight="1">
      <c r="A761" s="12"/>
      <c r="B761" s="200"/>
      <c r="C761" s="201"/>
      <c r="D761" s="202" t="s">
        <v>73</v>
      </c>
      <c r="E761" s="214" t="s">
        <v>2730</v>
      </c>
      <c r="F761" s="214" t="s">
        <v>2731</v>
      </c>
      <c r="G761" s="201"/>
      <c r="H761" s="201"/>
      <c r="I761" s="204"/>
      <c r="J761" s="215">
        <f>BK761</f>
        <v>0</v>
      </c>
      <c r="K761" s="201"/>
      <c r="L761" s="206"/>
      <c r="M761" s="207"/>
      <c r="N761" s="208"/>
      <c r="O761" s="208"/>
      <c r="P761" s="209">
        <f>SUM(P762:P796)</f>
        <v>0</v>
      </c>
      <c r="Q761" s="208"/>
      <c r="R761" s="209">
        <f>SUM(R762:R796)</f>
        <v>2.1993305000000003</v>
      </c>
      <c r="S761" s="208"/>
      <c r="T761" s="210">
        <f>SUM(T762:T796)</f>
        <v>0</v>
      </c>
      <c r="U761" s="12"/>
      <c r="V761" s="12"/>
      <c r="W761" s="12"/>
      <c r="X761" s="12"/>
      <c r="Y761" s="12"/>
      <c r="Z761" s="12"/>
      <c r="AA761" s="12"/>
      <c r="AB761" s="12"/>
      <c r="AC761" s="12"/>
      <c r="AD761" s="12"/>
      <c r="AE761" s="12"/>
      <c r="AR761" s="211" t="s">
        <v>83</v>
      </c>
      <c r="AT761" s="212" t="s">
        <v>73</v>
      </c>
      <c r="AU761" s="212" t="s">
        <v>81</v>
      </c>
      <c r="AY761" s="211" t="s">
        <v>210</v>
      </c>
      <c r="BK761" s="213">
        <f>SUM(BK762:BK796)</f>
        <v>0</v>
      </c>
    </row>
    <row r="762" s="2" customFormat="1" ht="24.15" customHeight="1">
      <c r="A762" s="40"/>
      <c r="B762" s="41"/>
      <c r="C762" s="216" t="s">
        <v>914</v>
      </c>
      <c r="D762" s="216" t="s">
        <v>212</v>
      </c>
      <c r="E762" s="217" t="s">
        <v>2732</v>
      </c>
      <c r="F762" s="218" t="s">
        <v>2733</v>
      </c>
      <c r="G762" s="219" t="s">
        <v>270</v>
      </c>
      <c r="H762" s="220">
        <v>254.75</v>
      </c>
      <c r="I762" s="221"/>
      <c r="J762" s="222">
        <f>ROUND(I762*H762,2)</f>
        <v>0</v>
      </c>
      <c r="K762" s="218" t="s">
        <v>216</v>
      </c>
      <c r="L762" s="46"/>
      <c r="M762" s="223" t="s">
        <v>19</v>
      </c>
      <c r="N762" s="224" t="s">
        <v>45</v>
      </c>
      <c r="O762" s="86"/>
      <c r="P762" s="225">
        <f>O762*H762</f>
        <v>0</v>
      </c>
      <c r="Q762" s="225">
        <v>0</v>
      </c>
      <c r="R762" s="225">
        <f>Q762*H762</f>
        <v>0</v>
      </c>
      <c r="S762" s="225">
        <v>0</v>
      </c>
      <c r="T762" s="226">
        <f>S762*H762</f>
        <v>0</v>
      </c>
      <c r="U762" s="40"/>
      <c r="V762" s="40"/>
      <c r="W762" s="40"/>
      <c r="X762" s="40"/>
      <c r="Y762" s="40"/>
      <c r="Z762" s="40"/>
      <c r="AA762" s="40"/>
      <c r="AB762" s="40"/>
      <c r="AC762" s="40"/>
      <c r="AD762" s="40"/>
      <c r="AE762" s="40"/>
      <c r="AR762" s="227" t="s">
        <v>368</v>
      </c>
      <c r="AT762" s="227" t="s">
        <v>212</v>
      </c>
      <c r="AU762" s="227" t="s">
        <v>83</v>
      </c>
      <c r="AY762" s="19" t="s">
        <v>210</v>
      </c>
      <c r="BE762" s="228">
        <f>IF(N762="základní",J762,0)</f>
        <v>0</v>
      </c>
      <c r="BF762" s="228">
        <f>IF(N762="snížená",J762,0)</f>
        <v>0</v>
      </c>
      <c r="BG762" s="228">
        <f>IF(N762="zákl. přenesená",J762,0)</f>
        <v>0</v>
      </c>
      <c r="BH762" s="228">
        <f>IF(N762="sníž. přenesená",J762,0)</f>
        <v>0</v>
      </c>
      <c r="BI762" s="228">
        <f>IF(N762="nulová",J762,0)</f>
        <v>0</v>
      </c>
      <c r="BJ762" s="19" t="s">
        <v>81</v>
      </c>
      <c r="BK762" s="228">
        <f>ROUND(I762*H762,2)</f>
        <v>0</v>
      </c>
      <c r="BL762" s="19" t="s">
        <v>368</v>
      </c>
      <c r="BM762" s="227" t="s">
        <v>2734</v>
      </c>
    </row>
    <row r="763" s="2" customFormat="1">
      <c r="A763" s="40"/>
      <c r="B763" s="41"/>
      <c r="C763" s="42"/>
      <c r="D763" s="229" t="s">
        <v>219</v>
      </c>
      <c r="E763" s="42"/>
      <c r="F763" s="230" t="s">
        <v>2735</v>
      </c>
      <c r="G763" s="42"/>
      <c r="H763" s="42"/>
      <c r="I763" s="231"/>
      <c r="J763" s="42"/>
      <c r="K763" s="42"/>
      <c r="L763" s="46"/>
      <c r="M763" s="232"/>
      <c r="N763" s="233"/>
      <c r="O763" s="86"/>
      <c r="P763" s="86"/>
      <c r="Q763" s="86"/>
      <c r="R763" s="86"/>
      <c r="S763" s="86"/>
      <c r="T763" s="87"/>
      <c r="U763" s="40"/>
      <c r="V763" s="40"/>
      <c r="W763" s="40"/>
      <c r="X763" s="40"/>
      <c r="Y763" s="40"/>
      <c r="Z763" s="40"/>
      <c r="AA763" s="40"/>
      <c r="AB763" s="40"/>
      <c r="AC763" s="40"/>
      <c r="AD763" s="40"/>
      <c r="AE763" s="40"/>
      <c r="AT763" s="19" t="s">
        <v>219</v>
      </c>
      <c r="AU763" s="19" t="s">
        <v>83</v>
      </c>
    </row>
    <row r="764" s="14" customFormat="1">
      <c r="A764" s="14"/>
      <c r="B764" s="245"/>
      <c r="C764" s="246"/>
      <c r="D764" s="236" t="s">
        <v>221</v>
      </c>
      <c r="E764" s="247" t="s">
        <v>19</v>
      </c>
      <c r="F764" s="248" t="s">
        <v>1231</v>
      </c>
      <c r="G764" s="246"/>
      <c r="H764" s="249">
        <v>2.4500000000000002</v>
      </c>
      <c r="I764" s="250"/>
      <c r="J764" s="246"/>
      <c r="K764" s="246"/>
      <c r="L764" s="251"/>
      <c r="M764" s="252"/>
      <c r="N764" s="253"/>
      <c r="O764" s="253"/>
      <c r="P764" s="253"/>
      <c r="Q764" s="253"/>
      <c r="R764" s="253"/>
      <c r="S764" s="253"/>
      <c r="T764" s="254"/>
      <c r="U764" s="14"/>
      <c r="V764" s="14"/>
      <c r="W764" s="14"/>
      <c r="X764" s="14"/>
      <c r="Y764" s="14"/>
      <c r="Z764" s="14"/>
      <c r="AA764" s="14"/>
      <c r="AB764" s="14"/>
      <c r="AC764" s="14"/>
      <c r="AD764" s="14"/>
      <c r="AE764" s="14"/>
      <c r="AT764" s="255" t="s">
        <v>221</v>
      </c>
      <c r="AU764" s="255" t="s">
        <v>83</v>
      </c>
      <c r="AV764" s="14" t="s">
        <v>83</v>
      </c>
      <c r="AW764" s="14" t="s">
        <v>34</v>
      </c>
      <c r="AX764" s="14" t="s">
        <v>74</v>
      </c>
      <c r="AY764" s="255" t="s">
        <v>210</v>
      </c>
    </row>
    <row r="765" s="14" customFormat="1">
      <c r="A765" s="14"/>
      <c r="B765" s="245"/>
      <c r="C765" s="246"/>
      <c r="D765" s="236" t="s">
        <v>221</v>
      </c>
      <c r="E765" s="247" t="s">
        <v>19</v>
      </c>
      <c r="F765" s="248" t="s">
        <v>2736</v>
      </c>
      <c r="G765" s="246"/>
      <c r="H765" s="249">
        <v>150</v>
      </c>
      <c r="I765" s="250"/>
      <c r="J765" s="246"/>
      <c r="K765" s="246"/>
      <c r="L765" s="251"/>
      <c r="M765" s="252"/>
      <c r="N765" s="253"/>
      <c r="O765" s="253"/>
      <c r="P765" s="253"/>
      <c r="Q765" s="253"/>
      <c r="R765" s="253"/>
      <c r="S765" s="253"/>
      <c r="T765" s="254"/>
      <c r="U765" s="14"/>
      <c r="V765" s="14"/>
      <c r="W765" s="14"/>
      <c r="X765" s="14"/>
      <c r="Y765" s="14"/>
      <c r="Z765" s="14"/>
      <c r="AA765" s="14"/>
      <c r="AB765" s="14"/>
      <c r="AC765" s="14"/>
      <c r="AD765" s="14"/>
      <c r="AE765" s="14"/>
      <c r="AT765" s="255" t="s">
        <v>221</v>
      </c>
      <c r="AU765" s="255" t="s">
        <v>83</v>
      </c>
      <c r="AV765" s="14" t="s">
        <v>83</v>
      </c>
      <c r="AW765" s="14" t="s">
        <v>34</v>
      </c>
      <c r="AX765" s="14" t="s">
        <v>74</v>
      </c>
      <c r="AY765" s="255" t="s">
        <v>210</v>
      </c>
    </row>
    <row r="766" s="14" customFormat="1">
      <c r="A766" s="14"/>
      <c r="B766" s="245"/>
      <c r="C766" s="246"/>
      <c r="D766" s="236" t="s">
        <v>221</v>
      </c>
      <c r="E766" s="247" t="s">
        <v>19</v>
      </c>
      <c r="F766" s="248" t="s">
        <v>2737</v>
      </c>
      <c r="G766" s="246"/>
      <c r="H766" s="249">
        <v>28.510000000000002</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221</v>
      </c>
      <c r="AU766" s="255" t="s">
        <v>83</v>
      </c>
      <c r="AV766" s="14" t="s">
        <v>83</v>
      </c>
      <c r="AW766" s="14" t="s">
        <v>34</v>
      </c>
      <c r="AX766" s="14" t="s">
        <v>74</v>
      </c>
      <c r="AY766" s="255" t="s">
        <v>210</v>
      </c>
    </row>
    <row r="767" s="14" customFormat="1">
      <c r="A767" s="14"/>
      <c r="B767" s="245"/>
      <c r="C767" s="246"/>
      <c r="D767" s="236" t="s">
        <v>221</v>
      </c>
      <c r="E767" s="247" t="s">
        <v>19</v>
      </c>
      <c r="F767" s="248" t="s">
        <v>1291</v>
      </c>
      <c r="G767" s="246"/>
      <c r="H767" s="249">
        <v>73.790000000000006</v>
      </c>
      <c r="I767" s="250"/>
      <c r="J767" s="246"/>
      <c r="K767" s="246"/>
      <c r="L767" s="251"/>
      <c r="M767" s="252"/>
      <c r="N767" s="253"/>
      <c r="O767" s="253"/>
      <c r="P767" s="253"/>
      <c r="Q767" s="253"/>
      <c r="R767" s="253"/>
      <c r="S767" s="253"/>
      <c r="T767" s="254"/>
      <c r="U767" s="14"/>
      <c r="V767" s="14"/>
      <c r="W767" s="14"/>
      <c r="X767" s="14"/>
      <c r="Y767" s="14"/>
      <c r="Z767" s="14"/>
      <c r="AA767" s="14"/>
      <c r="AB767" s="14"/>
      <c r="AC767" s="14"/>
      <c r="AD767" s="14"/>
      <c r="AE767" s="14"/>
      <c r="AT767" s="255" t="s">
        <v>221</v>
      </c>
      <c r="AU767" s="255" t="s">
        <v>83</v>
      </c>
      <c r="AV767" s="14" t="s">
        <v>83</v>
      </c>
      <c r="AW767" s="14" t="s">
        <v>34</v>
      </c>
      <c r="AX767" s="14" t="s">
        <v>74</v>
      </c>
      <c r="AY767" s="255" t="s">
        <v>210</v>
      </c>
    </row>
    <row r="768" s="16" customFormat="1">
      <c r="A768" s="16"/>
      <c r="B768" s="267"/>
      <c r="C768" s="268"/>
      <c r="D768" s="236" t="s">
        <v>221</v>
      </c>
      <c r="E768" s="269" t="s">
        <v>19</v>
      </c>
      <c r="F768" s="270" t="s">
        <v>236</v>
      </c>
      <c r="G768" s="268"/>
      <c r="H768" s="271">
        <v>254.75</v>
      </c>
      <c r="I768" s="272"/>
      <c r="J768" s="268"/>
      <c r="K768" s="268"/>
      <c r="L768" s="273"/>
      <c r="M768" s="274"/>
      <c r="N768" s="275"/>
      <c r="O768" s="275"/>
      <c r="P768" s="275"/>
      <c r="Q768" s="275"/>
      <c r="R768" s="275"/>
      <c r="S768" s="275"/>
      <c r="T768" s="276"/>
      <c r="U768" s="16"/>
      <c r="V768" s="16"/>
      <c r="W768" s="16"/>
      <c r="X768" s="16"/>
      <c r="Y768" s="16"/>
      <c r="Z768" s="16"/>
      <c r="AA768" s="16"/>
      <c r="AB768" s="16"/>
      <c r="AC768" s="16"/>
      <c r="AD768" s="16"/>
      <c r="AE768" s="16"/>
      <c r="AT768" s="277" t="s">
        <v>221</v>
      </c>
      <c r="AU768" s="277" t="s">
        <v>83</v>
      </c>
      <c r="AV768" s="16" t="s">
        <v>217</v>
      </c>
      <c r="AW768" s="16" t="s">
        <v>34</v>
      </c>
      <c r="AX768" s="16" t="s">
        <v>81</v>
      </c>
      <c r="AY768" s="277" t="s">
        <v>210</v>
      </c>
    </row>
    <row r="769" s="2" customFormat="1" ht="16.5" customHeight="1">
      <c r="A769" s="40"/>
      <c r="B769" s="41"/>
      <c r="C769" s="278" t="s">
        <v>922</v>
      </c>
      <c r="D769" s="278" t="s">
        <v>424</v>
      </c>
      <c r="E769" s="279" t="s">
        <v>2738</v>
      </c>
      <c r="F769" s="280" t="s">
        <v>2739</v>
      </c>
      <c r="G769" s="281" t="s">
        <v>270</v>
      </c>
      <c r="H769" s="282">
        <v>237.55199999999999</v>
      </c>
      <c r="I769" s="283"/>
      <c r="J769" s="284">
        <f>ROUND(I769*H769,2)</f>
        <v>0</v>
      </c>
      <c r="K769" s="280" t="s">
        <v>216</v>
      </c>
      <c r="L769" s="285"/>
      <c r="M769" s="286" t="s">
        <v>19</v>
      </c>
      <c r="N769" s="287" t="s">
        <v>45</v>
      </c>
      <c r="O769" s="86"/>
      <c r="P769" s="225">
        <f>O769*H769</f>
        <v>0</v>
      </c>
      <c r="Q769" s="225">
        <v>0.0055999999999999999</v>
      </c>
      <c r="R769" s="225">
        <f>Q769*H769</f>
        <v>1.3302912</v>
      </c>
      <c r="S769" s="225">
        <v>0</v>
      </c>
      <c r="T769" s="226">
        <f>S769*H769</f>
        <v>0</v>
      </c>
      <c r="U769" s="40"/>
      <c r="V769" s="40"/>
      <c r="W769" s="40"/>
      <c r="X769" s="40"/>
      <c r="Y769" s="40"/>
      <c r="Z769" s="40"/>
      <c r="AA769" s="40"/>
      <c r="AB769" s="40"/>
      <c r="AC769" s="40"/>
      <c r="AD769" s="40"/>
      <c r="AE769" s="40"/>
      <c r="AR769" s="227" t="s">
        <v>498</v>
      </c>
      <c r="AT769" s="227" t="s">
        <v>424</v>
      </c>
      <c r="AU769" s="227" t="s">
        <v>83</v>
      </c>
      <c r="AY769" s="19" t="s">
        <v>210</v>
      </c>
      <c r="BE769" s="228">
        <f>IF(N769="základní",J769,0)</f>
        <v>0</v>
      </c>
      <c r="BF769" s="228">
        <f>IF(N769="snížená",J769,0)</f>
        <v>0</v>
      </c>
      <c r="BG769" s="228">
        <f>IF(N769="zákl. přenesená",J769,0)</f>
        <v>0</v>
      </c>
      <c r="BH769" s="228">
        <f>IF(N769="sníž. přenesená",J769,0)</f>
        <v>0</v>
      </c>
      <c r="BI769" s="228">
        <f>IF(N769="nulová",J769,0)</f>
        <v>0</v>
      </c>
      <c r="BJ769" s="19" t="s">
        <v>81</v>
      </c>
      <c r="BK769" s="228">
        <f>ROUND(I769*H769,2)</f>
        <v>0</v>
      </c>
      <c r="BL769" s="19" t="s">
        <v>368</v>
      </c>
      <c r="BM769" s="227" t="s">
        <v>2740</v>
      </c>
    </row>
    <row r="770" s="13" customFormat="1">
      <c r="A770" s="13"/>
      <c r="B770" s="234"/>
      <c r="C770" s="235"/>
      <c r="D770" s="236" t="s">
        <v>221</v>
      </c>
      <c r="E770" s="237" t="s">
        <v>19</v>
      </c>
      <c r="F770" s="238" t="s">
        <v>2741</v>
      </c>
      <c r="G770" s="235"/>
      <c r="H770" s="237" t="s">
        <v>19</v>
      </c>
      <c r="I770" s="239"/>
      <c r="J770" s="235"/>
      <c r="K770" s="235"/>
      <c r="L770" s="240"/>
      <c r="M770" s="241"/>
      <c r="N770" s="242"/>
      <c r="O770" s="242"/>
      <c r="P770" s="242"/>
      <c r="Q770" s="242"/>
      <c r="R770" s="242"/>
      <c r="S770" s="242"/>
      <c r="T770" s="243"/>
      <c r="U770" s="13"/>
      <c r="V770" s="13"/>
      <c r="W770" s="13"/>
      <c r="X770" s="13"/>
      <c r="Y770" s="13"/>
      <c r="Z770" s="13"/>
      <c r="AA770" s="13"/>
      <c r="AB770" s="13"/>
      <c r="AC770" s="13"/>
      <c r="AD770" s="13"/>
      <c r="AE770" s="13"/>
      <c r="AT770" s="244" t="s">
        <v>221</v>
      </c>
      <c r="AU770" s="244" t="s">
        <v>83</v>
      </c>
      <c r="AV770" s="13" t="s">
        <v>81</v>
      </c>
      <c r="AW770" s="13" t="s">
        <v>34</v>
      </c>
      <c r="AX770" s="13" t="s">
        <v>74</v>
      </c>
      <c r="AY770" s="244" t="s">
        <v>210</v>
      </c>
    </row>
    <row r="771" s="14" customFormat="1">
      <c r="A771" s="14"/>
      <c r="B771" s="245"/>
      <c r="C771" s="246"/>
      <c r="D771" s="236" t="s">
        <v>221</v>
      </c>
      <c r="E771" s="247" t="s">
        <v>19</v>
      </c>
      <c r="F771" s="248" t="s">
        <v>1231</v>
      </c>
      <c r="G771" s="246"/>
      <c r="H771" s="249">
        <v>2.4500000000000002</v>
      </c>
      <c r="I771" s="250"/>
      <c r="J771" s="246"/>
      <c r="K771" s="246"/>
      <c r="L771" s="251"/>
      <c r="M771" s="252"/>
      <c r="N771" s="253"/>
      <c r="O771" s="253"/>
      <c r="P771" s="253"/>
      <c r="Q771" s="253"/>
      <c r="R771" s="253"/>
      <c r="S771" s="253"/>
      <c r="T771" s="254"/>
      <c r="U771" s="14"/>
      <c r="V771" s="14"/>
      <c r="W771" s="14"/>
      <c r="X771" s="14"/>
      <c r="Y771" s="14"/>
      <c r="Z771" s="14"/>
      <c r="AA771" s="14"/>
      <c r="AB771" s="14"/>
      <c r="AC771" s="14"/>
      <c r="AD771" s="14"/>
      <c r="AE771" s="14"/>
      <c r="AT771" s="255" t="s">
        <v>221</v>
      </c>
      <c r="AU771" s="255" t="s">
        <v>83</v>
      </c>
      <c r="AV771" s="14" t="s">
        <v>83</v>
      </c>
      <c r="AW771" s="14" t="s">
        <v>34</v>
      </c>
      <c r="AX771" s="14" t="s">
        <v>74</v>
      </c>
      <c r="AY771" s="255" t="s">
        <v>210</v>
      </c>
    </row>
    <row r="772" s="14" customFormat="1">
      <c r="A772" s="14"/>
      <c r="B772" s="245"/>
      <c r="C772" s="246"/>
      <c r="D772" s="236" t="s">
        <v>221</v>
      </c>
      <c r="E772" s="247" t="s">
        <v>19</v>
      </c>
      <c r="F772" s="248" t="s">
        <v>2736</v>
      </c>
      <c r="G772" s="246"/>
      <c r="H772" s="249">
        <v>150</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221</v>
      </c>
      <c r="AU772" s="255" t="s">
        <v>83</v>
      </c>
      <c r="AV772" s="14" t="s">
        <v>83</v>
      </c>
      <c r="AW772" s="14" t="s">
        <v>34</v>
      </c>
      <c r="AX772" s="14" t="s">
        <v>74</v>
      </c>
      <c r="AY772" s="255" t="s">
        <v>210</v>
      </c>
    </row>
    <row r="773" s="14" customFormat="1">
      <c r="A773" s="14"/>
      <c r="B773" s="245"/>
      <c r="C773" s="246"/>
      <c r="D773" s="236" t="s">
        <v>221</v>
      </c>
      <c r="E773" s="247" t="s">
        <v>19</v>
      </c>
      <c r="F773" s="248" t="s">
        <v>1291</v>
      </c>
      <c r="G773" s="246"/>
      <c r="H773" s="249">
        <v>73.790000000000006</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221</v>
      </c>
      <c r="AU773" s="255" t="s">
        <v>83</v>
      </c>
      <c r="AV773" s="14" t="s">
        <v>83</v>
      </c>
      <c r="AW773" s="14" t="s">
        <v>34</v>
      </c>
      <c r="AX773" s="14" t="s">
        <v>74</v>
      </c>
      <c r="AY773" s="255" t="s">
        <v>210</v>
      </c>
    </row>
    <row r="774" s="16" customFormat="1">
      <c r="A774" s="16"/>
      <c r="B774" s="267"/>
      <c r="C774" s="268"/>
      <c r="D774" s="236" t="s">
        <v>221</v>
      </c>
      <c r="E774" s="269" t="s">
        <v>19</v>
      </c>
      <c r="F774" s="270" t="s">
        <v>236</v>
      </c>
      <c r="G774" s="268"/>
      <c r="H774" s="271">
        <v>226.24000000000001</v>
      </c>
      <c r="I774" s="272"/>
      <c r="J774" s="268"/>
      <c r="K774" s="268"/>
      <c r="L774" s="273"/>
      <c r="M774" s="274"/>
      <c r="N774" s="275"/>
      <c r="O774" s="275"/>
      <c r="P774" s="275"/>
      <c r="Q774" s="275"/>
      <c r="R774" s="275"/>
      <c r="S774" s="275"/>
      <c r="T774" s="276"/>
      <c r="U774" s="16"/>
      <c r="V774" s="16"/>
      <c r="W774" s="16"/>
      <c r="X774" s="16"/>
      <c r="Y774" s="16"/>
      <c r="Z774" s="16"/>
      <c r="AA774" s="16"/>
      <c r="AB774" s="16"/>
      <c r="AC774" s="16"/>
      <c r="AD774" s="16"/>
      <c r="AE774" s="16"/>
      <c r="AT774" s="277" t="s">
        <v>221</v>
      </c>
      <c r="AU774" s="277" t="s">
        <v>83</v>
      </c>
      <c r="AV774" s="16" t="s">
        <v>217</v>
      </c>
      <c r="AW774" s="16" t="s">
        <v>34</v>
      </c>
      <c r="AX774" s="16" t="s">
        <v>81</v>
      </c>
      <c r="AY774" s="277" t="s">
        <v>210</v>
      </c>
    </row>
    <row r="775" s="14" customFormat="1">
      <c r="A775" s="14"/>
      <c r="B775" s="245"/>
      <c r="C775" s="246"/>
      <c r="D775" s="236" t="s">
        <v>221</v>
      </c>
      <c r="E775" s="246"/>
      <c r="F775" s="248" t="s">
        <v>2742</v>
      </c>
      <c r="G775" s="246"/>
      <c r="H775" s="249">
        <v>237.55199999999999</v>
      </c>
      <c r="I775" s="250"/>
      <c r="J775" s="246"/>
      <c r="K775" s="246"/>
      <c r="L775" s="251"/>
      <c r="M775" s="252"/>
      <c r="N775" s="253"/>
      <c r="O775" s="253"/>
      <c r="P775" s="253"/>
      <c r="Q775" s="253"/>
      <c r="R775" s="253"/>
      <c r="S775" s="253"/>
      <c r="T775" s="254"/>
      <c r="U775" s="14"/>
      <c r="V775" s="14"/>
      <c r="W775" s="14"/>
      <c r="X775" s="14"/>
      <c r="Y775" s="14"/>
      <c r="Z775" s="14"/>
      <c r="AA775" s="14"/>
      <c r="AB775" s="14"/>
      <c r="AC775" s="14"/>
      <c r="AD775" s="14"/>
      <c r="AE775" s="14"/>
      <c r="AT775" s="255" t="s">
        <v>221</v>
      </c>
      <c r="AU775" s="255" t="s">
        <v>83</v>
      </c>
      <c r="AV775" s="14" t="s">
        <v>83</v>
      </c>
      <c r="AW775" s="14" t="s">
        <v>4</v>
      </c>
      <c r="AX775" s="14" t="s">
        <v>81</v>
      </c>
      <c r="AY775" s="255" t="s">
        <v>210</v>
      </c>
    </row>
    <row r="776" s="2" customFormat="1" ht="16.5" customHeight="1">
      <c r="A776" s="40"/>
      <c r="B776" s="41"/>
      <c r="C776" s="278" t="s">
        <v>927</v>
      </c>
      <c r="D776" s="278" t="s">
        <v>424</v>
      </c>
      <c r="E776" s="279" t="s">
        <v>2743</v>
      </c>
      <c r="F776" s="280" t="s">
        <v>2744</v>
      </c>
      <c r="G776" s="281" t="s">
        <v>270</v>
      </c>
      <c r="H776" s="282">
        <v>29.936</v>
      </c>
      <c r="I776" s="283"/>
      <c r="J776" s="284">
        <f>ROUND(I776*H776,2)</f>
        <v>0</v>
      </c>
      <c r="K776" s="280" t="s">
        <v>216</v>
      </c>
      <c r="L776" s="285"/>
      <c r="M776" s="286" t="s">
        <v>19</v>
      </c>
      <c r="N776" s="287" t="s">
        <v>45</v>
      </c>
      <c r="O776" s="86"/>
      <c r="P776" s="225">
        <f>O776*H776</f>
        <v>0</v>
      </c>
      <c r="Q776" s="225">
        <v>0.0020999999999999999</v>
      </c>
      <c r="R776" s="225">
        <f>Q776*H776</f>
        <v>0.062865599999999994</v>
      </c>
      <c r="S776" s="225">
        <v>0</v>
      </c>
      <c r="T776" s="226">
        <f>S776*H776</f>
        <v>0</v>
      </c>
      <c r="U776" s="40"/>
      <c r="V776" s="40"/>
      <c r="W776" s="40"/>
      <c r="X776" s="40"/>
      <c r="Y776" s="40"/>
      <c r="Z776" s="40"/>
      <c r="AA776" s="40"/>
      <c r="AB776" s="40"/>
      <c r="AC776" s="40"/>
      <c r="AD776" s="40"/>
      <c r="AE776" s="40"/>
      <c r="AR776" s="227" t="s">
        <v>498</v>
      </c>
      <c r="AT776" s="227" t="s">
        <v>424</v>
      </c>
      <c r="AU776" s="227" t="s">
        <v>83</v>
      </c>
      <c r="AY776" s="19" t="s">
        <v>210</v>
      </c>
      <c r="BE776" s="228">
        <f>IF(N776="základní",J776,0)</f>
        <v>0</v>
      </c>
      <c r="BF776" s="228">
        <f>IF(N776="snížená",J776,0)</f>
        <v>0</v>
      </c>
      <c r="BG776" s="228">
        <f>IF(N776="zákl. přenesená",J776,0)</f>
        <v>0</v>
      </c>
      <c r="BH776" s="228">
        <f>IF(N776="sníž. přenesená",J776,0)</f>
        <v>0</v>
      </c>
      <c r="BI776" s="228">
        <f>IF(N776="nulová",J776,0)</f>
        <v>0</v>
      </c>
      <c r="BJ776" s="19" t="s">
        <v>81</v>
      </c>
      <c r="BK776" s="228">
        <f>ROUND(I776*H776,2)</f>
        <v>0</v>
      </c>
      <c r="BL776" s="19" t="s">
        <v>368</v>
      </c>
      <c r="BM776" s="227" t="s">
        <v>2745</v>
      </c>
    </row>
    <row r="777" s="14" customFormat="1">
      <c r="A777" s="14"/>
      <c r="B777" s="245"/>
      <c r="C777" s="246"/>
      <c r="D777" s="236" t="s">
        <v>221</v>
      </c>
      <c r="E777" s="247" t="s">
        <v>19</v>
      </c>
      <c r="F777" s="248" t="s">
        <v>2737</v>
      </c>
      <c r="G777" s="246"/>
      <c r="H777" s="249">
        <v>28.510000000000002</v>
      </c>
      <c r="I777" s="250"/>
      <c r="J777" s="246"/>
      <c r="K777" s="246"/>
      <c r="L777" s="251"/>
      <c r="M777" s="252"/>
      <c r="N777" s="253"/>
      <c r="O777" s="253"/>
      <c r="P777" s="253"/>
      <c r="Q777" s="253"/>
      <c r="R777" s="253"/>
      <c r="S777" s="253"/>
      <c r="T777" s="254"/>
      <c r="U777" s="14"/>
      <c r="V777" s="14"/>
      <c r="W777" s="14"/>
      <c r="X777" s="14"/>
      <c r="Y777" s="14"/>
      <c r="Z777" s="14"/>
      <c r="AA777" s="14"/>
      <c r="AB777" s="14"/>
      <c r="AC777" s="14"/>
      <c r="AD777" s="14"/>
      <c r="AE777" s="14"/>
      <c r="AT777" s="255" t="s">
        <v>221</v>
      </c>
      <c r="AU777" s="255" t="s">
        <v>83</v>
      </c>
      <c r="AV777" s="14" t="s">
        <v>83</v>
      </c>
      <c r="AW777" s="14" t="s">
        <v>34</v>
      </c>
      <c r="AX777" s="14" t="s">
        <v>81</v>
      </c>
      <c r="AY777" s="255" t="s">
        <v>210</v>
      </c>
    </row>
    <row r="778" s="14" customFormat="1">
      <c r="A778" s="14"/>
      <c r="B778" s="245"/>
      <c r="C778" s="246"/>
      <c r="D778" s="236" t="s">
        <v>221</v>
      </c>
      <c r="E778" s="246"/>
      <c r="F778" s="248" t="s">
        <v>2746</v>
      </c>
      <c r="G778" s="246"/>
      <c r="H778" s="249">
        <v>29.936</v>
      </c>
      <c r="I778" s="250"/>
      <c r="J778" s="246"/>
      <c r="K778" s="246"/>
      <c r="L778" s="251"/>
      <c r="M778" s="252"/>
      <c r="N778" s="253"/>
      <c r="O778" s="253"/>
      <c r="P778" s="253"/>
      <c r="Q778" s="253"/>
      <c r="R778" s="253"/>
      <c r="S778" s="253"/>
      <c r="T778" s="254"/>
      <c r="U778" s="14"/>
      <c r="V778" s="14"/>
      <c r="W778" s="14"/>
      <c r="X778" s="14"/>
      <c r="Y778" s="14"/>
      <c r="Z778" s="14"/>
      <c r="AA778" s="14"/>
      <c r="AB778" s="14"/>
      <c r="AC778" s="14"/>
      <c r="AD778" s="14"/>
      <c r="AE778" s="14"/>
      <c r="AT778" s="255" t="s">
        <v>221</v>
      </c>
      <c r="AU778" s="255" t="s">
        <v>83</v>
      </c>
      <c r="AV778" s="14" t="s">
        <v>83</v>
      </c>
      <c r="AW778" s="14" t="s">
        <v>4</v>
      </c>
      <c r="AX778" s="14" t="s">
        <v>81</v>
      </c>
      <c r="AY778" s="255" t="s">
        <v>210</v>
      </c>
    </row>
    <row r="779" s="2" customFormat="1" ht="24.15" customHeight="1">
      <c r="A779" s="40"/>
      <c r="B779" s="41"/>
      <c r="C779" s="216" t="s">
        <v>932</v>
      </c>
      <c r="D779" s="216" t="s">
        <v>212</v>
      </c>
      <c r="E779" s="217" t="s">
        <v>2747</v>
      </c>
      <c r="F779" s="218" t="s">
        <v>2748</v>
      </c>
      <c r="G779" s="219" t="s">
        <v>270</v>
      </c>
      <c r="H779" s="220">
        <v>178.78999999999999</v>
      </c>
      <c r="I779" s="221"/>
      <c r="J779" s="222">
        <f>ROUND(I779*H779,2)</f>
        <v>0</v>
      </c>
      <c r="K779" s="218" t="s">
        <v>216</v>
      </c>
      <c r="L779" s="46"/>
      <c r="M779" s="223" t="s">
        <v>19</v>
      </c>
      <c r="N779" s="224" t="s">
        <v>45</v>
      </c>
      <c r="O779" s="86"/>
      <c r="P779" s="225">
        <f>O779*H779</f>
        <v>0</v>
      </c>
      <c r="Q779" s="225">
        <v>0</v>
      </c>
      <c r="R779" s="225">
        <f>Q779*H779</f>
        <v>0</v>
      </c>
      <c r="S779" s="225">
        <v>0</v>
      </c>
      <c r="T779" s="226">
        <f>S779*H779</f>
        <v>0</v>
      </c>
      <c r="U779" s="40"/>
      <c r="V779" s="40"/>
      <c r="W779" s="40"/>
      <c r="X779" s="40"/>
      <c r="Y779" s="40"/>
      <c r="Z779" s="40"/>
      <c r="AA779" s="40"/>
      <c r="AB779" s="40"/>
      <c r="AC779" s="40"/>
      <c r="AD779" s="40"/>
      <c r="AE779" s="40"/>
      <c r="AR779" s="227" t="s">
        <v>368</v>
      </c>
      <c r="AT779" s="227" t="s">
        <v>212</v>
      </c>
      <c r="AU779" s="227" t="s">
        <v>83</v>
      </c>
      <c r="AY779" s="19" t="s">
        <v>210</v>
      </c>
      <c r="BE779" s="228">
        <f>IF(N779="základní",J779,0)</f>
        <v>0</v>
      </c>
      <c r="BF779" s="228">
        <f>IF(N779="snížená",J779,0)</f>
        <v>0</v>
      </c>
      <c r="BG779" s="228">
        <f>IF(N779="zákl. přenesená",J779,0)</f>
        <v>0</v>
      </c>
      <c r="BH779" s="228">
        <f>IF(N779="sníž. přenesená",J779,0)</f>
        <v>0</v>
      </c>
      <c r="BI779" s="228">
        <f>IF(N779="nulová",J779,0)</f>
        <v>0</v>
      </c>
      <c r="BJ779" s="19" t="s">
        <v>81</v>
      </c>
      <c r="BK779" s="228">
        <f>ROUND(I779*H779,2)</f>
        <v>0</v>
      </c>
      <c r="BL779" s="19" t="s">
        <v>368</v>
      </c>
      <c r="BM779" s="227" t="s">
        <v>2749</v>
      </c>
    </row>
    <row r="780" s="2" customFormat="1">
      <c r="A780" s="40"/>
      <c r="B780" s="41"/>
      <c r="C780" s="42"/>
      <c r="D780" s="229" t="s">
        <v>219</v>
      </c>
      <c r="E780" s="42"/>
      <c r="F780" s="230" t="s">
        <v>2750</v>
      </c>
      <c r="G780" s="42"/>
      <c r="H780" s="42"/>
      <c r="I780" s="231"/>
      <c r="J780" s="42"/>
      <c r="K780" s="42"/>
      <c r="L780" s="46"/>
      <c r="M780" s="232"/>
      <c r="N780" s="233"/>
      <c r="O780" s="86"/>
      <c r="P780" s="86"/>
      <c r="Q780" s="86"/>
      <c r="R780" s="86"/>
      <c r="S780" s="86"/>
      <c r="T780" s="87"/>
      <c r="U780" s="40"/>
      <c r="V780" s="40"/>
      <c r="W780" s="40"/>
      <c r="X780" s="40"/>
      <c r="Y780" s="40"/>
      <c r="Z780" s="40"/>
      <c r="AA780" s="40"/>
      <c r="AB780" s="40"/>
      <c r="AC780" s="40"/>
      <c r="AD780" s="40"/>
      <c r="AE780" s="40"/>
      <c r="AT780" s="19" t="s">
        <v>219</v>
      </c>
      <c r="AU780" s="19" t="s">
        <v>83</v>
      </c>
    </row>
    <row r="781" s="14" customFormat="1">
      <c r="A781" s="14"/>
      <c r="B781" s="245"/>
      <c r="C781" s="246"/>
      <c r="D781" s="236" t="s">
        <v>221</v>
      </c>
      <c r="E781" s="247" t="s">
        <v>19</v>
      </c>
      <c r="F781" s="248" t="s">
        <v>2751</v>
      </c>
      <c r="G781" s="246"/>
      <c r="H781" s="249">
        <v>105</v>
      </c>
      <c r="I781" s="250"/>
      <c r="J781" s="246"/>
      <c r="K781" s="246"/>
      <c r="L781" s="251"/>
      <c r="M781" s="252"/>
      <c r="N781" s="253"/>
      <c r="O781" s="253"/>
      <c r="P781" s="253"/>
      <c r="Q781" s="253"/>
      <c r="R781" s="253"/>
      <c r="S781" s="253"/>
      <c r="T781" s="254"/>
      <c r="U781" s="14"/>
      <c r="V781" s="14"/>
      <c r="W781" s="14"/>
      <c r="X781" s="14"/>
      <c r="Y781" s="14"/>
      <c r="Z781" s="14"/>
      <c r="AA781" s="14"/>
      <c r="AB781" s="14"/>
      <c r="AC781" s="14"/>
      <c r="AD781" s="14"/>
      <c r="AE781" s="14"/>
      <c r="AT781" s="255" t="s">
        <v>221</v>
      </c>
      <c r="AU781" s="255" t="s">
        <v>83</v>
      </c>
      <c r="AV781" s="14" t="s">
        <v>83</v>
      </c>
      <c r="AW781" s="14" t="s">
        <v>34</v>
      </c>
      <c r="AX781" s="14" t="s">
        <v>74</v>
      </c>
      <c r="AY781" s="255" t="s">
        <v>210</v>
      </c>
    </row>
    <row r="782" s="14" customFormat="1">
      <c r="A782" s="14"/>
      <c r="B782" s="245"/>
      <c r="C782" s="246"/>
      <c r="D782" s="236" t="s">
        <v>221</v>
      </c>
      <c r="E782" s="247" t="s">
        <v>19</v>
      </c>
      <c r="F782" s="248" t="s">
        <v>1291</v>
      </c>
      <c r="G782" s="246"/>
      <c r="H782" s="249">
        <v>73.790000000000006</v>
      </c>
      <c r="I782" s="250"/>
      <c r="J782" s="246"/>
      <c r="K782" s="246"/>
      <c r="L782" s="251"/>
      <c r="M782" s="252"/>
      <c r="N782" s="253"/>
      <c r="O782" s="253"/>
      <c r="P782" s="253"/>
      <c r="Q782" s="253"/>
      <c r="R782" s="253"/>
      <c r="S782" s="253"/>
      <c r="T782" s="254"/>
      <c r="U782" s="14"/>
      <c r="V782" s="14"/>
      <c r="W782" s="14"/>
      <c r="X782" s="14"/>
      <c r="Y782" s="14"/>
      <c r="Z782" s="14"/>
      <c r="AA782" s="14"/>
      <c r="AB782" s="14"/>
      <c r="AC782" s="14"/>
      <c r="AD782" s="14"/>
      <c r="AE782" s="14"/>
      <c r="AT782" s="255" t="s">
        <v>221</v>
      </c>
      <c r="AU782" s="255" t="s">
        <v>83</v>
      </c>
      <c r="AV782" s="14" t="s">
        <v>83</v>
      </c>
      <c r="AW782" s="14" t="s">
        <v>34</v>
      </c>
      <c r="AX782" s="14" t="s">
        <v>74</v>
      </c>
      <c r="AY782" s="255" t="s">
        <v>210</v>
      </c>
    </row>
    <row r="783" s="16" customFormat="1">
      <c r="A783" s="16"/>
      <c r="B783" s="267"/>
      <c r="C783" s="268"/>
      <c r="D783" s="236" t="s">
        <v>221</v>
      </c>
      <c r="E783" s="269" t="s">
        <v>19</v>
      </c>
      <c r="F783" s="270" t="s">
        <v>236</v>
      </c>
      <c r="G783" s="268"/>
      <c r="H783" s="271">
        <v>178.78999999999999</v>
      </c>
      <c r="I783" s="272"/>
      <c r="J783" s="268"/>
      <c r="K783" s="268"/>
      <c r="L783" s="273"/>
      <c r="M783" s="274"/>
      <c r="N783" s="275"/>
      <c r="O783" s="275"/>
      <c r="P783" s="275"/>
      <c r="Q783" s="275"/>
      <c r="R783" s="275"/>
      <c r="S783" s="275"/>
      <c r="T783" s="276"/>
      <c r="U783" s="16"/>
      <c r="V783" s="16"/>
      <c r="W783" s="16"/>
      <c r="X783" s="16"/>
      <c r="Y783" s="16"/>
      <c r="Z783" s="16"/>
      <c r="AA783" s="16"/>
      <c r="AB783" s="16"/>
      <c r="AC783" s="16"/>
      <c r="AD783" s="16"/>
      <c r="AE783" s="16"/>
      <c r="AT783" s="277" t="s">
        <v>221</v>
      </c>
      <c r="AU783" s="277" t="s">
        <v>83</v>
      </c>
      <c r="AV783" s="16" t="s">
        <v>217</v>
      </c>
      <c r="AW783" s="16" t="s">
        <v>34</v>
      </c>
      <c r="AX783" s="16" t="s">
        <v>81</v>
      </c>
      <c r="AY783" s="277" t="s">
        <v>210</v>
      </c>
    </row>
    <row r="784" s="2" customFormat="1" ht="16.5" customHeight="1">
      <c r="A784" s="40"/>
      <c r="B784" s="41"/>
      <c r="C784" s="278" t="s">
        <v>941</v>
      </c>
      <c r="D784" s="278" t="s">
        <v>424</v>
      </c>
      <c r="E784" s="279" t="s">
        <v>2752</v>
      </c>
      <c r="F784" s="280" t="s">
        <v>2753</v>
      </c>
      <c r="G784" s="281" t="s">
        <v>270</v>
      </c>
      <c r="H784" s="282">
        <v>187.72999999999999</v>
      </c>
      <c r="I784" s="283"/>
      <c r="J784" s="284">
        <f>ROUND(I784*H784,2)</f>
        <v>0</v>
      </c>
      <c r="K784" s="280" t="s">
        <v>216</v>
      </c>
      <c r="L784" s="285"/>
      <c r="M784" s="286" t="s">
        <v>19</v>
      </c>
      <c r="N784" s="287" t="s">
        <v>45</v>
      </c>
      <c r="O784" s="86"/>
      <c r="P784" s="225">
        <f>O784*H784</f>
        <v>0</v>
      </c>
      <c r="Q784" s="225">
        <v>0.0040000000000000001</v>
      </c>
      <c r="R784" s="225">
        <f>Q784*H784</f>
        <v>0.75091999999999992</v>
      </c>
      <c r="S784" s="225">
        <v>0</v>
      </c>
      <c r="T784" s="226">
        <f>S784*H784</f>
        <v>0</v>
      </c>
      <c r="U784" s="40"/>
      <c r="V784" s="40"/>
      <c r="W784" s="40"/>
      <c r="X784" s="40"/>
      <c r="Y784" s="40"/>
      <c r="Z784" s="40"/>
      <c r="AA784" s="40"/>
      <c r="AB784" s="40"/>
      <c r="AC784" s="40"/>
      <c r="AD784" s="40"/>
      <c r="AE784" s="40"/>
      <c r="AR784" s="227" t="s">
        <v>498</v>
      </c>
      <c r="AT784" s="227" t="s">
        <v>424</v>
      </c>
      <c r="AU784" s="227" t="s">
        <v>83</v>
      </c>
      <c r="AY784" s="19" t="s">
        <v>210</v>
      </c>
      <c r="BE784" s="228">
        <f>IF(N784="základní",J784,0)</f>
        <v>0</v>
      </c>
      <c r="BF784" s="228">
        <f>IF(N784="snížená",J784,0)</f>
        <v>0</v>
      </c>
      <c r="BG784" s="228">
        <f>IF(N784="zákl. přenesená",J784,0)</f>
        <v>0</v>
      </c>
      <c r="BH784" s="228">
        <f>IF(N784="sníž. přenesená",J784,0)</f>
        <v>0</v>
      </c>
      <c r="BI784" s="228">
        <f>IF(N784="nulová",J784,0)</f>
        <v>0</v>
      </c>
      <c r="BJ784" s="19" t="s">
        <v>81</v>
      </c>
      <c r="BK784" s="228">
        <f>ROUND(I784*H784,2)</f>
        <v>0</v>
      </c>
      <c r="BL784" s="19" t="s">
        <v>368</v>
      </c>
      <c r="BM784" s="227" t="s">
        <v>2754</v>
      </c>
    </row>
    <row r="785" s="14" customFormat="1">
      <c r="A785" s="14"/>
      <c r="B785" s="245"/>
      <c r="C785" s="246"/>
      <c r="D785" s="236" t="s">
        <v>221</v>
      </c>
      <c r="E785" s="246"/>
      <c r="F785" s="248" t="s">
        <v>2755</v>
      </c>
      <c r="G785" s="246"/>
      <c r="H785" s="249">
        <v>187.72999999999999</v>
      </c>
      <c r="I785" s="250"/>
      <c r="J785" s="246"/>
      <c r="K785" s="246"/>
      <c r="L785" s="251"/>
      <c r="M785" s="252"/>
      <c r="N785" s="253"/>
      <c r="O785" s="253"/>
      <c r="P785" s="253"/>
      <c r="Q785" s="253"/>
      <c r="R785" s="253"/>
      <c r="S785" s="253"/>
      <c r="T785" s="254"/>
      <c r="U785" s="14"/>
      <c r="V785" s="14"/>
      <c r="W785" s="14"/>
      <c r="X785" s="14"/>
      <c r="Y785" s="14"/>
      <c r="Z785" s="14"/>
      <c r="AA785" s="14"/>
      <c r="AB785" s="14"/>
      <c r="AC785" s="14"/>
      <c r="AD785" s="14"/>
      <c r="AE785" s="14"/>
      <c r="AT785" s="255" t="s">
        <v>221</v>
      </c>
      <c r="AU785" s="255" t="s">
        <v>83</v>
      </c>
      <c r="AV785" s="14" t="s">
        <v>83</v>
      </c>
      <c r="AW785" s="14" t="s">
        <v>4</v>
      </c>
      <c r="AX785" s="14" t="s">
        <v>81</v>
      </c>
      <c r="AY785" s="255" t="s">
        <v>210</v>
      </c>
    </row>
    <row r="786" s="2" customFormat="1" ht="16.5" customHeight="1">
      <c r="A786" s="40"/>
      <c r="B786" s="41"/>
      <c r="C786" s="216" t="s">
        <v>948</v>
      </c>
      <c r="D786" s="216" t="s">
        <v>212</v>
      </c>
      <c r="E786" s="217" t="s">
        <v>2756</v>
      </c>
      <c r="F786" s="218" t="s">
        <v>2757</v>
      </c>
      <c r="G786" s="219" t="s">
        <v>270</v>
      </c>
      <c r="H786" s="220">
        <v>252.30000000000001</v>
      </c>
      <c r="I786" s="221"/>
      <c r="J786" s="222">
        <f>ROUND(I786*H786,2)</f>
        <v>0</v>
      </c>
      <c r="K786" s="218" t="s">
        <v>216</v>
      </c>
      <c r="L786" s="46"/>
      <c r="M786" s="223" t="s">
        <v>19</v>
      </c>
      <c r="N786" s="224" t="s">
        <v>45</v>
      </c>
      <c r="O786" s="86"/>
      <c r="P786" s="225">
        <f>O786*H786</f>
        <v>0</v>
      </c>
      <c r="Q786" s="225">
        <v>3.0000000000000001E-05</v>
      </c>
      <c r="R786" s="225">
        <f>Q786*H786</f>
        <v>0.0075690000000000002</v>
      </c>
      <c r="S786" s="225">
        <v>0</v>
      </c>
      <c r="T786" s="226">
        <f>S786*H786</f>
        <v>0</v>
      </c>
      <c r="U786" s="40"/>
      <c r="V786" s="40"/>
      <c r="W786" s="40"/>
      <c r="X786" s="40"/>
      <c r="Y786" s="40"/>
      <c r="Z786" s="40"/>
      <c r="AA786" s="40"/>
      <c r="AB786" s="40"/>
      <c r="AC786" s="40"/>
      <c r="AD786" s="40"/>
      <c r="AE786" s="40"/>
      <c r="AR786" s="227" t="s">
        <v>368</v>
      </c>
      <c r="AT786" s="227" t="s">
        <v>212</v>
      </c>
      <c r="AU786" s="227" t="s">
        <v>83</v>
      </c>
      <c r="AY786" s="19" t="s">
        <v>210</v>
      </c>
      <c r="BE786" s="228">
        <f>IF(N786="základní",J786,0)</f>
        <v>0</v>
      </c>
      <c r="BF786" s="228">
        <f>IF(N786="snížená",J786,0)</f>
        <v>0</v>
      </c>
      <c r="BG786" s="228">
        <f>IF(N786="zákl. přenesená",J786,0)</f>
        <v>0</v>
      </c>
      <c r="BH786" s="228">
        <f>IF(N786="sníž. přenesená",J786,0)</f>
        <v>0</v>
      </c>
      <c r="BI786" s="228">
        <f>IF(N786="nulová",J786,0)</f>
        <v>0</v>
      </c>
      <c r="BJ786" s="19" t="s">
        <v>81</v>
      </c>
      <c r="BK786" s="228">
        <f>ROUND(I786*H786,2)</f>
        <v>0</v>
      </c>
      <c r="BL786" s="19" t="s">
        <v>368</v>
      </c>
      <c r="BM786" s="227" t="s">
        <v>2758</v>
      </c>
    </row>
    <row r="787" s="2" customFormat="1">
      <c r="A787" s="40"/>
      <c r="B787" s="41"/>
      <c r="C787" s="42"/>
      <c r="D787" s="229" t="s">
        <v>219</v>
      </c>
      <c r="E787" s="42"/>
      <c r="F787" s="230" t="s">
        <v>2759</v>
      </c>
      <c r="G787" s="42"/>
      <c r="H787" s="42"/>
      <c r="I787" s="231"/>
      <c r="J787" s="42"/>
      <c r="K787" s="42"/>
      <c r="L787" s="46"/>
      <c r="M787" s="232"/>
      <c r="N787" s="233"/>
      <c r="O787" s="86"/>
      <c r="P787" s="86"/>
      <c r="Q787" s="86"/>
      <c r="R787" s="86"/>
      <c r="S787" s="86"/>
      <c r="T787" s="87"/>
      <c r="U787" s="40"/>
      <c r="V787" s="40"/>
      <c r="W787" s="40"/>
      <c r="X787" s="40"/>
      <c r="Y787" s="40"/>
      <c r="Z787" s="40"/>
      <c r="AA787" s="40"/>
      <c r="AB787" s="40"/>
      <c r="AC787" s="40"/>
      <c r="AD787" s="40"/>
      <c r="AE787" s="40"/>
      <c r="AT787" s="19" t="s">
        <v>219</v>
      </c>
      <c r="AU787" s="19" t="s">
        <v>83</v>
      </c>
    </row>
    <row r="788" s="14" customFormat="1">
      <c r="A788" s="14"/>
      <c r="B788" s="245"/>
      <c r="C788" s="246"/>
      <c r="D788" s="236" t="s">
        <v>221</v>
      </c>
      <c r="E788" s="247" t="s">
        <v>19</v>
      </c>
      <c r="F788" s="248" t="s">
        <v>2760</v>
      </c>
      <c r="G788" s="246"/>
      <c r="H788" s="249">
        <v>178.50999999999999</v>
      </c>
      <c r="I788" s="250"/>
      <c r="J788" s="246"/>
      <c r="K788" s="246"/>
      <c r="L788" s="251"/>
      <c r="M788" s="252"/>
      <c r="N788" s="253"/>
      <c r="O788" s="253"/>
      <c r="P788" s="253"/>
      <c r="Q788" s="253"/>
      <c r="R788" s="253"/>
      <c r="S788" s="253"/>
      <c r="T788" s="254"/>
      <c r="U788" s="14"/>
      <c r="V788" s="14"/>
      <c r="W788" s="14"/>
      <c r="X788" s="14"/>
      <c r="Y788" s="14"/>
      <c r="Z788" s="14"/>
      <c r="AA788" s="14"/>
      <c r="AB788" s="14"/>
      <c r="AC788" s="14"/>
      <c r="AD788" s="14"/>
      <c r="AE788" s="14"/>
      <c r="AT788" s="255" t="s">
        <v>221</v>
      </c>
      <c r="AU788" s="255" t="s">
        <v>83</v>
      </c>
      <c r="AV788" s="14" t="s">
        <v>83</v>
      </c>
      <c r="AW788" s="14" t="s">
        <v>34</v>
      </c>
      <c r="AX788" s="14" t="s">
        <v>74</v>
      </c>
      <c r="AY788" s="255" t="s">
        <v>210</v>
      </c>
    </row>
    <row r="789" s="14" customFormat="1">
      <c r="A789" s="14"/>
      <c r="B789" s="245"/>
      <c r="C789" s="246"/>
      <c r="D789" s="236" t="s">
        <v>221</v>
      </c>
      <c r="E789" s="247" t="s">
        <v>19</v>
      </c>
      <c r="F789" s="248" t="s">
        <v>1291</v>
      </c>
      <c r="G789" s="246"/>
      <c r="H789" s="249">
        <v>73.790000000000006</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221</v>
      </c>
      <c r="AU789" s="255" t="s">
        <v>83</v>
      </c>
      <c r="AV789" s="14" t="s">
        <v>83</v>
      </c>
      <c r="AW789" s="14" t="s">
        <v>34</v>
      </c>
      <c r="AX789" s="14" t="s">
        <v>74</v>
      </c>
      <c r="AY789" s="255" t="s">
        <v>210</v>
      </c>
    </row>
    <row r="790" s="16" customFormat="1">
      <c r="A790" s="16"/>
      <c r="B790" s="267"/>
      <c r="C790" s="268"/>
      <c r="D790" s="236" t="s">
        <v>221</v>
      </c>
      <c r="E790" s="269" t="s">
        <v>19</v>
      </c>
      <c r="F790" s="270" t="s">
        <v>236</v>
      </c>
      <c r="G790" s="268"/>
      <c r="H790" s="271">
        <v>252.30000000000001</v>
      </c>
      <c r="I790" s="272"/>
      <c r="J790" s="268"/>
      <c r="K790" s="268"/>
      <c r="L790" s="273"/>
      <c r="M790" s="274"/>
      <c r="N790" s="275"/>
      <c r="O790" s="275"/>
      <c r="P790" s="275"/>
      <c r="Q790" s="275"/>
      <c r="R790" s="275"/>
      <c r="S790" s="275"/>
      <c r="T790" s="276"/>
      <c r="U790" s="16"/>
      <c r="V790" s="16"/>
      <c r="W790" s="16"/>
      <c r="X790" s="16"/>
      <c r="Y790" s="16"/>
      <c r="Z790" s="16"/>
      <c r="AA790" s="16"/>
      <c r="AB790" s="16"/>
      <c r="AC790" s="16"/>
      <c r="AD790" s="16"/>
      <c r="AE790" s="16"/>
      <c r="AT790" s="277" t="s">
        <v>221</v>
      </c>
      <c r="AU790" s="277" t="s">
        <v>83</v>
      </c>
      <c r="AV790" s="16" t="s">
        <v>217</v>
      </c>
      <c r="AW790" s="16" t="s">
        <v>34</v>
      </c>
      <c r="AX790" s="16" t="s">
        <v>81</v>
      </c>
      <c r="AY790" s="277" t="s">
        <v>210</v>
      </c>
    </row>
    <row r="791" s="2" customFormat="1" ht="16.5" customHeight="1">
      <c r="A791" s="40"/>
      <c r="B791" s="41"/>
      <c r="C791" s="278" t="s">
        <v>954</v>
      </c>
      <c r="D791" s="278" t="s">
        <v>424</v>
      </c>
      <c r="E791" s="279" t="s">
        <v>2761</v>
      </c>
      <c r="F791" s="280" t="s">
        <v>2762</v>
      </c>
      <c r="G791" s="281" t="s">
        <v>270</v>
      </c>
      <c r="H791" s="282">
        <v>264.91500000000002</v>
      </c>
      <c r="I791" s="283"/>
      <c r="J791" s="284">
        <f>ROUND(I791*H791,2)</f>
        <v>0</v>
      </c>
      <c r="K791" s="280" t="s">
        <v>216</v>
      </c>
      <c r="L791" s="285"/>
      <c r="M791" s="286" t="s">
        <v>19</v>
      </c>
      <c r="N791" s="287" t="s">
        <v>45</v>
      </c>
      <c r="O791" s="86"/>
      <c r="P791" s="225">
        <f>O791*H791</f>
        <v>0</v>
      </c>
      <c r="Q791" s="225">
        <v>0.00018000000000000001</v>
      </c>
      <c r="R791" s="225">
        <f>Q791*H791</f>
        <v>0.047684700000000003</v>
      </c>
      <c r="S791" s="225">
        <v>0</v>
      </c>
      <c r="T791" s="226">
        <f>S791*H791</f>
        <v>0</v>
      </c>
      <c r="U791" s="40"/>
      <c r="V791" s="40"/>
      <c r="W791" s="40"/>
      <c r="X791" s="40"/>
      <c r="Y791" s="40"/>
      <c r="Z791" s="40"/>
      <c r="AA791" s="40"/>
      <c r="AB791" s="40"/>
      <c r="AC791" s="40"/>
      <c r="AD791" s="40"/>
      <c r="AE791" s="40"/>
      <c r="AR791" s="227" t="s">
        <v>498</v>
      </c>
      <c r="AT791" s="227" t="s">
        <v>424</v>
      </c>
      <c r="AU791" s="227" t="s">
        <v>83</v>
      </c>
      <c r="AY791" s="19" t="s">
        <v>210</v>
      </c>
      <c r="BE791" s="228">
        <f>IF(N791="základní",J791,0)</f>
        <v>0</v>
      </c>
      <c r="BF791" s="228">
        <f>IF(N791="snížená",J791,0)</f>
        <v>0</v>
      </c>
      <c r="BG791" s="228">
        <f>IF(N791="zákl. přenesená",J791,0)</f>
        <v>0</v>
      </c>
      <c r="BH791" s="228">
        <f>IF(N791="sníž. přenesená",J791,0)</f>
        <v>0</v>
      </c>
      <c r="BI791" s="228">
        <f>IF(N791="nulová",J791,0)</f>
        <v>0</v>
      </c>
      <c r="BJ791" s="19" t="s">
        <v>81</v>
      </c>
      <c r="BK791" s="228">
        <f>ROUND(I791*H791,2)</f>
        <v>0</v>
      </c>
      <c r="BL791" s="19" t="s">
        <v>368</v>
      </c>
      <c r="BM791" s="227" t="s">
        <v>2763</v>
      </c>
    </row>
    <row r="792" s="14" customFormat="1">
      <c r="A792" s="14"/>
      <c r="B792" s="245"/>
      <c r="C792" s="246"/>
      <c r="D792" s="236" t="s">
        <v>221</v>
      </c>
      <c r="E792" s="246"/>
      <c r="F792" s="248" t="s">
        <v>2764</v>
      </c>
      <c r="G792" s="246"/>
      <c r="H792" s="249">
        <v>264.91500000000002</v>
      </c>
      <c r="I792" s="250"/>
      <c r="J792" s="246"/>
      <c r="K792" s="246"/>
      <c r="L792" s="251"/>
      <c r="M792" s="252"/>
      <c r="N792" s="253"/>
      <c r="O792" s="253"/>
      <c r="P792" s="253"/>
      <c r="Q792" s="253"/>
      <c r="R792" s="253"/>
      <c r="S792" s="253"/>
      <c r="T792" s="254"/>
      <c r="U792" s="14"/>
      <c r="V792" s="14"/>
      <c r="W792" s="14"/>
      <c r="X792" s="14"/>
      <c r="Y792" s="14"/>
      <c r="Z792" s="14"/>
      <c r="AA792" s="14"/>
      <c r="AB792" s="14"/>
      <c r="AC792" s="14"/>
      <c r="AD792" s="14"/>
      <c r="AE792" s="14"/>
      <c r="AT792" s="255" t="s">
        <v>221</v>
      </c>
      <c r="AU792" s="255" t="s">
        <v>83</v>
      </c>
      <c r="AV792" s="14" t="s">
        <v>83</v>
      </c>
      <c r="AW792" s="14" t="s">
        <v>4</v>
      </c>
      <c r="AX792" s="14" t="s">
        <v>81</v>
      </c>
      <c r="AY792" s="255" t="s">
        <v>210</v>
      </c>
    </row>
    <row r="793" s="2" customFormat="1" ht="24.15" customHeight="1">
      <c r="A793" s="40"/>
      <c r="B793" s="41"/>
      <c r="C793" s="216" t="s">
        <v>960</v>
      </c>
      <c r="D793" s="216" t="s">
        <v>212</v>
      </c>
      <c r="E793" s="217" t="s">
        <v>2765</v>
      </c>
      <c r="F793" s="218" t="s">
        <v>2766</v>
      </c>
      <c r="G793" s="219" t="s">
        <v>356</v>
      </c>
      <c r="H793" s="220">
        <v>2.1989999999999998</v>
      </c>
      <c r="I793" s="221"/>
      <c r="J793" s="222">
        <f>ROUND(I793*H793,2)</f>
        <v>0</v>
      </c>
      <c r="K793" s="218" t="s">
        <v>216</v>
      </c>
      <c r="L793" s="46"/>
      <c r="M793" s="223" t="s">
        <v>19</v>
      </c>
      <c r="N793" s="224" t="s">
        <v>45</v>
      </c>
      <c r="O793" s="86"/>
      <c r="P793" s="225">
        <f>O793*H793</f>
        <v>0</v>
      </c>
      <c r="Q793" s="225">
        <v>0</v>
      </c>
      <c r="R793" s="225">
        <f>Q793*H793</f>
        <v>0</v>
      </c>
      <c r="S793" s="225">
        <v>0</v>
      </c>
      <c r="T793" s="226">
        <f>S793*H793</f>
        <v>0</v>
      </c>
      <c r="U793" s="40"/>
      <c r="V793" s="40"/>
      <c r="W793" s="40"/>
      <c r="X793" s="40"/>
      <c r="Y793" s="40"/>
      <c r="Z793" s="40"/>
      <c r="AA793" s="40"/>
      <c r="AB793" s="40"/>
      <c r="AC793" s="40"/>
      <c r="AD793" s="40"/>
      <c r="AE793" s="40"/>
      <c r="AR793" s="227" t="s">
        <v>368</v>
      </c>
      <c r="AT793" s="227" t="s">
        <v>212</v>
      </c>
      <c r="AU793" s="227" t="s">
        <v>83</v>
      </c>
      <c r="AY793" s="19" t="s">
        <v>210</v>
      </c>
      <c r="BE793" s="228">
        <f>IF(N793="základní",J793,0)</f>
        <v>0</v>
      </c>
      <c r="BF793" s="228">
        <f>IF(N793="snížená",J793,0)</f>
        <v>0</v>
      </c>
      <c r="BG793" s="228">
        <f>IF(N793="zákl. přenesená",J793,0)</f>
        <v>0</v>
      </c>
      <c r="BH793" s="228">
        <f>IF(N793="sníž. přenesená",J793,0)</f>
        <v>0</v>
      </c>
      <c r="BI793" s="228">
        <f>IF(N793="nulová",J793,0)</f>
        <v>0</v>
      </c>
      <c r="BJ793" s="19" t="s">
        <v>81</v>
      </c>
      <c r="BK793" s="228">
        <f>ROUND(I793*H793,2)</f>
        <v>0</v>
      </c>
      <c r="BL793" s="19" t="s">
        <v>368</v>
      </c>
      <c r="BM793" s="227" t="s">
        <v>2767</v>
      </c>
    </row>
    <row r="794" s="2" customFormat="1">
      <c r="A794" s="40"/>
      <c r="B794" s="41"/>
      <c r="C794" s="42"/>
      <c r="D794" s="229" t="s">
        <v>219</v>
      </c>
      <c r="E794" s="42"/>
      <c r="F794" s="230" t="s">
        <v>2768</v>
      </c>
      <c r="G794" s="42"/>
      <c r="H794" s="42"/>
      <c r="I794" s="231"/>
      <c r="J794" s="42"/>
      <c r="K794" s="42"/>
      <c r="L794" s="46"/>
      <c r="M794" s="232"/>
      <c r="N794" s="233"/>
      <c r="O794" s="86"/>
      <c r="P794" s="86"/>
      <c r="Q794" s="86"/>
      <c r="R794" s="86"/>
      <c r="S794" s="86"/>
      <c r="T794" s="87"/>
      <c r="U794" s="40"/>
      <c r="V794" s="40"/>
      <c r="W794" s="40"/>
      <c r="X794" s="40"/>
      <c r="Y794" s="40"/>
      <c r="Z794" s="40"/>
      <c r="AA794" s="40"/>
      <c r="AB794" s="40"/>
      <c r="AC794" s="40"/>
      <c r="AD794" s="40"/>
      <c r="AE794" s="40"/>
      <c r="AT794" s="19" t="s">
        <v>219</v>
      </c>
      <c r="AU794" s="19" t="s">
        <v>83</v>
      </c>
    </row>
    <row r="795" s="2" customFormat="1" ht="24.15" customHeight="1">
      <c r="A795" s="40"/>
      <c r="B795" s="41"/>
      <c r="C795" s="216" t="s">
        <v>965</v>
      </c>
      <c r="D795" s="216" t="s">
        <v>212</v>
      </c>
      <c r="E795" s="217" t="s">
        <v>2769</v>
      </c>
      <c r="F795" s="218" t="s">
        <v>2770</v>
      </c>
      <c r="G795" s="219" t="s">
        <v>356</v>
      </c>
      <c r="H795" s="220">
        <v>2.1989999999999998</v>
      </c>
      <c r="I795" s="221"/>
      <c r="J795" s="222">
        <f>ROUND(I795*H795,2)</f>
        <v>0</v>
      </c>
      <c r="K795" s="218" t="s">
        <v>216</v>
      </c>
      <c r="L795" s="46"/>
      <c r="M795" s="223" t="s">
        <v>19</v>
      </c>
      <c r="N795" s="224" t="s">
        <v>45</v>
      </c>
      <c r="O795" s="86"/>
      <c r="P795" s="225">
        <f>O795*H795</f>
        <v>0</v>
      </c>
      <c r="Q795" s="225">
        <v>0</v>
      </c>
      <c r="R795" s="225">
        <f>Q795*H795</f>
        <v>0</v>
      </c>
      <c r="S795" s="225">
        <v>0</v>
      </c>
      <c r="T795" s="226">
        <f>S795*H795</f>
        <v>0</v>
      </c>
      <c r="U795" s="40"/>
      <c r="V795" s="40"/>
      <c r="W795" s="40"/>
      <c r="X795" s="40"/>
      <c r="Y795" s="40"/>
      <c r="Z795" s="40"/>
      <c r="AA795" s="40"/>
      <c r="AB795" s="40"/>
      <c r="AC795" s="40"/>
      <c r="AD795" s="40"/>
      <c r="AE795" s="40"/>
      <c r="AR795" s="227" t="s">
        <v>368</v>
      </c>
      <c r="AT795" s="227" t="s">
        <v>212</v>
      </c>
      <c r="AU795" s="227" t="s">
        <v>83</v>
      </c>
      <c r="AY795" s="19" t="s">
        <v>210</v>
      </c>
      <c r="BE795" s="228">
        <f>IF(N795="základní",J795,0)</f>
        <v>0</v>
      </c>
      <c r="BF795" s="228">
        <f>IF(N795="snížená",J795,0)</f>
        <v>0</v>
      </c>
      <c r="BG795" s="228">
        <f>IF(N795="zákl. přenesená",J795,0)</f>
        <v>0</v>
      </c>
      <c r="BH795" s="228">
        <f>IF(N795="sníž. přenesená",J795,0)</f>
        <v>0</v>
      </c>
      <c r="BI795" s="228">
        <f>IF(N795="nulová",J795,0)</f>
        <v>0</v>
      </c>
      <c r="BJ795" s="19" t="s">
        <v>81</v>
      </c>
      <c r="BK795" s="228">
        <f>ROUND(I795*H795,2)</f>
        <v>0</v>
      </c>
      <c r="BL795" s="19" t="s">
        <v>368</v>
      </c>
      <c r="BM795" s="227" t="s">
        <v>2771</v>
      </c>
    </row>
    <row r="796" s="2" customFormat="1">
      <c r="A796" s="40"/>
      <c r="B796" s="41"/>
      <c r="C796" s="42"/>
      <c r="D796" s="229" t="s">
        <v>219</v>
      </c>
      <c r="E796" s="42"/>
      <c r="F796" s="230" t="s">
        <v>2772</v>
      </c>
      <c r="G796" s="42"/>
      <c r="H796" s="42"/>
      <c r="I796" s="231"/>
      <c r="J796" s="42"/>
      <c r="K796" s="42"/>
      <c r="L796" s="46"/>
      <c r="M796" s="232"/>
      <c r="N796" s="233"/>
      <c r="O796" s="86"/>
      <c r="P796" s="86"/>
      <c r="Q796" s="86"/>
      <c r="R796" s="86"/>
      <c r="S796" s="86"/>
      <c r="T796" s="87"/>
      <c r="U796" s="40"/>
      <c r="V796" s="40"/>
      <c r="W796" s="40"/>
      <c r="X796" s="40"/>
      <c r="Y796" s="40"/>
      <c r="Z796" s="40"/>
      <c r="AA796" s="40"/>
      <c r="AB796" s="40"/>
      <c r="AC796" s="40"/>
      <c r="AD796" s="40"/>
      <c r="AE796" s="40"/>
      <c r="AT796" s="19" t="s">
        <v>219</v>
      </c>
      <c r="AU796" s="19" t="s">
        <v>83</v>
      </c>
    </row>
    <row r="797" s="12" customFormat="1" ht="22.8" customHeight="1">
      <c r="A797" s="12"/>
      <c r="B797" s="200"/>
      <c r="C797" s="201"/>
      <c r="D797" s="202" t="s">
        <v>73</v>
      </c>
      <c r="E797" s="214" t="s">
        <v>2773</v>
      </c>
      <c r="F797" s="214" t="s">
        <v>2774</v>
      </c>
      <c r="G797" s="201"/>
      <c r="H797" s="201"/>
      <c r="I797" s="204"/>
      <c r="J797" s="215">
        <f>BK797</f>
        <v>0</v>
      </c>
      <c r="K797" s="201"/>
      <c r="L797" s="206"/>
      <c r="M797" s="207"/>
      <c r="N797" s="208"/>
      <c r="O797" s="208"/>
      <c r="P797" s="209">
        <f>P798</f>
        <v>0</v>
      </c>
      <c r="Q797" s="208"/>
      <c r="R797" s="209">
        <f>R798</f>
        <v>0</v>
      </c>
      <c r="S797" s="208"/>
      <c r="T797" s="210">
        <f>T798</f>
        <v>0</v>
      </c>
      <c r="U797" s="12"/>
      <c r="V797" s="12"/>
      <c r="W797" s="12"/>
      <c r="X797" s="12"/>
      <c r="Y797" s="12"/>
      <c r="Z797" s="12"/>
      <c r="AA797" s="12"/>
      <c r="AB797" s="12"/>
      <c r="AC797" s="12"/>
      <c r="AD797" s="12"/>
      <c r="AE797" s="12"/>
      <c r="AR797" s="211" t="s">
        <v>83</v>
      </c>
      <c r="AT797" s="212" t="s">
        <v>73</v>
      </c>
      <c r="AU797" s="212" t="s">
        <v>81</v>
      </c>
      <c r="AY797" s="211" t="s">
        <v>210</v>
      </c>
      <c r="BK797" s="213">
        <f>BK798</f>
        <v>0</v>
      </c>
    </row>
    <row r="798" s="2" customFormat="1" ht="16.5" customHeight="1">
      <c r="A798" s="40"/>
      <c r="B798" s="41"/>
      <c r="C798" s="216" t="s">
        <v>991</v>
      </c>
      <c r="D798" s="216" t="s">
        <v>212</v>
      </c>
      <c r="E798" s="217" t="s">
        <v>2775</v>
      </c>
      <c r="F798" s="218" t="s">
        <v>2776</v>
      </c>
      <c r="G798" s="219" t="s">
        <v>295</v>
      </c>
      <c r="H798" s="220">
        <v>1</v>
      </c>
      <c r="I798" s="221"/>
      <c r="J798" s="222">
        <f>ROUND(I798*H798,2)</f>
        <v>0</v>
      </c>
      <c r="K798" s="218" t="s">
        <v>296</v>
      </c>
      <c r="L798" s="46"/>
      <c r="M798" s="223" t="s">
        <v>19</v>
      </c>
      <c r="N798" s="224" t="s">
        <v>45</v>
      </c>
      <c r="O798" s="86"/>
      <c r="P798" s="225">
        <f>O798*H798</f>
        <v>0</v>
      </c>
      <c r="Q798" s="225">
        <v>0</v>
      </c>
      <c r="R798" s="225">
        <f>Q798*H798</f>
        <v>0</v>
      </c>
      <c r="S798" s="225">
        <v>0</v>
      </c>
      <c r="T798" s="226">
        <f>S798*H798</f>
        <v>0</v>
      </c>
      <c r="U798" s="40"/>
      <c r="V798" s="40"/>
      <c r="W798" s="40"/>
      <c r="X798" s="40"/>
      <c r="Y798" s="40"/>
      <c r="Z798" s="40"/>
      <c r="AA798" s="40"/>
      <c r="AB798" s="40"/>
      <c r="AC798" s="40"/>
      <c r="AD798" s="40"/>
      <c r="AE798" s="40"/>
      <c r="AR798" s="227" t="s">
        <v>368</v>
      </c>
      <c r="AT798" s="227" t="s">
        <v>212</v>
      </c>
      <c r="AU798" s="227" t="s">
        <v>83</v>
      </c>
      <c r="AY798" s="19" t="s">
        <v>210</v>
      </c>
      <c r="BE798" s="228">
        <f>IF(N798="základní",J798,0)</f>
        <v>0</v>
      </c>
      <c r="BF798" s="228">
        <f>IF(N798="snížená",J798,0)</f>
        <v>0</v>
      </c>
      <c r="BG798" s="228">
        <f>IF(N798="zákl. přenesená",J798,0)</f>
        <v>0</v>
      </c>
      <c r="BH798" s="228">
        <f>IF(N798="sníž. přenesená",J798,0)</f>
        <v>0</v>
      </c>
      <c r="BI798" s="228">
        <f>IF(N798="nulová",J798,0)</f>
        <v>0</v>
      </c>
      <c r="BJ798" s="19" t="s">
        <v>81</v>
      </c>
      <c r="BK798" s="228">
        <f>ROUND(I798*H798,2)</f>
        <v>0</v>
      </c>
      <c r="BL798" s="19" t="s">
        <v>368</v>
      </c>
      <c r="BM798" s="227" t="s">
        <v>2777</v>
      </c>
    </row>
    <row r="799" s="12" customFormat="1" ht="22.8" customHeight="1">
      <c r="A799" s="12"/>
      <c r="B799" s="200"/>
      <c r="C799" s="201"/>
      <c r="D799" s="202" t="s">
        <v>73</v>
      </c>
      <c r="E799" s="214" t="s">
        <v>958</v>
      </c>
      <c r="F799" s="214" t="s">
        <v>959</v>
      </c>
      <c r="G799" s="201"/>
      <c r="H799" s="201"/>
      <c r="I799" s="204"/>
      <c r="J799" s="215">
        <f>BK799</f>
        <v>0</v>
      </c>
      <c r="K799" s="201"/>
      <c r="L799" s="206"/>
      <c r="M799" s="207"/>
      <c r="N799" s="208"/>
      <c r="O799" s="208"/>
      <c r="P799" s="209">
        <f>SUM(P800:P865)</f>
        <v>0</v>
      </c>
      <c r="Q799" s="208"/>
      <c r="R799" s="209">
        <f>SUM(R800:R865)</f>
        <v>7.3909753799999995</v>
      </c>
      <c r="S799" s="208"/>
      <c r="T799" s="210">
        <f>SUM(T800:T865)</f>
        <v>0</v>
      </c>
      <c r="U799" s="12"/>
      <c r="V799" s="12"/>
      <c r="W799" s="12"/>
      <c r="X799" s="12"/>
      <c r="Y799" s="12"/>
      <c r="Z799" s="12"/>
      <c r="AA799" s="12"/>
      <c r="AB799" s="12"/>
      <c r="AC799" s="12"/>
      <c r="AD799" s="12"/>
      <c r="AE799" s="12"/>
      <c r="AR799" s="211" t="s">
        <v>83</v>
      </c>
      <c r="AT799" s="212" t="s">
        <v>73</v>
      </c>
      <c r="AU799" s="212" t="s">
        <v>81</v>
      </c>
      <c r="AY799" s="211" t="s">
        <v>210</v>
      </c>
      <c r="BK799" s="213">
        <f>SUM(BK800:BK865)</f>
        <v>0</v>
      </c>
    </row>
    <row r="800" s="2" customFormat="1" ht="33" customHeight="1">
      <c r="A800" s="40"/>
      <c r="B800" s="41"/>
      <c r="C800" s="216" t="s">
        <v>998</v>
      </c>
      <c r="D800" s="216" t="s">
        <v>212</v>
      </c>
      <c r="E800" s="217" t="s">
        <v>2778</v>
      </c>
      <c r="F800" s="218" t="s">
        <v>2779</v>
      </c>
      <c r="G800" s="219" t="s">
        <v>270</v>
      </c>
      <c r="H800" s="220">
        <v>29.305</v>
      </c>
      <c r="I800" s="221"/>
      <c r="J800" s="222">
        <f>ROUND(I800*H800,2)</f>
        <v>0</v>
      </c>
      <c r="K800" s="218" t="s">
        <v>389</v>
      </c>
      <c r="L800" s="46"/>
      <c r="M800" s="223" t="s">
        <v>19</v>
      </c>
      <c r="N800" s="224" t="s">
        <v>45</v>
      </c>
      <c r="O800" s="86"/>
      <c r="P800" s="225">
        <f>O800*H800</f>
        <v>0</v>
      </c>
      <c r="Q800" s="225">
        <v>0.00012</v>
      </c>
      <c r="R800" s="225">
        <f>Q800*H800</f>
        <v>0.0035165999999999999</v>
      </c>
      <c r="S800" s="225">
        <v>0</v>
      </c>
      <c r="T800" s="226">
        <f>S800*H800</f>
        <v>0</v>
      </c>
      <c r="U800" s="40"/>
      <c r="V800" s="40"/>
      <c r="W800" s="40"/>
      <c r="X800" s="40"/>
      <c r="Y800" s="40"/>
      <c r="Z800" s="40"/>
      <c r="AA800" s="40"/>
      <c r="AB800" s="40"/>
      <c r="AC800" s="40"/>
      <c r="AD800" s="40"/>
      <c r="AE800" s="40"/>
      <c r="AR800" s="227" t="s">
        <v>368</v>
      </c>
      <c r="AT800" s="227" t="s">
        <v>212</v>
      </c>
      <c r="AU800" s="227" t="s">
        <v>83</v>
      </c>
      <c r="AY800" s="19" t="s">
        <v>210</v>
      </c>
      <c r="BE800" s="228">
        <f>IF(N800="základní",J800,0)</f>
        <v>0</v>
      </c>
      <c r="BF800" s="228">
        <f>IF(N800="snížená",J800,0)</f>
        <v>0</v>
      </c>
      <c r="BG800" s="228">
        <f>IF(N800="zákl. přenesená",J800,0)</f>
        <v>0</v>
      </c>
      <c r="BH800" s="228">
        <f>IF(N800="sníž. přenesená",J800,0)</f>
        <v>0</v>
      </c>
      <c r="BI800" s="228">
        <f>IF(N800="nulová",J800,0)</f>
        <v>0</v>
      </c>
      <c r="BJ800" s="19" t="s">
        <v>81</v>
      </c>
      <c r="BK800" s="228">
        <f>ROUND(I800*H800,2)</f>
        <v>0</v>
      </c>
      <c r="BL800" s="19" t="s">
        <v>368</v>
      </c>
      <c r="BM800" s="227" t="s">
        <v>2780</v>
      </c>
    </row>
    <row r="801" s="2" customFormat="1">
      <c r="A801" s="40"/>
      <c r="B801" s="41"/>
      <c r="C801" s="42"/>
      <c r="D801" s="229" t="s">
        <v>219</v>
      </c>
      <c r="E801" s="42"/>
      <c r="F801" s="230" t="s">
        <v>2781</v>
      </c>
      <c r="G801" s="42"/>
      <c r="H801" s="42"/>
      <c r="I801" s="231"/>
      <c r="J801" s="42"/>
      <c r="K801" s="42"/>
      <c r="L801" s="46"/>
      <c r="M801" s="232"/>
      <c r="N801" s="233"/>
      <c r="O801" s="86"/>
      <c r="P801" s="86"/>
      <c r="Q801" s="86"/>
      <c r="R801" s="86"/>
      <c r="S801" s="86"/>
      <c r="T801" s="87"/>
      <c r="U801" s="40"/>
      <c r="V801" s="40"/>
      <c r="W801" s="40"/>
      <c r="X801" s="40"/>
      <c r="Y801" s="40"/>
      <c r="Z801" s="40"/>
      <c r="AA801" s="40"/>
      <c r="AB801" s="40"/>
      <c r="AC801" s="40"/>
      <c r="AD801" s="40"/>
      <c r="AE801" s="40"/>
      <c r="AT801" s="19" t="s">
        <v>219</v>
      </c>
      <c r="AU801" s="19" t="s">
        <v>83</v>
      </c>
    </row>
    <row r="802" s="13" customFormat="1">
      <c r="A802" s="13"/>
      <c r="B802" s="234"/>
      <c r="C802" s="235"/>
      <c r="D802" s="236" t="s">
        <v>221</v>
      </c>
      <c r="E802" s="237" t="s">
        <v>19</v>
      </c>
      <c r="F802" s="238" t="s">
        <v>2782</v>
      </c>
      <c r="G802" s="235"/>
      <c r="H802" s="237" t="s">
        <v>19</v>
      </c>
      <c r="I802" s="239"/>
      <c r="J802" s="235"/>
      <c r="K802" s="235"/>
      <c r="L802" s="240"/>
      <c r="M802" s="241"/>
      <c r="N802" s="242"/>
      <c r="O802" s="242"/>
      <c r="P802" s="242"/>
      <c r="Q802" s="242"/>
      <c r="R802" s="242"/>
      <c r="S802" s="242"/>
      <c r="T802" s="243"/>
      <c r="U802" s="13"/>
      <c r="V802" s="13"/>
      <c r="W802" s="13"/>
      <c r="X802" s="13"/>
      <c r="Y802" s="13"/>
      <c r="Z802" s="13"/>
      <c r="AA802" s="13"/>
      <c r="AB802" s="13"/>
      <c r="AC802" s="13"/>
      <c r="AD802" s="13"/>
      <c r="AE802" s="13"/>
      <c r="AT802" s="244" t="s">
        <v>221</v>
      </c>
      <c r="AU802" s="244" t="s">
        <v>83</v>
      </c>
      <c r="AV802" s="13" t="s">
        <v>81</v>
      </c>
      <c r="AW802" s="13" t="s">
        <v>34</v>
      </c>
      <c r="AX802" s="13" t="s">
        <v>74</v>
      </c>
      <c r="AY802" s="244" t="s">
        <v>210</v>
      </c>
    </row>
    <row r="803" s="13" customFormat="1">
      <c r="A803" s="13"/>
      <c r="B803" s="234"/>
      <c r="C803" s="235"/>
      <c r="D803" s="236" t="s">
        <v>221</v>
      </c>
      <c r="E803" s="237" t="s">
        <v>19</v>
      </c>
      <c r="F803" s="238" t="s">
        <v>2783</v>
      </c>
      <c r="G803" s="235"/>
      <c r="H803" s="237" t="s">
        <v>19</v>
      </c>
      <c r="I803" s="239"/>
      <c r="J803" s="235"/>
      <c r="K803" s="235"/>
      <c r="L803" s="240"/>
      <c r="M803" s="241"/>
      <c r="N803" s="242"/>
      <c r="O803" s="242"/>
      <c r="P803" s="242"/>
      <c r="Q803" s="242"/>
      <c r="R803" s="242"/>
      <c r="S803" s="242"/>
      <c r="T803" s="243"/>
      <c r="U803" s="13"/>
      <c r="V803" s="13"/>
      <c r="W803" s="13"/>
      <c r="X803" s="13"/>
      <c r="Y803" s="13"/>
      <c r="Z803" s="13"/>
      <c r="AA803" s="13"/>
      <c r="AB803" s="13"/>
      <c r="AC803" s="13"/>
      <c r="AD803" s="13"/>
      <c r="AE803" s="13"/>
      <c r="AT803" s="244" t="s">
        <v>221</v>
      </c>
      <c r="AU803" s="244" t="s">
        <v>83</v>
      </c>
      <c r="AV803" s="13" t="s">
        <v>81</v>
      </c>
      <c r="AW803" s="13" t="s">
        <v>34</v>
      </c>
      <c r="AX803" s="13" t="s">
        <v>74</v>
      </c>
      <c r="AY803" s="244" t="s">
        <v>210</v>
      </c>
    </row>
    <row r="804" s="13" customFormat="1">
      <c r="A804" s="13"/>
      <c r="B804" s="234"/>
      <c r="C804" s="235"/>
      <c r="D804" s="236" t="s">
        <v>221</v>
      </c>
      <c r="E804" s="237" t="s">
        <v>19</v>
      </c>
      <c r="F804" s="238" t="s">
        <v>1256</v>
      </c>
      <c r="G804" s="235"/>
      <c r="H804" s="237" t="s">
        <v>19</v>
      </c>
      <c r="I804" s="239"/>
      <c r="J804" s="235"/>
      <c r="K804" s="235"/>
      <c r="L804" s="240"/>
      <c r="M804" s="241"/>
      <c r="N804" s="242"/>
      <c r="O804" s="242"/>
      <c r="P804" s="242"/>
      <c r="Q804" s="242"/>
      <c r="R804" s="242"/>
      <c r="S804" s="242"/>
      <c r="T804" s="243"/>
      <c r="U804" s="13"/>
      <c r="V804" s="13"/>
      <c r="W804" s="13"/>
      <c r="X804" s="13"/>
      <c r="Y804" s="13"/>
      <c r="Z804" s="13"/>
      <c r="AA804" s="13"/>
      <c r="AB804" s="13"/>
      <c r="AC804" s="13"/>
      <c r="AD804" s="13"/>
      <c r="AE804" s="13"/>
      <c r="AT804" s="244" t="s">
        <v>221</v>
      </c>
      <c r="AU804" s="244" t="s">
        <v>83</v>
      </c>
      <c r="AV804" s="13" t="s">
        <v>81</v>
      </c>
      <c r="AW804" s="13" t="s">
        <v>34</v>
      </c>
      <c r="AX804" s="13" t="s">
        <v>74</v>
      </c>
      <c r="AY804" s="244" t="s">
        <v>210</v>
      </c>
    </row>
    <row r="805" s="13" customFormat="1">
      <c r="A805" s="13"/>
      <c r="B805" s="234"/>
      <c r="C805" s="235"/>
      <c r="D805" s="236" t="s">
        <v>221</v>
      </c>
      <c r="E805" s="237" t="s">
        <v>19</v>
      </c>
      <c r="F805" s="238" t="s">
        <v>2784</v>
      </c>
      <c r="G805" s="235"/>
      <c r="H805" s="237" t="s">
        <v>19</v>
      </c>
      <c r="I805" s="239"/>
      <c r="J805" s="235"/>
      <c r="K805" s="235"/>
      <c r="L805" s="240"/>
      <c r="M805" s="241"/>
      <c r="N805" s="242"/>
      <c r="O805" s="242"/>
      <c r="P805" s="242"/>
      <c r="Q805" s="242"/>
      <c r="R805" s="242"/>
      <c r="S805" s="242"/>
      <c r="T805" s="243"/>
      <c r="U805" s="13"/>
      <c r="V805" s="13"/>
      <c r="W805" s="13"/>
      <c r="X805" s="13"/>
      <c r="Y805" s="13"/>
      <c r="Z805" s="13"/>
      <c r="AA805" s="13"/>
      <c r="AB805" s="13"/>
      <c r="AC805" s="13"/>
      <c r="AD805" s="13"/>
      <c r="AE805" s="13"/>
      <c r="AT805" s="244" t="s">
        <v>221</v>
      </c>
      <c r="AU805" s="244" t="s">
        <v>83</v>
      </c>
      <c r="AV805" s="13" t="s">
        <v>81</v>
      </c>
      <c r="AW805" s="13" t="s">
        <v>34</v>
      </c>
      <c r="AX805" s="13" t="s">
        <v>74</v>
      </c>
      <c r="AY805" s="244" t="s">
        <v>210</v>
      </c>
    </row>
    <row r="806" s="13" customFormat="1">
      <c r="A806" s="13"/>
      <c r="B806" s="234"/>
      <c r="C806" s="235"/>
      <c r="D806" s="236" t="s">
        <v>221</v>
      </c>
      <c r="E806" s="237" t="s">
        <v>19</v>
      </c>
      <c r="F806" s="238" t="s">
        <v>2419</v>
      </c>
      <c r="G806" s="235"/>
      <c r="H806" s="237" t="s">
        <v>19</v>
      </c>
      <c r="I806" s="239"/>
      <c r="J806" s="235"/>
      <c r="K806" s="235"/>
      <c r="L806" s="240"/>
      <c r="M806" s="241"/>
      <c r="N806" s="242"/>
      <c r="O806" s="242"/>
      <c r="P806" s="242"/>
      <c r="Q806" s="242"/>
      <c r="R806" s="242"/>
      <c r="S806" s="242"/>
      <c r="T806" s="243"/>
      <c r="U806" s="13"/>
      <c r="V806" s="13"/>
      <c r="W806" s="13"/>
      <c r="X806" s="13"/>
      <c r="Y806" s="13"/>
      <c r="Z806" s="13"/>
      <c r="AA806" s="13"/>
      <c r="AB806" s="13"/>
      <c r="AC806" s="13"/>
      <c r="AD806" s="13"/>
      <c r="AE806" s="13"/>
      <c r="AT806" s="244" t="s">
        <v>221</v>
      </c>
      <c r="AU806" s="244" t="s">
        <v>83</v>
      </c>
      <c r="AV806" s="13" t="s">
        <v>81</v>
      </c>
      <c r="AW806" s="13" t="s">
        <v>34</v>
      </c>
      <c r="AX806" s="13" t="s">
        <v>74</v>
      </c>
      <c r="AY806" s="244" t="s">
        <v>210</v>
      </c>
    </row>
    <row r="807" s="14" customFormat="1">
      <c r="A807" s="14"/>
      <c r="B807" s="245"/>
      <c r="C807" s="246"/>
      <c r="D807" s="236" t="s">
        <v>221</v>
      </c>
      <c r="E807" s="247" t="s">
        <v>19</v>
      </c>
      <c r="F807" s="248" t="s">
        <v>2785</v>
      </c>
      <c r="G807" s="246"/>
      <c r="H807" s="249">
        <v>15.744999999999999</v>
      </c>
      <c r="I807" s="250"/>
      <c r="J807" s="246"/>
      <c r="K807" s="246"/>
      <c r="L807" s="251"/>
      <c r="M807" s="252"/>
      <c r="N807" s="253"/>
      <c r="O807" s="253"/>
      <c r="P807" s="253"/>
      <c r="Q807" s="253"/>
      <c r="R807" s="253"/>
      <c r="S807" s="253"/>
      <c r="T807" s="254"/>
      <c r="U807" s="14"/>
      <c r="V807" s="14"/>
      <c r="W807" s="14"/>
      <c r="X807" s="14"/>
      <c r="Y807" s="14"/>
      <c r="Z807" s="14"/>
      <c r="AA807" s="14"/>
      <c r="AB807" s="14"/>
      <c r="AC807" s="14"/>
      <c r="AD807" s="14"/>
      <c r="AE807" s="14"/>
      <c r="AT807" s="255" t="s">
        <v>221</v>
      </c>
      <c r="AU807" s="255" t="s">
        <v>83</v>
      </c>
      <c r="AV807" s="14" t="s">
        <v>83</v>
      </c>
      <c r="AW807" s="14" t="s">
        <v>34</v>
      </c>
      <c r="AX807" s="14" t="s">
        <v>74</v>
      </c>
      <c r="AY807" s="255" t="s">
        <v>210</v>
      </c>
    </row>
    <row r="808" s="14" customFormat="1">
      <c r="A808" s="14"/>
      <c r="B808" s="245"/>
      <c r="C808" s="246"/>
      <c r="D808" s="236" t="s">
        <v>221</v>
      </c>
      <c r="E808" s="247" t="s">
        <v>19</v>
      </c>
      <c r="F808" s="248" t="s">
        <v>2786</v>
      </c>
      <c r="G808" s="246"/>
      <c r="H808" s="249">
        <v>13.560000000000001</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221</v>
      </c>
      <c r="AU808" s="255" t="s">
        <v>83</v>
      </c>
      <c r="AV808" s="14" t="s">
        <v>83</v>
      </c>
      <c r="AW808" s="14" t="s">
        <v>34</v>
      </c>
      <c r="AX808" s="14" t="s">
        <v>74</v>
      </c>
      <c r="AY808" s="255" t="s">
        <v>210</v>
      </c>
    </row>
    <row r="809" s="16" customFormat="1">
      <c r="A809" s="16"/>
      <c r="B809" s="267"/>
      <c r="C809" s="268"/>
      <c r="D809" s="236" t="s">
        <v>221</v>
      </c>
      <c r="E809" s="269" t="s">
        <v>19</v>
      </c>
      <c r="F809" s="270" t="s">
        <v>236</v>
      </c>
      <c r="G809" s="268"/>
      <c r="H809" s="271">
        <v>29.305</v>
      </c>
      <c r="I809" s="272"/>
      <c r="J809" s="268"/>
      <c r="K809" s="268"/>
      <c r="L809" s="273"/>
      <c r="M809" s="274"/>
      <c r="N809" s="275"/>
      <c r="O809" s="275"/>
      <c r="P809" s="275"/>
      <c r="Q809" s="275"/>
      <c r="R809" s="275"/>
      <c r="S809" s="275"/>
      <c r="T809" s="276"/>
      <c r="U809" s="16"/>
      <c r="V809" s="16"/>
      <c r="W809" s="16"/>
      <c r="X809" s="16"/>
      <c r="Y809" s="16"/>
      <c r="Z809" s="16"/>
      <c r="AA809" s="16"/>
      <c r="AB809" s="16"/>
      <c r="AC809" s="16"/>
      <c r="AD809" s="16"/>
      <c r="AE809" s="16"/>
      <c r="AT809" s="277" t="s">
        <v>221</v>
      </c>
      <c r="AU809" s="277" t="s">
        <v>83</v>
      </c>
      <c r="AV809" s="16" t="s">
        <v>217</v>
      </c>
      <c r="AW809" s="16" t="s">
        <v>34</v>
      </c>
      <c r="AX809" s="16" t="s">
        <v>81</v>
      </c>
      <c r="AY809" s="277" t="s">
        <v>210</v>
      </c>
    </row>
    <row r="810" s="2" customFormat="1" ht="24.15" customHeight="1">
      <c r="A810" s="40"/>
      <c r="B810" s="41"/>
      <c r="C810" s="216" t="s">
        <v>1013</v>
      </c>
      <c r="D810" s="216" t="s">
        <v>212</v>
      </c>
      <c r="E810" s="217" t="s">
        <v>1243</v>
      </c>
      <c r="F810" s="218" t="s">
        <v>1244</v>
      </c>
      <c r="G810" s="219" t="s">
        <v>270</v>
      </c>
      <c r="H810" s="220">
        <v>79.789000000000001</v>
      </c>
      <c r="I810" s="221"/>
      <c r="J810" s="222">
        <f>ROUND(I810*H810,2)</f>
        <v>0</v>
      </c>
      <c r="K810" s="218" t="s">
        <v>296</v>
      </c>
      <c r="L810" s="46"/>
      <c r="M810" s="223" t="s">
        <v>19</v>
      </c>
      <c r="N810" s="224" t="s">
        <v>45</v>
      </c>
      <c r="O810" s="86"/>
      <c r="P810" s="225">
        <f>O810*H810</f>
        <v>0</v>
      </c>
      <c r="Q810" s="225">
        <v>0.029819999999999999</v>
      </c>
      <c r="R810" s="225">
        <f>Q810*H810</f>
        <v>2.3793079800000001</v>
      </c>
      <c r="S810" s="225">
        <v>0</v>
      </c>
      <c r="T810" s="226">
        <f>S810*H810</f>
        <v>0</v>
      </c>
      <c r="U810" s="40"/>
      <c r="V810" s="40"/>
      <c r="W810" s="40"/>
      <c r="X810" s="40"/>
      <c r="Y810" s="40"/>
      <c r="Z810" s="40"/>
      <c r="AA810" s="40"/>
      <c r="AB810" s="40"/>
      <c r="AC810" s="40"/>
      <c r="AD810" s="40"/>
      <c r="AE810" s="40"/>
      <c r="AR810" s="227" t="s">
        <v>368</v>
      </c>
      <c r="AT810" s="227" t="s">
        <v>212</v>
      </c>
      <c r="AU810" s="227" t="s">
        <v>83</v>
      </c>
      <c r="AY810" s="19" t="s">
        <v>210</v>
      </c>
      <c r="BE810" s="228">
        <f>IF(N810="základní",J810,0)</f>
        <v>0</v>
      </c>
      <c r="BF810" s="228">
        <f>IF(N810="snížená",J810,0)</f>
        <v>0</v>
      </c>
      <c r="BG810" s="228">
        <f>IF(N810="zákl. přenesená",J810,0)</f>
        <v>0</v>
      </c>
      <c r="BH810" s="228">
        <f>IF(N810="sníž. přenesená",J810,0)</f>
        <v>0</v>
      </c>
      <c r="BI810" s="228">
        <f>IF(N810="nulová",J810,0)</f>
        <v>0</v>
      </c>
      <c r="BJ810" s="19" t="s">
        <v>81</v>
      </c>
      <c r="BK810" s="228">
        <f>ROUND(I810*H810,2)</f>
        <v>0</v>
      </c>
      <c r="BL810" s="19" t="s">
        <v>368</v>
      </c>
      <c r="BM810" s="227" t="s">
        <v>2787</v>
      </c>
    </row>
    <row r="811" s="13" customFormat="1">
      <c r="A811" s="13"/>
      <c r="B811" s="234"/>
      <c r="C811" s="235"/>
      <c r="D811" s="236" t="s">
        <v>221</v>
      </c>
      <c r="E811" s="237" t="s">
        <v>19</v>
      </c>
      <c r="F811" s="238" t="s">
        <v>1246</v>
      </c>
      <c r="G811" s="235"/>
      <c r="H811" s="237" t="s">
        <v>19</v>
      </c>
      <c r="I811" s="239"/>
      <c r="J811" s="235"/>
      <c r="K811" s="235"/>
      <c r="L811" s="240"/>
      <c r="M811" s="241"/>
      <c r="N811" s="242"/>
      <c r="O811" s="242"/>
      <c r="P811" s="242"/>
      <c r="Q811" s="242"/>
      <c r="R811" s="242"/>
      <c r="S811" s="242"/>
      <c r="T811" s="243"/>
      <c r="U811" s="13"/>
      <c r="V811" s="13"/>
      <c r="W811" s="13"/>
      <c r="X811" s="13"/>
      <c r="Y811" s="13"/>
      <c r="Z811" s="13"/>
      <c r="AA811" s="13"/>
      <c r="AB811" s="13"/>
      <c r="AC811" s="13"/>
      <c r="AD811" s="13"/>
      <c r="AE811" s="13"/>
      <c r="AT811" s="244" t="s">
        <v>221</v>
      </c>
      <c r="AU811" s="244" t="s">
        <v>83</v>
      </c>
      <c r="AV811" s="13" t="s">
        <v>81</v>
      </c>
      <c r="AW811" s="13" t="s">
        <v>34</v>
      </c>
      <c r="AX811" s="13" t="s">
        <v>74</v>
      </c>
      <c r="AY811" s="244" t="s">
        <v>210</v>
      </c>
    </row>
    <row r="812" s="13" customFormat="1">
      <c r="A812" s="13"/>
      <c r="B812" s="234"/>
      <c r="C812" s="235"/>
      <c r="D812" s="236" t="s">
        <v>221</v>
      </c>
      <c r="E812" s="237" t="s">
        <v>19</v>
      </c>
      <c r="F812" s="238" t="s">
        <v>1256</v>
      </c>
      <c r="G812" s="235"/>
      <c r="H812" s="237" t="s">
        <v>19</v>
      </c>
      <c r="I812" s="239"/>
      <c r="J812" s="235"/>
      <c r="K812" s="235"/>
      <c r="L812" s="240"/>
      <c r="M812" s="241"/>
      <c r="N812" s="242"/>
      <c r="O812" s="242"/>
      <c r="P812" s="242"/>
      <c r="Q812" s="242"/>
      <c r="R812" s="242"/>
      <c r="S812" s="242"/>
      <c r="T812" s="243"/>
      <c r="U812" s="13"/>
      <c r="V812" s="13"/>
      <c r="W812" s="13"/>
      <c r="X812" s="13"/>
      <c r="Y812" s="13"/>
      <c r="Z812" s="13"/>
      <c r="AA812" s="13"/>
      <c r="AB812" s="13"/>
      <c r="AC812" s="13"/>
      <c r="AD812" s="13"/>
      <c r="AE812" s="13"/>
      <c r="AT812" s="244" t="s">
        <v>221</v>
      </c>
      <c r="AU812" s="244" t="s">
        <v>83</v>
      </c>
      <c r="AV812" s="13" t="s">
        <v>81</v>
      </c>
      <c r="AW812" s="13" t="s">
        <v>34</v>
      </c>
      <c r="AX812" s="13" t="s">
        <v>74</v>
      </c>
      <c r="AY812" s="244" t="s">
        <v>210</v>
      </c>
    </row>
    <row r="813" s="13" customFormat="1">
      <c r="A813" s="13"/>
      <c r="B813" s="234"/>
      <c r="C813" s="235"/>
      <c r="D813" s="236" t="s">
        <v>221</v>
      </c>
      <c r="E813" s="237" t="s">
        <v>19</v>
      </c>
      <c r="F813" s="238" t="s">
        <v>2419</v>
      </c>
      <c r="G813" s="235"/>
      <c r="H813" s="237" t="s">
        <v>19</v>
      </c>
      <c r="I813" s="239"/>
      <c r="J813" s="235"/>
      <c r="K813" s="235"/>
      <c r="L813" s="240"/>
      <c r="M813" s="241"/>
      <c r="N813" s="242"/>
      <c r="O813" s="242"/>
      <c r="P813" s="242"/>
      <c r="Q813" s="242"/>
      <c r="R813" s="242"/>
      <c r="S813" s="242"/>
      <c r="T813" s="243"/>
      <c r="U813" s="13"/>
      <c r="V813" s="13"/>
      <c r="W813" s="13"/>
      <c r="X813" s="13"/>
      <c r="Y813" s="13"/>
      <c r="Z813" s="13"/>
      <c r="AA813" s="13"/>
      <c r="AB813" s="13"/>
      <c r="AC813" s="13"/>
      <c r="AD813" s="13"/>
      <c r="AE813" s="13"/>
      <c r="AT813" s="244" t="s">
        <v>221</v>
      </c>
      <c r="AU813" s="244" t="s">
        <v>83</v>
      </c>
      <c r="AV813" s="13" t="s">
        <v>81</v>
      </c>
      <c r="AW813" s="13" t="s">
        <v>34</v>
      </c>
      <c r="AX813" s="13" t="s">
        <v>74</v>
      </c>
      <c r="AY813" s="244" t="s">
        <v>210</v>
      </c>
    </row>
    <row r="814" s="14" customFormat="1">
      <c r="A814" s="14"/>
      <c r="B814" s="245"/>
      <c r="C814" s="246"/>
      <c r="D814" s="236" t="s">
        <v>221</v>
      </c>
      <c r="E814" s="247" t="s">
        <v>19</v>
      </c>
      <c r="F814" s="248" t="s">
        <v>2788</v>
      </c>
      <c r="G814" s="246"/>
      <c r="H814" s="249">
        <v>15.744999999999999</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221</v>
      </c>
      <c r="AU814" s="255" t="s">
        <v>83</v>
      </c>
      <c r="AV814" s="14" t="s">
        <v>83</v>
      </c>
      <c r="AW814" s="14" t="s">
        <v>34</v>
      </c>
      <c r="AX814" s="14" t="s">
        <v>74</v>
      </c>
      <c r="AY814" s="255" t="s">
        <v>210</v>
      </c>
    </row>
    <row r="815" s="14" customFormat="1">
      <c r="A815" s="14"/>
      <c r="B815" s="245"/>
      <c r="C815" s="246"/>
      <c r="D815" s="236" t="s">
        <v>221</v>
      </c>
      <c r="E815" s="247" t="s">
        <v>19</v>
      </c>
      <c r="F815" s="248" t="s">
        <v>2789</v>
      </c>
      <c r="G815" s="246"/>
      <c r="H815" s="249">
        <v>13.560000000000001</v>
      </c>
      <c r="I815" s="250"/>
      <c r="J815" s="246"/>
      <c r="K815" s="246"/>
      <c r="L815" s="251"/>
      <c r="M815" s="252"/>
      <c r="N815" s="253"/>
      <c r="O815" s="253"/>
      <c r="P815" s="253"/>
      <c r="Q815" s="253"/>
      <c r="R815" s="253"/>
      <c r="S815" s="253"/>
      <c r="T815" s="254"/>
      <c r="U815" s="14"/>
      <c r="V815" s="14"/>
      <c r="W815" s="14"/>
      <c r="X815" s="14"/>
      <c r="Y815" s="14"/>
      <c r="Z815" s="14"/>
      <c r="AA815" s="14"/>
      <c r="AB815" s="14"/>
      <c r="AC815" s="14"/>
      <c r="AD815" s="14"/>
      <c r="AE815" s="14"/>
      <c r="AT815" s="255" t="s">
        <v>221</v>
      </c>
      <c r="AU815" s="255" t="s">
        <v>83</v>
      </c>
      <c r="AV815" s="14" t="s">
        <v>83</v>
      </c>
      <c r="AW815" s="14" t="s">
        <v>34</v>
      </c>
      <c r="AX815" s="14" t="s">
        <v>74</v>
      </c>
      <c r="AY815" s="255" t="s">
        <v>210</v>
      </c>
    </row>
    <row r="816" s="14" customFormat="1">
      <c r="A816" s="14"/>
      <c r="B816" s="245"/>
      <c r="C816" s="246"/>
      <c r="D816" s="236" t="s">
        <v>221</v>
      </c>
      <c r="E816" s="247" t="s">
        <v>19</v>
      </c>
      <c r="F816" s="248" t="s">
        <v>2790</v>
      </c>
      <c r="G816" s="246"/>
      <c r="H816" s="249">
        <v>10.18</v>
      </c>
      <c r="I816" s="250"/>
      <c r="J816" s="246"/>
      <c r="K816" s="246"/>
      <c r="L816" s="251"/>
      <c r="M816" s="252"/>
      <c r="N816" s="253"/>
      <c r="O816" s="253"/>
      <c r="P816" s="253"/>
      <c r="Q816" s="253"/>
      <c r="R816" s="253"/>
      <c r="S816" s="253"/>
      <c r="T816" s="254"/>
      <c r="U816" s="14"/>
      <c r="V816" s="14"/>
      <c r="W816" s="14"/>
      <c r="X816" s="14"/>
      <c r="Y816" s="14"/>
      <c r="Z816" s="14"/>
      <c r="AA816" s="14"/>
      <c r="AB816" s="14"/>
      <c r="AC816" s="14"/>
      <c r="AD816" s="14"/>
      <c r="AE816" s="14"/>
      <c r="AT816" s="255" t="s">
        <v>221</v>
      </c>
      <c r="AU816" s="255" t="s">
        <v>83</v>
      </c>
      <c r="AV816" s="14" t="s">
        <v>83</v>
      </c>
      <c r="AW816" s="14" t="s">
        <v>34</v>
      </c>
      <c r="AX816" s="14" t="s">
        <v>74</v>
      </c>
      <c r="AY816" s="255" t="s">
        <v>210</v>
      </c>
    </row>
    <row r="817" s="14" customFormat="1">
      <c r="A817" s="14"/>
      <c r="B817" s="245"/>
      <c r="C817" s="246"/>
      <c r="D817" s="236" t="s">
        <v>221</v>
      </c>
      <c r="E817" s="247" t="s">
        <v>19</v>
      </c>
      <c r="F817" s="248" t="s">
        <v>2791</v>
      </c>
      <c r="G817" s="246"/>
      <c r="H817" s="249">
        <v>9.4299999999999997</v>
      </c>
      <c r="I817" s="250"/>
      <c r="J817" s="246"/>
      <c r="K817" s="246"/>
      <c r="L817" s="251"/>
      <c r="M817" s="252"/>
      <c r="N817" s="253"/>
      <c r="O817" s="253"/>
      <c r="P817" s="253"/>
      <c r="Q817" s="253"/>
      <c r="R817" s="253"/>
      <c r="S817" s="253"/>
      <c r="T817" s="254"/>
      <c r="U817" s="14"/>
      <c r="V817" s="14"/>
      <c r="W817" s="14"/>
      <c r="X817" s="14"/>
      <c r="Y817" s="14"/>
      <c r="Z817" s="14"/>
      <c r="AA817" s="14"/>
      <c r="AB817" s="14"/>
      <c r="AC817" s="14"/>
      <c r="AD817" s="14"/>
      <c r="AE817" s="14"/>
      <c r="AT817" s="255" t="s">
        <v>221</v>
      </c>
      <c r="AU817" s="255" t="s">
        <v>83</v>
      </c>
      <c r="AV817" s="14" t="s">
        <v>83</v>
      </c>
      <c r="AW817" s="14" t="s">
        <v>34</v>
      </c>
      <c r="AX817" s="14" t="s">
        <v>74</v>
      </c>
      <c r="AY817" s="255" t="s">
        <v>210</v>
      </c>
    </row>
    <row r="818" s="14" customFormat="1">
      <c r="A818" s="14"/>
      <c r="B818" s="245"/>
      <c r="C818" s="246"/>
      <c r="D818" s="236" t="s">
        <v>221</v>
      </c>
      <c r="E818" s="247" t="s">
        <v>19</v>
      </c>
      <c r="F818" s="248" t="s">
        <v>2792</v>
      </c>
      <c r="G818" s="246"/>
      <c r="H818" s="249">
        <v>15.255000000000001</v>
      </c>
      <c r="I818" s="250"/>
      <c r="J818" s="246"/>
      <c r="K818" s="246"/>
      <c r="L818" s="251"/>
      <c r="M818" s="252"/>
      <c r="N818" s="253"/>
      <c r="O818" s="253"/>
      <c r="P818" s="253"/>
      <c r="Q818" s="253"/>
      <c r="R818" s="253"/>
      <c r="S818" s="253"/>
      <c r="T818" s="254"/>
      <c r="U818" s="14"/>
      <c r="V818" s="14"/>
      <c r="W818" s="14"/>
      <c r="X818" s="14"/>
      <c r="Y818" s="14"/>
      <c r="Z818" s="14"/>
      <c r="AA818" s="14"/>
      <c r="AB818" s="14"/>
      <c r="AC818" s="14"/>
      <c r="AD818" s="14"/>
      <c r="AE818" s="14"/>
      <c r="AT818" s="255" t="s">
        <v>221</v>
      </c>
      <c r="AU818" s="255" t="s">
        <v>83</v>
      </c>
      <c r="AV818" s="14" t="s">
        <v>83</v>
      </c>
      <c r="AW818" s="14" t="s">
        <v>34</v>
      </c>
      <c r="AX818" s="14" t="s">
        <v>74</v>
      </c>
      <c r="AY818" s="255" t="s">
        <v>210</v>
      </c>
    </row>
    <row r="819" s="14" customFormat="1">
      <c r="A819" s="14"/>
      <c r="B819" s="245"/>
      <c r="C819" s="246"/>
      <c r="D819" s="236" t="s">
        <v>221</v>
      </c>
      <c r="E819" s="247" t="s">
        <v>19</v>
      </c>
      <c r="F819" s="248" t="s">
        <v>2793</v>
      </c>
      <c r="G819" s="246"/>
      <c r="H819" s="249">
        <v>7.0700000000000003</v>
      </c>
      <c r="I819" s="250"/>
      <c r="J819" s="246"/>
      <c r="K819" s="246"/>
      <c r="L819" s="251"/>
      <c r="M819" s="252"/>
      <c r="N819" s="253"/>
      <c r="O819" s="253"/>
      <c r="P819" s="253"/>
      <c r="Q819" s="253"/>
      <c r="R819" s="253"/>
      <c r="S819" s="253"/>
      <c r="T819" s="254"/>
      <c r="U819" s="14"/>
      <c r="V819" s="14"/>
      <c r="W819" s="14"/>
      <c r="X819" s="14"/>
      <c r="Y819" s="14"/>
      <c r="Z819" s="14"/>
      <c r="AA819" s="14"/>
      <c r="AB819" s="14"/>
      <c r="AC819" s="14"/>
      <c r="AD819" s="14"/>
      <c r="AE819" s="14"/>
      <c r="AT819" s="255" t="s">
        <v>221</v>
      </c>
      <c r="AU819" s="255" t="s">
        <v>83</v>
      </c>
      <c r="AV819" s="14" t="s">
        <v>83</v>
      </c>
      <c r="AW819" s="14" t="s">
        <v>34</v>
      </c>
      <c r="AX819" s="14" t="s">
        <v>74</v>
      </c>
      <c r="AY819" s="255" t="s">
        <v>210</v>
      </c>
    </row>
    <row r="820" s="16" customFormat="1">
      <c r="A820" s="16"/>
      <c r="B820" s="267"/>
      <c r="C820" s="268"/>
      <c r="D820" s="236" t="s">
        <v>221</v>
      </c>
      <c r="E820" s="269" t="s">
        <v>19</v>
      </c>
      <c r="F820" s="270" t="s">
        <v>236</v>
      </c>
      <c r="G820" s="268"/>
      <c r="H820" s="271">
        <v>71.240000000000009</v>
      </c>
      <c r="I820" s="272"/>
      <c r="J820" s="268"/>
      <c r="K820" s="268"/>
      <c r="L820" s="273"/>
      <c r="M820" s="274"/>
      <c r="N820" s="275"/>
      <c r="O820" s="275"/>
      <c r="P820" s="275"/>
      <c r="Q820" s="275"/>
      <c r="R820" s="275"/>
      <c r="S820" s="275"/>
      <c r="T820" s="276"/>
      <c r="U820" s="16"/>
      <c r="V820" s="16"/>
      <c r="W820" s="16"/>
      <c r="X820" s="16"/>
      <c r="Y820" s="16"/>
      <c r="Z820" s="16"/>
      <c r="AA820" s="16"/>
      <c r="AB820" s="16"/>
      <c r="AC820" s="16"/>
      <c r="AD820" s="16"/>
      <c r="AE820" s="16"/>
      <c r="AT820" s="277" t="s">
        <v>221</v>
      </c>
      <c r="AU820" s="277" t="s">
        <v>83</v>
      </c>
      <c r="AV820" s="16" t="s">
        <v>217</v>
      </c>
      <c r="AW820" s="16" t="s">
        <v>34</v>
      </c>
      <c r="AX820" s="16" t="s">
        <v>81</v>
      </c>
      <c r="AY820" s="277" t="s">
        <v>210</v>
      </c>
    </row>
    <row r="821" s="14" customFormat="1">
      <c r="A821" s="14"/>
      <c r="B821" s="245"/>
      <c r="C821" s="246"/>
      <c r="D821" s="236" t="s">
        <v>221</v>
      </c>
      <c r="E821" s="246"/>
      <c r="F821" s="248" t="s">
        <v>2794</v>
      </c>
      <c r="G821" s="246"/>
      <c r="H821" s="249">
        <v>79.789000000000001</v>
      </c>
      <c r="I821" s="250"/>
      <c r="J821" s="246"/>
      <c r="K821" s="246"/>
      <c r="L821" s="251"/>
      <c r="M821" s="252"/>
      <c r="N821" s="253"/>
      <c r="O821" s="253"/>
      <c r="P821" s="253"/>
      <c r="Q821" s="253"/>
      <c r="R821" s="253"/>
      <c r="S821" s="253"/>
      <c r="T821" s="254"/>
      <c r="U821" s="14"/>
      <c r="V821" s="14"/>
      <c r="W821" s="14"/>
      <c r="X821" s="14"/>
      <c r="Y821" s="14"/>
      <c r="Z821" s="14"/>
      <c r="AA821" s="14"/>
      <c r="AB821" s="14"/>
      <c r="AC821" s="14"/>
      <c r="AD821" s="14"/>
      <c r="AE821" s="14"/>
      <c r="AT821" s="255" t="s">
        <v>221</v>
      </c>
      <c r="AU821" s="255" t="s">
        <v>83</v>
      </c>
      <c r="AV821" s="14" t="s">
        <v>83</v>
      </c>
      <c r="AW821" s="14" t="s">
        <v>4</v>
      </c>
      <c r="AX821" s="14" t="s">
        <v>81</v>
      </c>
      <c r="AY821" s="255" t="s">
        <v>210</v>
      </c>
    </row>
    <row r="822" s="2" customFormat="1" ht="16.5" customHeight="1">
      <c r="A822" s="40"/>
      <c r="B822" s="41"/>
      <c r="C822" s="216" t="s">
        <v>1020</v>
      </c>
      <c r="D822" s="216" t="s">
        <v>212</v>
      </c>
      <c r="E822" s="217" t="s">
        <v>1262</v>
      </c>
      <c r="F822" s="218" t="s">
        <v>1263</v>
      </c>
      <c r="G822" s="219" t="s">
        <v>270</v>
      </c>
      <c r="H822" s="220">
        <v>71.239999999999995</v>
      </c>
      <c r="I822" s="221"/>
      <c r="J822" s="222">
        <f>ROUND(I822*H822,2)</f>
        <v>0</v>
      </c>
      <c r="K822" s="218" t="s">
        <v>296</v>
      </c>
      <c r="L822" s="46"/>
      <c r="M822" s="223" t="s">
        <v>19</v>
      </c>
      <c r="N822" s="224" t="s">
        <v>45</v>
      </c>
      <c r="O822" s="86"/>
      <c r="P822" s="225">
        <f>O822*H822</f>
        <v>0</v>
      </c>
      <c r="Q822" s="225">
        <v>0.011169999999999999</v>
      </c>
      <c r="R822" s="225">
        <f>Q822*H822</f>
        <v>0.79575079999999987</v>
      </c>
      <c r="S822" s="225">
        <v>0</v>
      </c>
      <c r="T822" s="226">
        <f>S822*H822</f>
        <v>0</v>
      </c>
      <c r="U822" s="40"/>
      <c r="V822" s="40"/>
      <c r="W822" s="40"/>
      <c r="X822" s="40"/>
      <c r="Y822" s="40"/>
      <c r="Z822" s="40"/>
      <c r="AA822" s="40"/>
      <c r="AB822" s="40"/>
      <c r="AC822" s="40"/>
      <c r="AD822" s="40"/>
      <c r="AE822" s="40"/>
      <c r="AR822" s="227" t="s">
        <v>368</v>
      </c>
      <c r="AT822" s="227" t="s">
        <v>212</v>
      </c>
      <c r="AU822" s="227" t="s">
        <v>83</v>
      </c>
      <c r="AY822" s="19" t="s">
        <v>210</v>
      </c>
      <c r="BE822" s="228">
        <f>IF(N822="základní",J822,0)</f>
        <v>0</v>
      </c>
      <c r="BF822" s="228">
        <f>IF(N822="snížená",J822,0)</f>
        <v>0</v>
      </c>
      <c r="BG822" s="228">
        <f>IF(N822="zákl. přenesená",J822,0)</f>
        <v>0</v>
      </c>
      <c r="BH822" s="228">
        <f>IF(N822="sníž. přenesená",J822,0)</f>
        <v>0</v>
      </c>
      <c r="BI822" s="228">
        <f>IF(N822="nulová",J822,0)</f>
        <v>0</v>
      </c>
      <c r="BJ822" s="19" t="s">
        <v>81</v>
      </c>
      <c r="BK822" s="228">
        <f>ROUND(I822*H822,2)</f>
        <v>0</v>
      </c>
      <c r="BL822" s="19" t="s">
        <v>368</v>
      </c>
      <c r="BM822" s="227" t="s">
        <v>2795</v>
      </c>
    </row>
    <row r="823" s="13" customFormat="1">
      <c r="A823" s="13"/>
      <c r="B823" s="234"/>
      <c r="C823" s="235"/>
      <c r="D823" s="236" t="s">
        <v>221</v>
      </c>
      <c r="E823" s="237" t="s">
        <v>19</v>
      </c>
      <c r="F823" s="238" t="s">
        <v>1256</v>
      </c>
      <c r="G823" s="235"/>
      <c r="H823" s="237" t="s">
        <v>19</v>
      </c>
      <c r="I823" s="239"/>
      <c r="J823" s="235"/>
      <c r="K823" s="235"/>
      <c r="L823" s="240"/>
      <c r="M823" s="241"/>
      <c r="N823" s="242"/>
      <c r="O823" s="242"/>
      <c r="P823" s="242"/>
      <c r="Q823" s="242"/>
      <c r="R823" s="242"/>
      <c r="S823" s="242"/>
      <c r="T823" s="243"/>
      <c r="U823" s="13"/>
      <c r="V823" s="13"/>
      <c r="W823" s="13"/>
      <c r="X823" s="13"/>
      <c r="Y823" s="13"/>
      <c r="Z823" s="13"/>
      <c r="AA823" s="13"/>
      <c r="AB823" s="13"/>
      <c r="AC823" s="13"/>
      <c r="AD823" s="13"/>
      <c r="AE823" s="13"/>
      <c r="AT823" s="244" t="s">
        <v>221</v>
      </c>
      <c r="AU823" s="244" t="s">
        <v>83</v>
      </c>
      <c r="AV823" s="13" t="s">
        <v>81</v>
      </c>
      <c r="AW823" s="13" t="s">
        <v>34</v>
      </c>
      <c r="AX823" s="13" t="s">
        <v>74</v>
      </c>
      <c r="AY823" s="244" t="s">
        <v>210</v>
      </c>
    </row>
    <row r="824" s="13" customFormat="1">
      <c r="A824" s="13"/>
      <c r="B824" s="234"/>
      <c r="C824" s="235"/>
      <c r="D824" s="236" t="s">
        <v>221</v>
      </c>
      <c r="E824" s="237" t="s">
        <v>19</v>
      </c>
      <c r="F824" s="238" t="s">
        <v>2419</v>
      </c>
      <c r="G824" s="235"/>
      <c r="H824" s="237" t="s">
        <v>19</v>
      </c>
      <c r="I824" s="239"/>
      <c r="J824" s="235"/>
      <c r="K824" s="235"/>
      <c r="L824" s="240"/>
      <c r="M824" s="241"/>
      <c r="N824" s="242"/>
      <c r="O824" s="242"/>
      <c r="P824" s="242"/>
      <c r="Q824" s="242"/>
      <c r="R824" s="242"/>
      <c r="S824" s="242"/>
      <c r="T824" s="243"/>
      <c r="U824" s="13"/>
      <c r="V824" s="13"/>
      <c r="W824" s="13"/>
      <c r="X824" s="13"/>
      <c r="Y824" s="13"/>
      <c r="Z824" s="13"/>
      <c r="AA824" s="13"/>
      <c r="AB824" s="13"/>
      <c r="AC824" s="13"/>
      <c r="AD824" s="13"/>
      <c r="AE824" s="13"/>
      <c r="AT824" s="244" t="s">
        <v>221</v>
      </c>
      <c r="AU824" s="244" t="s">
        <v>83</v>
      </c>
      <c r="AV824" s="13" t="s">
        <v>81</v>
      </c>
      <c r="AW824" s="13" t="s">
        <v>34</v>
      </c>
      <c r="AX824" s="13" t="s">
        <v>74</v>
      </c>
      <c r="AY824" s="244" t="s">
        <v>210</v>
      </c>
    </row>
    <row r="825" s="14" customFormat="1">
      <c r="A825" s="14"/>
      <c r="B825" s="245"/>
      <c r="C825" s="246"/>
      <c r="D825" s="236" t="s">
        <v>221</v>
      </c>
      <c r="E825" s="247" t="s">
        <v>19</v>
      </c>
      <c r="F825" s="248" t="s">
        <v>2785</v>
      </c>
      <c r="G825" s="246"/>
      <c r="H825" s="249">
        <v>15.744999999999999</v>
      </c>
      <c r="I825" s="250"/>
      <c r="J825" s="246"/>
      <c r="K825" s="246"/>
      <c r="L825" s="251"/>
      <c r="M825" s="252"/>
      <c r="N825" s="253"/>
      <c r="O825" s="253"/>
      <c r="P825" s="253"/>
      <c r="Q825" s="253"/>
      <c r="R825" s="253"/>
      <c r="S825" s="253"/>
      <c r="T825" s="254"/>
      <c r="U825" s="14"/>
      <c r="V825" s="14"/>
      <c r="W825" s="14"/>
      <c r="X825" s="14"/>
      <c r="Y825" s="14"/>
      <c r="Z825" s="14"/>
      <c r="AA825" s="14"/>
      <c r="AB825" s="14"/>
      <c r="AC825" s="14"/>
      <c r="AD825" s="14"/>
      <c r="AE825" s="14"/>
      <c r="AT825" s="255" t="s">
        <v>221</v>
      </c>
      <c r="AU825" s="255" t="s">
        <v>83</v>
      </c>
      <c r="AV825" s="14" t="s">
        <v>83</v>
      </c>
      <c r="AW825" s="14" t="s">
        <v>34</v>
      </c>
      <c r="AX825" s="14" t="s">
        <v>74</v>
      </c>
      <c r="AY825" s="255" t="s">
        <v>210</v>
      </c>
    </row>
    <row r="826" s="14" customFormat="1">
      <c r="A826" s="14"/>
      <c r="B826" s="245"/>
      <c r="C826" s="246"/>
      <c r="D826" s="236" t="s">
        <v>221</v>
      </c>
      <c r="E826" s="247" t="s">
        <v>19</v>
      </c>
      <c r="F826" s="248" t="s">
        <v>2786</v>
      </c>
      <c r="G826" s="246"/>
      <c r="H826" s="249">
        <v>13.560000000000001</v>
      </c>
      <c r="I826" s="250"/>
      <c r="J826" s="246"/>
      <c r="K826" s="246"/>
      <c r="L826" s="251"/>
      <c r="M826" s="252"/>
      <c r="N826" s="253"/>
      <c r="O826" s="253"/>
      <c r="P826" s="253"/>
      <c r="Q826" s="253"/>
      <c r="R826" s="253"/>
      <c r="S826" s="253"/>
      <c r="T826" s="254"/>
      <c r="U826" s="14"/>
      <c r="V826" s="14"/>
      <c r="W826" s="14"/>
      <c r="X826" s="14"/>
      <c r="Y826" s="14"/>
      <c r="Z826" s="14"/>
      <c r="AA826" s="14"/>
      <c r="AB826" s="14"/>
      <c r="AC826" s="14"/>
      <c r="AD826" s="14"/>
      <c r="AE826" s="14"/>
      <c r="AT826" s="255" t="s">
        <v>221</v>
      </c>
      <c r="AU826" s="255" t="s">
        <v>83</v>
      </c>
      <c r="AV826" s="14" t="s">
        <v>83</v>
      </c>
      <c r="AW826" s="14" t="s">
        <v>34</v>
      </c>
      <c r="AX826" s="14" t="s">
        <v>74</v>
      </c>
      <c r="AY826" s="255" t="s">
        <v>210</v>
      </c>
    </row>
    <row r="827" s="14" customFormat="1">
      <c r="A827" s="14"/>
      <c r="B827" s="245"/>
      <c r="C827" s="246"/>
      <c r="D827" s="236" t="s">
        <v>221</v>
      </c>
      <c r="E827" s="247" t="s">
        <v>19</v>
      </c>
      <c r="F827" s="248" t="s">
        <v>2790</v>
      </c>
      <c r="G827" s="246"/>
      <c r="H827" s="249">
        <v>10.18</v>
      </c>
      <c r="I827" s="250"/>
      <c r="J827" s="246"/>
      <c r="K827" s="246"/>
      <c r="L827" s="251"/>
      <c r="M827" s="252"/>
      <c r="N827" s="253"/>
      <c r="O827" s="253"/>
      <c r="P827" s="253"/>
      <c r="Q827" s="253"/>
      <c r="R827" s="253"/>
      <c r="S827" s="253"/>
      <c r="T827" s="254"/>
      <c r="U827" s="14"/>
      <c r="V827" s="14"/>
      <c r="W827" s="14"/>
      <c r="X827" s="14"/>
      <c r="Y827" s="14"/>
      <c r="Z827" s="14"/>
      <c r="AA827" s="14"/>
      <c r="AB827" s="14"/>
      <c r="AC827" s="14"/>
      <c r="AD827" s="14"/>
      <c r="AE827" s="14"/>
      <c r="AT827" s="255" t="s">
        <v>221</v>
      </c>
      <c r="AU827" s="255" t="s">
        <v>83</v>
      </c>
      <c r="AV827" s="14" t="s">
        <v>83</v>
      </c>
      <c r="AW827" s="14" t="s">
        <v>34</v>
      </c>
      <c r="AX827" s="14" t="s">
        <v>74</v>
      </c>
      <c r="AY827" s="255" t="s">
        <v>210</v>
      </c>
    </row>
    <row r="828" s="14" customFormat="1">
      <c r="A828" s="14"/>
      <c r="B828" s="245"/>
      <c r="C828" s="246"/>
      <c r="D828" s="236" t="s">
        <v>221</v>
      </c>
      <c r="E828" s="247" t="s">
        <v>19</v>
      </c>
      <c r="F828" s="248" t="s">
        <v>2791</v>
      </c>
      <c r="G828" s="246"/>
      <c r="H828" s="249">
        <v>9.4299999999999997</v>
      </c>
      <c r="I828" s="250"/>
      <c r="J828" s="246"/>
      <c r="K828" s="246"/>
      <c r="L828" s="251"/>
      <c r="M828" s="252"/>
      <c r="N828" s="253"/>
      <c r="O828" s="253"/>
      <c r="P828" s="253"/>
      <c r="Q828" s="253"/>
      <c r="R828" s="253"/>
      <c r="S828" s="253"/>
      <c r="T828" s="254"/>
      <c r="U828" s="14"/>
      <c r="V828" s="14"/>
      <c r="W828" s="14"/>
      <c r="X828" s="14"/>
      <c r="Y828" s="14"/>
      <c r="Z828" s="14"/>
      <c r="AA828" s="14"/>
      <c r="AB828" s="14"/>
      <c r="AC828" s="14"/>
      <c r="AD828" s="14"/>
      <c r="AE828" s="14"/>
      <c r="AT828" s="255" t="s">
        <v>221</v>
      </c>
      <c r="AU828" s="255" t="s">
        <v>83</v>
      </c>
      <c r="AV828" s="14" t="s">
        <v>83</v>
      </c>
      <c r="AW828" s="14" t="s">
        <v>34</v>
      </c>
      <c r="AX828" s="14" t="s">
        <v>74</v>
      </c>
      <c r="AY828" s="255" t="s">
        <v>210</v>
      </c>
    </row>
    <row r="829" s="14" customFormat="1">
      <c r="A829" s="14"/>
      <c r="B829" s="245"/>
      <c r="C829" s="246"/>
      <c r="D829" s="236" t="s">
        <v>221</v>
      </c>
      <c r="E829" s="247" t="s">
        <v>19</v>
      </c>
      <c r="F829" s="248" t="s">
        <v>2792</v>
      </c>
      <c r="G829" s="246"/>
      <c r="H829" s="249">
        <v>15.255000000000001</v>
      </c>
      <c r="I829" s="250"/>
      <c r="J829" s="246"/>
      <c r="K829" s="246"/>
      <c r="L829" s="251"/>
      <c r="M829" s="252"/>
      <c r="N829" s="253"/>
      <c r="O829" s="253"/>
      <c r="P829" s="253"/>
      <c r="Q829" s="253"/>
      <c r="R829" s="253"/>
      <c r="S829" s="253"/>
      <c r="T829" s="254"/>
      <c r="U829" s="14"/>
      <c r="V829" s="14"/>
      <c r="W829" s="14"/>
      <c r="X829" s="14"/>
      <c r="Y829" s="14"/>
      <c r="Z829" s="14"/>
      <c r="AA829" s="14"/>
      <c r="AB829" s="14"/>
      <c r="AC829" s="14"/>
      <c r="AD829" s="14"/>
      <c r="AE829" s="14"/>
      <c r="AT829" s="255" t="s">
        <v>221</v>
      </c>
      <c r="AU829" s="255" t="s">
        <v>83</v>
      </c>
      <c r="AV829" s="14" t="s">
        <v>83</v>
      </c>
      <c r="AW829" s="14" t="s">
        <v>34</v>
      </c>
      <c r="AX829" s="14" t="s">
        <v>74</v>
      </c>
      <c r="AY829" s="255" t="s">
        <v>210</v>
      </c>
    </row>
    <row r="830" s="14" customFormat="1">
      <c r="A830" s="14"/>
      <c r="B830" s="245"/>
      <c r="C830" s="246"/>
      <c r="D830" s="236" t="s">
        <v>221</v>
      </c>
      <c r="E830" s="247" t="s">
        <v>19</v>
      </c>
      <c r="F830" s="248" t="s">
        <v>2793</v>
      </c>
      <c r="G830" s="246"/>
      <c r="H830" s="249">
        <v>7.0700000000000003</v>
      </c>
      <c r="I830" s="250"/>
      <c r="J830" s="246"/>
      <c r="K830" s="246"/>
      <c r="L830" s="251"/>
      <c r="M830" s="252"/>
      <c r="N830" s="253"/>
      <c r="O830" s="253"/>
      <c r="P830" s="253"/>
      <c r="Q830" s="253"/>
      <c r="R830" s="253"/>
      <c r="S830" s="253"/>
      <c r="T830" s="254"/>
      <c r="U830" s="14"/>
      <c r="V830" s="14"/>
      <c r="W830" s="14"/>
      <c r="X830" s="14"/>
      <c r="Y830" s="14"/>
      <c r="Z830" s="14"/>
      <c r="AA830" s="14"/>
      <c r="AB830" s="14"/>
      <c r="AC830" s="14"/>
      <c r="AD830" s="14"/>
      <c r="AE830" s="14"/>
      <c r="AT830" s="255" t="s">
        <v>221</v>
      </c>
      <c r="AU830" s="255" t="s">
        <v>83</v>
      </c>
      <c r="AV830" s="14" t="s">
        <v>83</v>
      </c>
      <c r="AW830" s="14" t="s">
        <v>34</v>
      </c>
      <c r="AX830" s="14" t="s">
        <v>74</v>
      </c>
      <c r="AY830" s="255" t="s">
        <v>210</v>
      </c>
    </row>
    <row r="831" s="15" customFormat="1">
      <c r="A831" s="15"/>
      <c r="B831" s="256"/>
      <c r="C831" s="257"/>
      <c r="D831" s="236" t="s">
        <v>221</v>
      </c>
      <c r="E831" s="258" t="s">
        <v>19</v>
      </c>
      <c r="F831" s="259" t="s">
        <v>234</v>
      </c>
      <c r="G831" s="257"/>
      <c r="H831" s="260">
        <v>71.240000000000009</v>
      </c>
      <c r="I831" s="261"/>
      <c r="J831" s="257"/>
      <c r="K831" s="257"/>
      <c r="L831" s="262"/>
      <c r="M831" s="263"/>
      <c r="N831" s="264"/>
      <c r="O831" s="264"/>
      <c r="P831" s="264"/>
      <c r="Q831" s="264"/>
      <c r="R831" s="264"/>
      <c r="S831" s="264"/>
      <c r="T831" s="265"/>
      <c r="U831" s="15"/>
      <c r="V831" s="15"/>
      <c r="W831" s="15"/>
      <c r="X831" s="15"/>
      <c r="Y831" s="15"/>
      <c r="Z831" s="15"/>
      <c r="AA831" s="15"/>
      <c r="AB831" s="15"/>
      <c r="AC831" s="15"/>
      <c r="AD831" s="15"/>
      <c r="AE831" s="15"/>
      <c r="AT831" s="266" t="s">
        <v>221</v>
      </c>
      <c r="AU831" s="266" t="s">
        <v>83</v>
      </c>
      <c r="AV831" s="15" t="s">
        <v>91</v>
      </c>
      <c r="AW831" s="15" t="s">
        <v>34</v>
      </c>
      <c r="AX831" s="15" t="s">
        <v>74</v>
      </c>
      <c r="AY831" s="266" t="s">
        <v>210</v>
      </c>
    </row>
    <row r="832" s="16" customFormat="1">
      <c r="A832" s="16"/>
      <c r="B832" s="267"/>
      <c r="C832" s="268"/>
      <c r="D832" s="236" t="s">
        <v>221</v>
      </c>
      <c r="E832" s="269" t="s">
        <v>19</v>
      </c>
      <c r="F832" s="270" t="s">
        <v>236</v>
      </c>
      <c r="G832" s="268"/>
      <c r="H832" s="271">
        <v>71.240000000000009</v>
      </c>
      <c r="I832" s="272"/>
      <c r="J832" s="268"/>
      <c r="K832" s="268"/>
      <c r="L832" s="273"/>
      <c r="M832" s="274"/>
      <c r="N832" s="275"/>
      <c r="O832" s="275"/>
      <c r="P832" s="275"/>
      <c r="Q832" s="275"/>
      <c r="R832" s="275"/>
      <c r="S832" s="275"/>
      <c r="T832" s="276"/>
      <c r="U832" s="16"/>
      <c r="V832" s="16"/>
      <c r="W832" s="16"/>
      <c r="X832" s="16"/>
      <c r="Y832" s="16"/>
      <c r="Z832" s="16"/>
      <c r="AA832" s="16"/>
      <c r="AB832" s="16"/>
      <c r="AC832" s="16"/>
      <c r="AD832" s="16"/>
      <c r="AE832" s="16"/>
      <c r="AT832" s="277" t="s">
        <v>221</v>
      </c>
      <c r="AU832" s="277" t="s">
        <v>83</v>
      </c>
      <c r="AV832" s="16" t="s">
        <v>217</v>
      </c>
      <c r="AW832" s="16" t="s">
        <v>34</v>
      </c>
      <c r="AX832" s="16" t="s">
        <v>81</v>
      </c>
      <c r="AY832" s="277" t="s">
        <v>210</v>
      </c>
    </row>
    <row r="833" s="2" customFormat="1" ht="24.15" customHeight="1">
      <c r="A833" s="40"/>
      <c r="B833" s="41"/>
      <c r="C833" s="216" t="s">
        <v>1025</v>
      </c>
      <c r="D833" s="216" t="s">
        <v>212</v>
      </c>
      <c r="E833" s="217" t="s">
        <v>2796</v>
      </c>
      <c r="F833" s="218" t="s">
        <v>2797</v>
      </c>
      <c r="G833" s="219" t="s">
        <v>270</v>
      </c>
      <c r="H833" s="220">
        <v>41.840000000000003</v>
      </c>
      <c r="I833" s="221"/>
      <c r="J833" s="222">
        <f>ROUND(I833*H833,2)</f>
        <v>0</v>
      </c>
      <c r="K833" s="218" t="s">
        <v>389</v>
      </c>
      <c r="L833" s="46"/>
      <c r="M833" s="223" t="s">
        <v>19</v>
      </c>
      <c r="N833" s="224" t="s">
        <v>45</v>
      </c>
      <c r="O833" s="86"/>
      <c r="P833" s="225">
        <f>O833*H833</f>
        <v>0</v>
      </c>
      <c r="Q833" s="225">
        <v>0</v>
      </c>
      <c r="R833" s="225">
        <f>Q833*H833</f>
        <v>0</v>
      </c>
      <c r="S833" s="225">
        <v>0</v>
      </c>
      <c r="T833" s="226">
        <f>S833*H833</f>
        <v>0</v>
      </c>
      <c r="U833" s="40"/>
      <c r="V833" s="40"/>
      <c r="W833" s="40"/>
      <c r="X833" s="40"/>
      <c r="Y833" s="40"/>
      <c r="Z833" s="40"/>
      <c r="AA833" s="40"/>
      <c r="AB833" s="40"/>
      <c r="AC833" s="40"/>
      <c r="AD833" s="40"/>
      <c r="AE833" s="40"/>
      <c r="AR833" s="227" t="s">
        <v>368</v>
      </c>
      <c r="AT833" s="227" t="s">
        <v>212</v>
      </c>
      <c r="AU833" s="227" t="s">
        <v>83</v>
      </c>
      <c r="AY833" s="19" t="s">
        <v>210</v>
      </c>
      <c r="BE833" s="228">
        <f>IF(N833="základní",J833,0)</f>
        <v>0</v>
      </c>
      <c r="BF833" s="228">
        <f>IF(N833="snížená",J833,0)</f>
        <v>0</v>
      </c>
      <c r="BG833" s="228">
        <f>IF(N833="zákl. přenesená",J833,0)</f>
        <v>0</v>
      </c>
      <c r="BH833" s="228">
        <f>IF(N833="sníž. přenesená",J833,0)</f>
        <v>0</v>
      </c>
      <c r="BI833" s="228">
        <f>IF(N833="nulová",J833,0)</f>
        <v>0</v>
      </c>
      <c r="BJ833" s="19" t="s">
        <v>81</v>
      </c>
      <c r="BK833" s="228">
        <f>ROUND(I833*H833,2)</f>
        <v>0</v>
      </c>
      <c r="BL833" s="19" t="s">
        <v>368</v>
      </c>
      <c r="BM833" s="227" t="s">
        <v>2798</v>
      </c>
    </row>
    <row r="834" s="2" customFormat="1">
      <c r="A834" s="40"/>
      <c r="B834" s="41"/>
      <c r="C834" s="42"/>
      <c r="D834" s="229" t="s">
        <v>219</v>
      </c>
      <c r="E834" s="42"/>
      <c r="F834" s="230" t="s">
        <v>2799</v>
      </c>
      <c r="G834" s="42"/>
      <c r="H834" s="42"/>
      <c r="I834" s="231"/>
      <c r="J834" s="42"/>
      <c r="K834" s="42"/>
      <c r="L834" s="46"/>
      <c r="M834" s="232"/>
      <c r="N834" s="233"/>
      <c r="O834" s="86"/>
      <c r="P834" s="86"/>
      <c r="Q834" s="86"/>
      <c r="R834" s="86"/>
      <c r="S834" s="86"/>
      <c r="T834" s="87"/>
      <c r="U834" s="40"/>
      <c r="V834" s="40"/>
      <c r="W834" s="40"/>
      <c r="X834" s="40"/>
      <c r="Y834" s="40"/>
      <c r="Z834" s="40"/>
      <c r="AA834" s="40"/>
      <c r="AB834" s="40"/>
      <c r="AC834" s="40"/>
      <c r="AD834" s="40"/>
      <c r="AE834" s="40"/>
      <c r="AT834" s="19" t="s">
        <v>219</v>
      </c>
      <c r="AU834" s="19" t="s">
        <v>83</v>
      </c>
    </row>
    <row r="835" s="13" customFormat="1">
      <c r="A835" s="13"/>
      <c r="B835" s="234"/>
      <c r="C835" s="235"/>
      <c r="D835" s="236" t="s">
        <v>221</v>
      </c>
      <c r="E835" s="237" t="s">
        <v>19</v>
      </c>
      <c r="F835" s="238" t="s">
        <v>2800</v>
      </c>
      <c r="G835" s="235"/>
      <c r="H835" s="237" t="s">
        <v>19</v>
      </c>
      <c r="I835" s="239"/>
      <c r="J835" s="235"/>
      <c r="K835" s="235"/>
      <c r="L835" s="240"/>
      <c r="M835" s="241"/>
      <c r="N835" s="242"/>
      <c r="O835" s="242"/>
      <c r="P835" s="242"/>
      <c r="Q835" s="242"/>
      <c r="R835" s="242"/>
      <c r="S835" s="242"/>
      <c r="T835" s="243"/>
      <c r="U835" s="13"/>
      <c r="V835" s="13"/>
      <c r="W835" s="13"/>
      <c r="X835" s="13"/>
      <c r="Y835" s="13"/>
      <c r="Z835" s="13"/>
      <c r="AA835" s="13"/>
      <c r="AB835" s="13"/>
      <c r="AC835" s="13"/>
      <c r="AD835" s="13"/>
      <c r="AE835" s="13"/>
      <c r="AT835" s="244" t="s">
        <v>221</v>
      </c>
      <c r="AU835" s="244" t="s">
        <v>83</v>
      </c>
      <c r="AV835" s="13" t="s">
        <v>81</v>
      </c>
      <c r="AW835" s="13" t="s">
        <v>34</v>
      </c>
      <c r="AX835" s="13" t="s">
        <v>74</v>
      </c>
      <c r="AY835" s="244" t="s">
        <v>210</v>
      </c>
    </row>
    <row r="836" s="14" customFormat="1">
      <c r="A836" s="14"/>
      <c r="B836" s="245"/>
      <c r="C836" s="246"/>
      <c r="D836" s="236" t="s">
        <v>221</v>
      </c>
      <c r="E836" s="247" t="s">
        <v>19</v>
      </c>
      <c r="F836" s="248" t="s">
        <v>2801</v>
      </c>
      <c r="G836" s="246"/>
      <c r="H836" s="249">
        <v>41.840000000000003</v>
      </c>
      <c r="I836" s="250"/>
      <c r="J836" s="246"/>
      <c r="K836" s="246"/>
      <c r="L836" s="251"/>
      <c r="M836" s="252"/>
      <c r="N836" s="253"/>
      <c r="O836" s="253"/>
      <c r="P836" s="253"/>
      <c r="Q836" s="253"/>
      <c r="R836" s="253"/>
      <c r="S836" s="253"/>
      <c r="T836" s="254"/>
      <c r="U836" s="14"/>
      <c r="V836" s="14"/>
      <c r="W836" s="14"/>
      <c r="X836" s="14"/>
      <c r="Y836" s="14"/>
      <c r="Z836" s="14"/>
      <c r="AA836" s="14"/>
      <c r="AB836" s="14"/>
      <c r="AC836" s="14"/>
      <c r="AD836" s="14"/>
      <c r="AE836" s="14"/>
      <c r="AT836" s="255" t="s">
        <v>221</v>
      </c>
      <c r="AU836" s="255" t="s">
        <v>83</v>
      </c>
      <c r="AV836" s="14" t="s">
        <v>83</v>
      </c>
      <c r="AW836" s="14" t="s">
        <v>34</v>
      </c>
      <c r="AX836" s="14" t="s">
        <v>81</v>
      </c>
      <c r="AY836" s="255" t="s">
        <v>210</v>
      </c>
    </row>
    <row r="837" s="2" customFormat="1" ht="16.5" customHeight="1">
      <c r="A837" s="40"/>
      <c r="B837" s="41"/>
      <c r="C837" s="278" t="s">
        <v>1030</v>
      </c>
      <c r="D837" s="278" t="s">
        <v>424</v>
      </c>
      <c r="E837" s="279" t="s">
        <v>1294</v>
      </c>
      <c r="F837" s="280" t="s">
        <v>1295</v>
      </c>
      <c r="G837" s="281" t="s">
        <v>215</v>
      </c>
      <c r="H837" s="282">
        <v>1.0980000000000001</v>
      </c>
      <c r="I837" s="283"/>
      <c r="J837" s="284">
        <f>ROUND(I837*H837,2)</f>
        <v>0</v>
      </c>
      <c r="K837" s="280" t="s">
        <v>389</v>
      </c>
      <c r="L837" s="285"/>
      <c r="M837" s="286" t="s">
        <v>19</v>
      </c>
      <c r="N837" s="287" t="s">
        <v>45</v>
      </c>
      <c r="O837" s="86"/>
      <c r="P837" s="225">
        <f>O837*H837</f>
        <v>0</v>
      </c>
      <c r="Q837" s="225">
        <v>0.55000000000000004</v>
      </c>
      <c r="R837" s="225">
        <f>Q837*H837</f>
        <v>0.6039000000000001</v>
      </c>
      <c r="S837" s="225">
        <v>0</v>
      </c>
      <c r="T837" s="226">
        <f>S837*H837</f>
        <v>0</v>
      </c>
      <c r="U837" s="40"/>
      <c r="V837" s="40"/>
      <c r="W837" s="40"/>
      <c r="X837" s="40"/>
      <c r="Y837" s="40"/>
      <c r="Z837" s="40"/>
      <c r="AA837" s="40"/>
      <c r="AB837" s="40"/>
      <c r="AC837" s="40"/>
      <c r="AD837" s="40"/>
      <c r="AE837" s="40"/>
      <c r="AR837" s="227" t="s">
        <v>498</v>
      </c>
      <c r="AT837" s="227" t="s">
        <v>424</v>
      </c>
      <c r="AU837" s="227" t="s">
        <v>83</v>
      </c>
      <c r="AY837" s="19" t="s">
        <v>210</v>
      </c>
      <c r="BE837" s="228">
        <f>IF(N837="základní",J837,0)</f>
        <v>0</v>
      </c>
      <c r="BF837" s="228">
        <f>IF(N837="snížená",J837,0)</f>
        <v>0</v>
      </c>
      <c r="BG837" s="228">
        <f>IF(N837="zákl. přenesená",J837,0)</f>
        <v>0</v>
      </c>
      <c r="BH837" s="228">
        <f>IF(N837="sníž. přenesená",J837,0)</f>
        <v>0</v>
      </c>
      <c r="BI837" s="228">
        <f>IF(N837="nulová",J837,0)</f>
        <v>0</v>
      </c>
      <c r="BJ837" s="19" t="s">
        <v>81</v>
      </c>
      <c r="BK837" s="228">
        <f>ROUND(I837*H837,2)</f>
        <v>0</v>
      </c>
      <c r="BL837" s="19" t="s">
        <v>368</v>
      </c>
      <c r="BM837" s="227" t="s">
        <v>2802</v>
      </c>
    </row>
    <row r="838" s="14" customFormat="1">
      <c r="A838" s="14"/>
      <c r="B838" s="245"/>
      <c r="C838" s="246"/>
      <c r="D838" s="236" t="s">
        <v>221</v>
      </c>
      <c r="E838" s="247" t="s">
        <v>19</v>
      </c>
      <c r="F838" s="248" t="s">
        <v>2803</v>
      </c>
      <c r="G838" s="246"/>
      <c r="H838" s="249">
        <v>1.046</v>
      </c>
      <c r="I838" s="250"/>
      <c r="J838" s="246"/>
      <c r="K838" s="246"/>
      <c r="L838" s="251"/>
      <c r="M838" s="252"/>
      <c r="N838" s="253"/>
      <c r="O838" s="253"/>
      <c r="P838" s="253"/>
      <c r="Q838" s="253"/>
      <c r="R838" s="253"/>
      <c r="S838" s="253"/>
      <c r="T838" s="254"/>
      <c r="U838" s="14"/>
      <c r="V838" s="14"/>
      <c r="W838" s="14"/>
      <c r="X838" s="14"/>
      <c r="Y838" s="14"/>
      <c r="Z838" s="14"/>
      <c r="AA838" s="14"/>
      <c r="AB838" s="14"/>
      <c r="AC838" s="14"/>
      <c r="AD838" s="14"/>
      <c r="AE838" s="14"/>
      <c r="AT838" s="255" t="s">
        <v>221</v>
      </c>
      <c r="AU838" s="255" t="s">
        <v>83</v>
      </c>
      <c r="AV838" s="14" t="s">
        <v>83</v>
      </c>
      <c r="AW838" s="14" t="s">
        <v>34</v>
      </c>
      <c r="AX838" s="14" t="s">
        <v>81</v>
      </c>
      <c r="AY838" s="255" t="s">
        <v>210</v>
      </c>
    </row>
    <row r="839" s="14" customFormat="1">
      <c r="A839" s="14"/>
      <c r="B839" s="245"/>
      <c r="C839" s="246"/>
      <c r="D839" s="236" t="s">
        <v>221</v>
      </c>
      <c r="E839" s="246"/>
      <c r="F839" s="248" t="s">
        <v>2804</v>
      </c>
      <c r="G839" s="246"/>
      <c r="H839" s="249">
        <v>1.0980000000000001</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221</v>
      </c>
      <c r="AU839" s="255" t="s">
        <v>83</v>
      </c>
      <c r="AV839" s="14" t="s">
        <v>83</v>
      </c>
      <c r="AW839" s="14" t="s">
        <v>4</v>
      </c>
      <c r="AX839" s="14" t="s">
        <v>81</v>
      </c>
      <c r="AY839" s="255" t="s">
        <v>210</v>
      </c>
    </row>
    <row r="840" s="2" customFormat="1" ht="24.15" customHeight="1">
      <c r="A840" s="40"/>
      <c r="B840" s="41"/>
      <c r="C840" s="216" t="s">
        <v>1039</v>
      </c>
      <c r="D840" s="216" t="s">
        <v>212</v>
      </c>
      <c r="E840" s="217" t="s">
        <v>2805</v>
      </c>
      <c r="F840" s="218" t="s">
        <v>2806</v>
      </c>
      <c r="G840" s="219" t="s">
        <v>270</v>
      </c>
      <c r="H840" s="220">
        <v>210.19999999999999</v>
      </c>
      <c r="I840" s="221"/>
      <c r="J840" s="222">
        <f>ROUND(I840*H840,2)</f>
        <v>0</v>
      </c>
      <c r="K840" s="218" t="s">
        <v>389</v>
      </c>
      <c r="L840" s="46"/>
      <c r="M840" s="223" t="s">
        <v>19</v>
      </c>
      <c r="N840" s="224" t="s">
        <v>45</v>
      </c>
      <c r="O840" s="86"/>
      <c r="P840" s="225">
        <f>O840*H840</f>
        <v>0</v>
      </c>
      <c r="Q840" s="225">
        <v>0</v>
      </c>
      <c r="R840" s="225">
        <f>Q840*H840</f>
        <v>0</v>
      </c>
      <c r="S840" s="225">
        <v>0</v>
      </c>
      <c r="T840" s="226">
        <f>S840*H840</f>
        <v>0</v>
      </c>
      <c r="U840" s="40"/>
      <c r="V840" s="40"/>
      <c r="W840" s="40"/>
      <c r="X840" s="40"/>
      <c r="Y840" s="40"/>
      <c r="Z840" s="40"/>
      <c r="AA840" s="40"/>
      <c r="AB840" s="40"/>
      <c r="AC840" s="40"/>
      <c r="AD840" s="40"/>
      <c r="AE840" s="40"/>
      <c r="AR840" s="227" t="s">
        <v>368</v>
      </c>
      <c r="AT840" s="227" t="s">
        <v>212</v>
      </c>
      <c r="AU840" s="227" t="s">
        <v>83</v>
      </c>
      <c r="AY840" s="19" t="s">
        <v>210</v>
      </c>
      <c r="BE840" s="228">
        <f>IF(N840="základní",J840,0)</f>
        <v>0</v>
      </c>
      <c r="BF840" s="228">
        <f>IF(N840="snížená",J840,0)</f>
        <v>0</v>
      </c>
      <c r="BG840" s="228">
        <f>IF(N840="zákl. přenesená",J840,0)</f>
        <v>0</v>
      </c>
      <c r="BH840" s="228">
        <f>IF(N840="sníž. přenesená",J840,0)</f>
        <v>0</v>
      </c>
      <c r="BI840" s="228">
        <f>IF(N840="nulová",J840,0)</f>
        <v>0</v>
      </c>
      <c r="BJ840" s="19" t="s">
        <v>81</v>
      </c>
      <c r="BK840" s="228">
        <f>ROUND(I840*H840,2)</f>
        <v>0</v>
      </c>
      <c r="BL840" s="19" t="s">
        <v>368</v>
      </c>
      <c r="BM840" s="227" t="s">
        <v>2807</v>
      </c>
    </row>
    <row r="841" s="2" customFormat="1">
      <c r="A841" s="40"/>
      <c r="B841" s="41"/>
      <c r="C841" s="42"/>
      <c r="D841" s="229" t="s">
        <v>219</v>
      </c>
      <c r="E841" s="42"/>
      <c r="F841" s="230" t="s">
        <v>2808</v>
      </c>
      <c r="G841" s="42"/>
      <c r="H841" s="42"/>
      <c r="I841" s="231"/>
      <c r="J841" s="42"/>
      <c r="K841" s="42"/>
      <c r="L841" s="46"/>
      <c r="M841" s="232"/>
      <c r="N841" s="233"/>
      <c r="O841" s="86"/>
      <c r="P841" s="86"/>
      <c r="Q841" s="86"/>
      <c r="R841" s="86"/>
      <c r="S841" s="86"/>
      <c r="T841" s="87"/>
      <c r="U841" s="40"/>
      <c r="V841" s="40"/>
      <c r="W841" s="40"/>
      <c r="X841" s="40"/>
      <c r="Y841" s="40"/>
      <c r="Z841" s="40"/>
      <c r="AA841" s="40"/>
      <c r="AB841" s="40"/>
      <c r="AC841" s="40"/>
      <c r="AD841" s="40"/>
      <c r="AE841" s="40"/>
      <c r="AT841" s="19" t="s">
        <v>219</v>
      </c>
      <c r="AU841" s="19" t="s">
        <v>83</v>
      </c>
    </row>
    <row r="842" s="13" customFormat="1">
      <c r="A842" s="13"/>
      <c r="B842" s="234"/>
      <c r="C842" s="235"/>
      <c r="D842" s="236" t="s">
        <v>221</v>
      </c>
      <c r="E842" s="237" t="s">
        <v>19</v>
      </c>
      <c r="F842" s="238" t="s">
        <v>1327</v>
      </c>
      <c r="G842" s="235"/>
      <c r="H842" s="237" t="s">
        <v>19</v>
      </c>
      <c r="I842" s="239"/>
      <c r="J842" s="235"/>
      <c r="K842" s="235"/>
      <c r="L842" s="240"/>
      <c r="M842" s="241"/>
      <c r="N842" s="242"/>
      <c r="O842" s="242"/>
      <c r="P842" s="242"/>
      <c r="Q842" s="242"/>
      <c r="R842" s="242"/>
      <c r="S842" s="242"/>
      <c r="T842" s="243"/>
      <c r="U842" s="13"/>
      <c r="V842" s="13"/>
      <c r="W842" s="13"/>
      <c r="X842" s="13"/>
      <c r="Y842" s="13"/>
      <c r="Z842" s="13"/>
      <c r="AA842" s="13"/>
      <c r="AB842" s="13"/>
      <c r="AC842" s="13"/>
      <c r="AD842" s="13"/>
      <c r="AE842" s="13"/>
      <c r="AT842" s="244" t="s">
        <v>221</v>
      </c>
      <c r="AU842" s="244" t="s">
        <v>83</v>
      </c>
      <c r="AV842" s="13" t="s">
        <v>81</v>
      </c>
      <c r="AW842" s="13" t="s">
        <v>34</v>
      </c>
      <c r="AX842" s="13" t="s">
        <v>74</v>
      </c>
      <c r="AY842" s="244" t="s">
        <v>210</v>
      </c>
    </row>
    <row r="843" s="14" customFormat="1">
      <c r="A843" s="14"/>
      <c r="B843" s="245"/>
      <c r="C843" s="246"/>
      <c r="D843" s="236" t="s">
        <v>221</v>
      </c>
      <c r="E843" s="247" t="s">
        <v>19</v>
      </c>
      <c r="F843" s="248" t="s">
        <v>2809</v>
      </c>
      <c r="G843" s="246"/>
      <c r="H843" s="249">
        <v>17.100000000000001</v>
      </c>
      <c r="I843" s="250"/>
      <c r="J843" s="246"/>
      <c r="K843" s="246"/>
      <c r="L843" s="251"/>
      <c r="M843" s="252"/>
      <c r="N843" s="253"/>
      <c r="O843" s="253"/>
      <c r="P843" s="253"/>
      <c r="Q843" s="253"/>
      <c r="R843" s="253"/>
      <c r="S843" s="253"/>
      <c r="T843" s="254"/>
      <c r="U843" s="14"/>
      <c r="V843" s="14"/>
      <c r="W843" s="14"/>
      <c r="X843" s="14"/>
      <c r="Y843" s="14"/>
      <c r="Z843" s="14"/>
      <c r="AA843" s="14"/>
      <c r="AB843" s="14"/>
      <c r="AC843" s="14"/>
      <c r="AD843" s="14"/>
      <c r="AE843" s="14"/>
      <c r="AT843" s="255" t="s">
        <v>221</v>
      </c>
      <c r="AU843" s="255" t="s">
        <v>83</v>
      </c>
      <c r="AV843" s="14" t="s">
        <v>83</v>
      </c>
      <c r="AW843" s="14" t="s">
        <v>34</v>
      </c>
      <c r="AX843" s="14" t="s">
        <v>74</v>
      </c>
      <c r="AY843" s="255" t="s">
        <v>210</v>
      </c>
    </row>
    <row r="844" s="14" customFormat="1">
      <c r="A844" s="14"/>
      <c r="B844" s="245"/>
      <c r="C844" s="246"/>
      <c r="D844" s="236" t="s">
        <v>221</v>
      </c>
      <c r="E844" s="247" t="s">
        <v>19</v>
      </c>
      <c r="F844" s="248" t="s">
        <v>2810</v>
      </c>
      <c r="G844" s="246"/>
      <c r="H844" s="249">
        <v>22</v>
      </c>
      <c r="I844" s="250"/>
      <c r="J844" s="246"/>
      <c r="K844" s="246"/>
      <c r="L844" s="251"/>
      <c r="M844" s="252"/>
      <c r="N844" s="253"/>
      <c r="O844" s="253"/>
      <c r="P844" s="253"/>
      <c r="Q844" s="253"/>
      <c r="R844" s="253"/>
      <c r="S844" s="253"/>
      <c r="T844" s="254"/>
      <c r="U844" s="14"/>
      <c r="V844" s="14"/>
      <c r="W844" s="14"/>
      <c r="X844" s="14"/>
      <c r="Y844" s="14"/>
      <c r="Z844" s="14"/>
      <c r="AA844" s="14"/>
      <c r="AB844" s="14"/>
      <c r="AC844" s="14"/>
      <c r="AD844" s="14"/>
      <c r="AE844" s="14"/>
      <c r="AT844" s="255" t="s">
        <v>221</v>
      </c>
      <c r="AU844" s="255" t="s">
        <v>83</v>
      </c>
      <c r="AV844" s="14" t="s">
        <v>83</v>
      </c>
      <c r="AW844" s="14" t="s">
        <v>34</v>
      </c>
      <c r="AX844" s="14" t="s">
        <v>74</v>
      </c>
      <c r="AY844" s="255" t="s">
        <v>210</v>
      </c>
    </row>
    <row r="845" s="14" customFormat="1">
      <c r="A845" s="14"/>
      <c r="B845" s="245"/>
      <c r="C845" s="246"/>
      <c r="D845" s="236" t="s">
        <v>221</v>
      </c>
      <c r="E845" s="247" t="s">
        <v>19</v>
      </c>
      <c r="F845" s="248" t="s">
        <v>2811</v>
      </c>
      <c r="G845" s="246"/>
      <c r="H845" s="249">
        <v>64.700000000000003</v>
      </c>
      <c r="I845" s="250"/>
      <c r="J845" s="246"/>
      <c r="K845" s="246"/>
      <c r="L845" s="251"/>
      <c r="M845" s="252"/>
      <c r="N845" s="253"/>
      <c r="O845" s="253"/>
      <c r="P845" s="253"/>
      <c r="Q845" s="253"/>
      <c r="R845" s="253"/>
      <c r="S845" s="253"/>
      <c r="T845" s="254"/>
      <c r="U845" s="14"/>
      <c r="V845" s="14"/>
      <c r="W845" s="14"/>
      <c r="X845" s="14"/>
      <c r="Y845" s="14"/>
      <c r="Z845" s="14"/>
      <c r="AA845" s="14"/>
      <c r="AB845" s="14"/>
      <c r="AC845" s="14"/>
      <c r="AD845" s="14"/>
      <c r="AE845" s="14"/>
      <c r="AT845" s="255" t="s">
        <v>221</v>
      </c>
      <c r="AU845" s="255" t="s">
        <v>83</v>
      </c>
      <c r="AV845" s="14" t="s">
        <v>83</v>
      </c>
      <c r="AW845" s="14" t="s">
        <v>34</v>
      </c>
      <c r="AX845" s="14" t="s">
        <v>74</v>
      </c>
      <c r="AY845" s="255" t="s">
        <v>210</v>
      </c>
    </row>
    <row r="846" s="14" customFormat="1">
      <c r="A846" s="14"/>
      <c r="B846" s="245"/>
      <c r="C846" s="246"/>
      <c r="D846" s="236" t="s">
        <v>221</v>
      </c>
      <c r="E846" s="247" t="s">
        <v>19</v>
      </c>
      <c r="F846" s="248" t="s">
        <v>2812</v>
      </c>
      <c r="G846" s="246"/>
      <c r="H846" s="249">
        <v>40.600000000000001</v>
      </c>
      <c r="I846" s="250"/>
      <c r="J846" s="246"/>
      <c r="K846" s="246"/>
      <c r="L846" s="251"/>
      <c r="M846" s="252"/>
      <c r="N846" s="253"/>
      <c r="O846" s="253"/>
      <c r="P846" s="253"/>
      <c r="Q846" s="253"/>
      <c r="R846" s="253"/>
      <c r="S846" s="253"/>
      <c r="T846" s="254"/>
      <c r="U846" s="14"/>
      <c r="V846" s="14"/>
      <c r="W846" s="14"/>
      <c r="X846" s="14"/>
      <c r="Y846" s="14"/>
      <c r="Z846" s="14"/>
      <c r="AA846" s="14"/>
      <c r="AB846" s="14"/>
      <c r="AC846" s="14"/>
      <c r="AD846" s="14"/>
      <c r="AE846" s="14"/>
      <c r="AT846" s="255" t="s">
        <v>221</v>
      </c>
      <c r="AU846" s="255" t="s">
        <v>83</v>
      </c>
      <c r="AV846" s="14" t="s">
        <v>83</v>
      </c>
      <c r="AW846" s="14" t="s">
        <v>34</v>
      </c>
      <c r="AX846" s="14" t="s">
        <v>74</v>
      </c>
      <c r="AY846" s="255" t="s">
        <v>210</v>
      </c>
    </row>
    <row r="847" s="14" customFormat="1">
      <c r="A847" s="14"/>
      <c r="B847" s="245"/>
      <c r="C847" s="246"/>
      <c r="D847" s="236" t="s">
        <v>221</v>
      </c>
      <c r="E847" s="247" t="s">
        <v>19</v>
      </c>
      <c r="F847" s="248" t="s">
        <v>2813</v>
      </c>
      <c r="G847" s="246"/>
      <c r="H847" s="249">
        <v>47</v>
      </c>
      <c r="I847" s="250"/>
      <c r="J847" s="246"/>
      <c r="K847" s="246"/>
      <c r="L847" s="251"/>
      <c r="M847" s="252"/>
      <c r="N847" s="253"/>
      <c r="O847" s="253"/>
      <c r="P847" s="253"/>
      <c r="Q847" s="253"/>
      <c r="R847" s="253"/>
      <c r="S847" s="253"/>
      <c r="T847" s="254"/>
      <c r="U847" s="14"/>
      <c r="V847" s="14"/>
      <c r="W847" s="14"/>
      <c r="X847" s="14"/>
      <c r="Y847" s="14"/>
      <c r="Z847" s="14"/>
      <c r="AA847" s="14"/>
      <c r="AB847" s="14"/>
      <c r="AC847" s="14"/>
      <c r="AD847" s="14"/>
      <c r="AE847" s="14"/>
      <c r="AT847" s="255" t="s">
        <v>221</v>
      </c>
      <c r="AU847" s="255" t="s">
        <v>83</v>
      </c>
      <c r="AV847" s="14" t="s">
        <v>83</v>
      </c>
      <c r="AW847" s="14" t="s">
        <v>34</v>
      </c>
      <c r="AX847" s="14" t="s">
        <v>74</v>
      </c>
      <c r="AY847" s="255" t="s">
        <v>210</v>
      </c>
    </row>
    <row r="848" s="14" customFormat="1">
      <c r="A848" s="14"/>
      <c r="B848" s="245"/>
      <c r="C848" s="246"/>
      <c r="D848" s="236" t="s">
        <v>221</v>
      </c>
      <c r="E848" s="247" t="s">
        <v>19</v>
      </c>
      <c r="F848" s="248" t="s">
        <v>2814</v>
      </c>
      <c r="G848" s="246"/>
      <c r="H848" s="249">
        <v>18.800000000000001</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221</v>
      </c>
      <c r="AU848" s="255" t="s">
        <v>83</v>
      </c>
      <c r="AV848" s="14" t="s">
        <v>83</v>
      </c>
      <c r="AW848" s="14" t="s">
        <v>34</v>
      </c>
      <c r="AX848" s="14" t="s">
        <v>74</v>
      </c>
      <c r="AY848" s="255" t="s">
        <v>210</v>
      </c>
    </row>
    <row r="849" s="16" customFormat="1">
      <c r="A849" s="16"/>
      <c r="B849" s="267"/>
      <c r="C849" s="268"/>
      <c r="D849" s="236" t="s">
        <v>221</v>
      </c>
      <c r="E849" s="269" t="s">
        <v>19</v>
      </c>
      <c r="F849" s="270" t="s">
        <v>236</v>
      </c>
      <c r="G849" s="268"/>
      <c r="H849" s="271">
        <v>210.19999999999999</v>
      </c>
      <c r="I849" s="272"/>
      <c r="J849" s="268"/>
      <c r="K849" s="268"/>
      <c r="L849" s="273"/>
      <c r="M849" s="274"/>
      <c r="N849" s="275"/>
      <c r="O849" s="275"/>
      <c r="P849" s="275"/>
      <c r="Q849" s="275"/>
      <c r="R849" s="275"/>
      <c r="S849" s="275"/>
      <c r="T849" s="276"/>
      <c r="U849" s="16"/>
      <c r="V849" s="16"/>
      <c r="W849" s="16"/>
      <c r="X849" s="16"/>
      <c r="Y849" s="16"/>
      <c r="Z849" s="16"/>
      <c r="AA849" s="16"/>
      <c r="AB849" s="16"/>
      <c r="AC849" s="16"/>
      <c r="AD849" s="16"/>
      <c r="AE849" s="16"/>
      <c r="AT849" s="277" t="s">
        <v>221</v>
      </c>
      <c r="AU849" s="277" t="s">
        <v>83</v>
      </c>
      <c r="AV849" s="16" t="s">
        <v>217</v>
      </c>
      <c r="AW849" s="16" t="s">
        <v>34</v>
      </c>
      <c r="AX849" s="16" t="s">
        <v>81</v>
      </c>
      <c r="AY849" s="277" t="s">
        <v>210</v>
      </c>
    </row>
    <row r="850" s="2" customFormat="1" ht="16.5" customHeight="1">
      <c r="A850" s="40"/>
      <c r="B850" s="41"/>
      <c r="C850" s="278" t="s">
        <v>1043</v>
      </c>
      <c r="D850" s="278" t="s">
        <v>424</v>
      </c>
      <c r="E850" s="279" t="s">
        <v>2815</v>
      </c>
      <c r="F850" s="280" t="s">
        <v>2816</v>
      </c>
      <c r="G850" s="281" t="s">
        <v>215</v>
      </c>
      <c r="H850" s="282">
        <v>7.2169999999999996</v>
      </c>
      <c r="I850" s="283"/>
      <c r="J850" s="284">
        <f>ROUND(I850*H850,2)</f>
        <v>0</v>
      </c>
      <c r="K850" s="280" t="s">
        <v>296</v>
      </c>
      <c r="L850" s="285"/>
      <c r="M850" s="286" t="s">
        <v>19</v>
      </c>
      <c r="N850" s="287" t="s">
        <v>45</v>
      </c>
      <c r="O850" s="86"/>
      <c r="P850" s="225">
        <f>O850*H850</f>
        <v>0</v>
      </c>
      <c r="Q850" s="225">
        <v>0.5</v>
      </c>
      <c r="R850" s="225">
        <f>Q850*H850</f>
        <v>3.6084999999999998</v>
      </c>
      <c r="S850" s="225">
        <v>0</v>
      </c>
      <c r="T850" s="226">
        <f>S850*H850</f>
        <v>0</v>
      </c>
      <c r="U850" s="40"/>
      <c r="V850" s="40"/>
      <c r="W850" s="40"/>
      <c r="X850" s="40"/>
      <c r="Y850" s="40"/>
      <c r="Z850" s="40"/>
      <c r="AA850" s="40"/>
      <c r="AB850" s="40"/>
      <c r="AC850" s="40"/>
      <c r="AD850" s="40"/>
      <c r="AE850" s="40"/>
      <c r="AR850" s="227" t="s">
        <v>498</v>
      </c>
      <c r="AT850" s="227" t="s">
        <v>424</v>
      </c>
      <c r="AU850" s="227" t="s">
        <v>83</v>
      </c>
      <c r="AY850" s="19" t="s">
        <v>210</v>
      </c>
      <c r="BE850" s="228">
        <f>IF(N850="základní",J850,0)</f>
        <v>0</v>
      </c>
      <c r="BF850" s="228">
        <f>IF(N850="snížená",J850,0)</f>
        <v>0</v>
      </c>
      <c r="BG850" s="228">
        <f>IF(N850="zákl. přenesená",J850,0)</f>
        <v>0</v>
      </c>
      <c r="BH850" s="228">
        <f>IF(N850="sníž. přenesená",J850,0)</f>
        <v>0</v>
      </c>
      <c r="BI850" s="228">
        <f>IF(N850="nulová",J850,0)</f>
        <v>0</v>
      </c>
      <c r="BJ850" s="19" t="s">
        <v>81</v>
      </c>
      <c r="BK850" s="228">
        <f>ROUND(I850*H850,2)</f>
        <v>0</v>
      </c>
      <c r="BL850" s="19" t="s">
        <v>368</v>
      </c>
      <c r="BM850" s="227" t="s">
        <v>2817</v>
      </c>
    </row>
    <row r="851" s="13" customFormat="1">
      <c r="A851" s="13"/>
      <c r="B851" s="234"/>
      <c r="C851" s="235"/>
      <c r="D851" s="236" t="s">
        <v>221</v>
      </c>
      <c r="E851" s="237" t="s">
        <v>19</v>
      </c>
      <c r="F851" s="238" t="s">
        <v>1327</v>
      </c>
      <c r="G851" s="235"/>
      <c r="H851" s="237" t="s">
        <v>19</v>
      </c>
      <c r="I851" s="239"/>
      <c r="J851" s="235"/>
      <c r="K851" s="235"/>
      <c r="L851" s="240"/>
      <c r="M851" s="241"/>
      <c r="N851" s="242"/>
      <c r="O851" s="242"/>
      <c r="P851" s="242"/>
      <c r="Q851" s="242"/>
      <c r="R851" s="242"/>
      <c r="S851" s="242"/>
      <c r="T851" s="243"/>
      <c r="U851" s="13"/>
      <c r="V851" s="13"/>
      <c r="W851" s="13"/>
      <c r="X851" s="13"/>
      <c r="Y851" s="13"/>
      <c r="Z851" s="13"/>
      <c r="AA851" s="13"/>
      <c r="AB851" s="13"/>
      <c r="AC851" s="13"/>
      <c r="AD851" s="13"/>
      <c r="AE851" s="13"/>
      <c r="AT851" s="244" t="s">
        <v>221</v>
      </c>
      <c r="AU851" s="244" t="s">
        <v>83</v>
      </c>
      <c r="AV851" s="13" t="s">
        <v>81</v>
      </c>
      <c r="AW851" s="13" t="s">
        <v>34</v>
      </c>
      <c r="AX851" s="13" t="s">
        <v>74</v>
      </c>
      <c r="AY851" s="244" t="s">
        <v>210</v>
      </c>
    </row>
    <row r="852" s="14" customFormat="1">
      <c r="A852" s="14"/>
      <c r="B852" s="245"/>
      <c r="C852" s="246"/>
      <c r="D852" s="236" t="s">
        <v>221</v>
      </c>
      <c r="E852" s="247" t="s">
        <v>19</v>
      </c>
      <c r="F852" s="248" t="s">
        <v>2818</v>
      </c>
      <c r="G852" s="246"/>
      <c r="H852" s="249">
        <v>0.68400000000000005</v>
      </c>
      <c r="I852" s="250"/>
      <c r="J852" s="246"/>
      <c r="K852" s="246"/>
      <c r="L852" s="251"/>
      <c r="M852" s="252"/>
      <c r="N852" s="253"/>
      <c r="O852" s="253"/>
      <c r="P852" s="253"/>
      <c r="Q852" s="253"/>
      <c r="R852" s="253"/>
      <c r="S852" s="253"/>
      <c r="T852" s="254"/>
      <c r="U852" s="14"/>
      <c r="V852" s="14"/>
      <c r="W852" s="14"/>
      <c r="X852" s="14"/>
      <c r="Y852" s="14"/>
      <c r="Z852" s="14"/>
      <c r="AA852" s="14"/>
      <c r="AB852" s="14"/>
      <c r="AC852" s="14"/>
      <c r="AD852" s="14"/>
      <c r="AE852" s="14"/>
      <c r="AT852" s="255" t="s">
        <v>221</v>
      </c>
      <c r="AU852" s="255" t="s">
        <v>83</v>
      </c>
      <c r="AV852" s="14" t="s">
        <v>83</v>
      </c>
      <c r="AW852" s="14" t="s">
        <v>34</v>
      </c>
      <c r="AX852" s="14" t="s">
        <v>74</v>
      </c>
      <c r="AY852" s="255" t="s">
        <v>210</v>
      </c>
    </row>
    <row r="853" s="14" customFormat="1">
      <c r="A853" s="14"/>
      <c r="B853" s="245"/>
      <c r="C853" s="246"/>
      <c r="D853" s="236" t="s">
        <v>221</v>
      </c>
      <c r="E853" s="247" t="s">
        <v>19</v>
      </c>
      <c r="F853" s="248" t="s">
        <v>2819</v>
      </c>
      <c r="G853" s="246"/>
      <c r="H853" s="249">
        <v>0.88</v>
      </c>
      <c r="I853" s="250"/>
      <c r="J853" s="246"/>
      <c r="K853" s="246"/>
      <c r="L853" s="251"/>
      <c r="M853" s="252"/>
      <c r="N853" s="253"/>
      <c r="O853" s="253"/>
      <c r="P853" s="253"/>
      <c r="Q853" s="253"/>
      <c r="R853" s="253"/>
      <c r="S853" s="253"/>
      <c r="T853" s="254"/>
      <c r="U853" s="14"/>
      <c r="V853" s="14"/>
      <c r="W853" s="14"/>
      <c r="X853" s="14"/>
      <c r="Y853" s="14"/>
      <c r="Z853" s="14"/>
      <c r="AA853" s="14"/>
      <c r="AB853" s="14"/>
      <c r="AC853" s="14"/>
      <c r="AD853" s="14"/>
      <c r="AE853" s="14"/>
      <c r="AT853" s="255" t="s">
        <v>221</v>
      </c>
      <c r="AU853" s="255" t="s">
        <v>83</v>
      </c>
      <c r="AV853" s="14" t="s">
        <v>83</v>
      </c>
      <c r="AW853" s="14" t="s">
        <v>34</v>
      </c>
      <c r="AX853" s="14" t="s">
        <v>74</v>
      </c>
      <c r="AY853" s="255" t="s">
        <v>210</v>
      </c>
    </row>
    <row r="854" s="14" customFormat="1">
      <c r="A854" s="14"/>
      <c r="B854" s="245"/>
      <c r="C854" s="246"/>
      <c r="D854" s="236" t="s">
        <v>221</v>
      </c>
      <c r="E854" s="247" t="s">
        <v>19</v>
      </c>
      <c r="F854" s="248" t="s">
        <v>2820</v>
      </c>
      <c r="G854" s="246"/>
      <c r="H854" s="249">
        <v>0.40400000000000003</v>
      </c>
      <c r="I854" s="250"/>
      <c r="J854" s="246"/>
      <c r="K854" s="246"/>
      <c r="L854" s="251"/>
      <c r="M854" s="252"/>
      <c r="N854" s="253"/>
      <c r="O854" s="253"/>
      <c r="P854" s="253"/>
      <c r="Q854" s="253"/>
      <c r="R854" s="253"/>
      <c r="S854" s="253"/>
      <c r="T854" s="254"/>
      <c r="U854" s="14"/>
      <c r="V854" s="14"/>
      <c r="W854" s="14"/>
      <c r="X854" s="14"/>
      <c r="Y854" s="14"/>
      <c r="Z854" s="14"/>
      <c r="AA854" s="14"/>
      <c r="AB854" s="14"/>
      <c r="AC854" s="14"/>
      <c r="AD854" s="14"/>
      <c r="AE854" s="14"/>
      <c r="AT854" s="255" t="s">
        <v>221</v>
      </c>
      <c r="AU854" s="255" t="s">
        <v>83</v>
      </c>
      <c r="AV854" s="14" t="s">
        <v>83</v>
      </c>
      <c r="AW854" s="14" t="s">
        <v>34</v>
      </c>
      <c r="AX854" s="14" t="s">
        <v>74</v>
      </c>
      <c r="AY854" s="255" t="s">
        <v>210</v>
      </c>
    </row>
    <row r="855" s="14" customFormat="1">
      <c r="A855" s="14"/>
      <c r="B855" s="245"/>
      <c r="C855" s="246"/>
      <c r="D855" s="236" t="s">
        <v>221</v>
      </c>
      <c r="E855" s="247" t="s">
        <v>19</v>
      </c>
      <c r="F855" s="248" t="s">
        <v>2821</v>
      </c>
      <c r="G855" s="246"/>
      <c r="H855" s="249">
        <v>0.63200000000000001</v>
      </c>
      <c r="I855" s="250"/>
      <c r="J855" s="246"/>
      <c r="K855" s="246"/>
      <c r="L855" s="251"/>
      <c r="M855" s="252"/>
      <c r="N855" s="253"/>
      <c r="O855" s="253"/>
      <c r="P855" s="253"/>
      <c r="Q855" s="253"/>
      <c r="R855" s="253"/>
      <c r="S855" s="253"/>
      <c r="T855" s="254"/>
      <c r="U855" s="14"/>
      <c r="V855" s="14"/>
      <c r="W855" s="14"/>
      <c r="X855" s="14"/>
      <c r="Y855" s="14"/>
      <c r="Z855" s="14"/>
      <c r="AA855" s="14"/>
      <c r="AB855" s="14"/>
      <c r="AC855" s="14"/>
      <c r="AD855" s="14"/>
      <c r="AE855" s="14"/>
      <c r="AT855" s="255" t="s">
        <v>221</v>
      </c>
      <c r="AU855" s="255" t="s">
        <v>83</v>
      </c>
      <c r="AV855" s="14" t="s">
        <v>83</v>
      </c>
      <c r="AW855" s="14" t="s">
        <v>34</v>
      </c>
      <c r="AX855" s="14" t="s">
        <v>74</v>
      </c>
      <c r="AY855" s="255" t="s">
        <v>210</v>
      </c>
    </row>
    <row r="856" s="14" customFormat="1">
      <c r="A856" s="14"/>
      <c r="B856" s="245"/>
      <c r="C856" s="246"/>
      <c r="D856" s="236" t="s">
        <v>221</v>
      </c>
      <c r="E856" s="247" t="s">
        <v>19</v>
      </c>
      <c r="F856" s="248" t="s">
        <v>2822</v>
      </c>
      <c r="G856" s="246"/>
      <c r="H856" s="249">
        <v>1.8799999999999999</v>
      </c>
      <c r="I856" s="250"/>
      <c r="J856" s="246"/>
      <c r="K856" s="246"/>
      <c r="L856" s="251"/>
      <c r="M856" s="252"/>
      <c r="N856" s="253"/>
      <c r="O856" s="253"/>
      <c r="P856" s="253"/>
      <c r="Q856" s="253"/>
      <c r="R856" s="253"/>
      <c r="S856" s="253"/>
      <c r="T856" s="254"/>
      <c r="U856" s="14"/>
      <c r="V856" s="14"/>
      <c r="W856" s="14"/>
      <c r="X856" s="14"/>
      <c r="Y856" s="14"/>
      <c r="Z856" s="14"/>
      <c r="AA856" s="14"/>
      <c r="AB856" s="14"/>
      <c r="AC856" s="14"/>
      <c r="AD856" s="14"/>
      <c r="AE856" s="14"/>
      <c r="AT856" s="255" t="s">
        <v>221</v>
      </c>
      <c r="AU856" s="255" t="s">
        <v>83</v>
      </c>
      <c r="AV856" s="14" t="s">
        <v>83</v>
      </c>
      <c r="AW856" s="14" t="s">
        <v>34</v>
      </c>
      <c r="AX856" s="14" t="s">
        <v>74</v>
      </c>
      <c r="AY856" s="255" t="s">
        <v>210</v>
      </c>
    </row>
    <row r="857" s="14" customFormat="1">
      <c r="A857" s="14"/>
      <c r="B857" s="245"/>
      <c r="C857" s="246"/>
      <c r="D857" s="236" t="s">
        <v>221</v>
      </c>
      <c r="E857" s="247" t="s">
        <v>19</v>
      </c>
      <c r="F857" s="248" t="s">
        <v>2823</v>
      </c>
      <c r="G857" s="246"/>
      <c r="H857" s="249">
        <v>0.752</v>
      </c>
      <c r="I857" s="250"/>
      <c r="J857" s="246"/>
      <c r="K857" s="246"/>
      <c r="L857" s="251"/>
      <c r="M857" s="252"/>
      <c r="N857" s="253"/>
      <c r="O857" s="253"/>
      <c r="P857" s="253"/>
      <c r="Q857" s="253"/>
      <c r="R857" s="253"/>
      <c r="S857" s="253"/>
      <c r="T857" s="254"/>
      <c r="U857" s="14"/>
      <c r="V857" s="14"/>
      <c r="W857" s="14"/>
      <c r="X857" s="14"/>
      <c r="Y857" s="14"/>
      <c r="Z857" s="14"/>
      <c r="AA857" s="14"/>
      <c r="AB857" s="14"/>
      <c r="AC857" s="14"/>
      <c r="AD857" s="14"/>
      <c r="AE857" s="14"/>
      <c r="AT857" s="255" t="s">
        <v>221</v>
      </c>
      <c r="AU857" s="255" t="s">
        <v>83</v>
      </c>
      <c r="AV857" s="14" t="s">
        <v>83</v>
      </c>
      <c r="AW857" s="14" t="s">
        <v>34</v>
      </c>
      <c r="AX857" s="14" t="s">
        <v>74</v>
      </c>
      <c r="AY857" s="255" t="s">
        <v>210</v>
      </c>
    </row>
    <row r="858" s="13" customFormat="1">
      <c r="A858" s="13"/>
      <c r="B858" s="234"/>
      <c r="C858" s="235"/>
      <c r="D858" s="236" t="s">
        <v>221</v>
      </c>
      <c r="E858" s="237" t="s">
        <v>19</v>
      </c>
      <c r="F858" s="238" t="s">
        <v>2824</v>
      </c>
      <c r="G858" s="235"/>
      <c r="H858" s="237" t="s">
        <v>19</v>
      </c>
      <c r="I858" s="239"/>
      <c r="J858" s="235"/>
      <c r="K858" s="235"/>
      <c r="L858" s="240"/>
      <c r="M858" s="241"/>
      <c r="N858" s="242"/>
      <c r="O858" s="242"/>
      <c r="P858" s="242"/>
      <c r="Q858" s="242"/>
      <c r="R858" s="242"/>
      <c r="S858" s="242"/>
      <c r="T858" s="243"/>
      <c r="U858" s="13"/>
      <c r="V858" s="13"/>
      <c r="W858" s="13"/>
      <c r="X858" s="13"/>
      <c r="Y858" s="13"/>
      <c r="Z858" s="13"/>
      <c r="AA858" s="13"/>
      <c r="AB858" s="13"/>
      <c r="AC858" s="13"/>
      <c r="AD858" s="13"/>
      <c r="AE858" s="13"/>
      <c r="AT858" s="244" t="s">
        <v>221</v>
      </c>
      <c r="AU858" s="244" t="s">
        <v>83</v>
      </c>
      <c r="AV858" s="13" t="s">
        <v>81</v>
      </c>
      <c r="AW858" s="13" t="s">
        <v>34</v>
      </c>
      <c r="AX858" s="13" t="s">
        <v>74</v>
      </c>
      <c r="AY858" s="244" t="s">
        <v>210</v>
      </c>
    </row>
    <row r="859" s="14" customFormat="1">
      <c r="A859" s="14"/>
      <c r="B859" s="245"/>
      <c r="C859" s="246"/>
      <c r="D859" s="236" t="s">
        <v>221</v>
      </c>
      <c r="E859" s="247" t="s">
        <v>19</v>
      </c>
      <c r="F859" s="248" t="s">
        <v>2825</v>
      </c>
      <c r="G859" s="246"/>
      <c r="H859" s="249">
        <v>1.365</v>
      </c>
      <c r="I859" s="250"/>
      <c r="J859" s="246"/>
      <c r="K859" s="246"/>
      <c r="L859" s="251"/>
      <c r="M859" s="252"/>
      <c r="N859" s="253"/>
      <c r="O859" s="253"/>
      <c r="P859" s="253"/>
      <c r="Q859" s="253"/>
      <c r="R859" s="253"/>
      <c r="S859" s="253"/>
      <c r="T859" s="254"/>
      <c r="U859" s="14"/>
      <c r="V859" s="14"/>
      <c r="W859" s="14"/>
      <c r="X859" s="14"/>
      <c r="Y859" s="14"/>
      <c r="Z859" s="14"/>
      <c r="AA859" s="14"/>
      <c r="AB859" s="14"/>
      <c r="AC859" s="14"/>
      <c r="AD859" s="14"/>
      <c r="AE859" s="14"/>
      <c r="AT859" s="255" t="s">
        <v>221</v>
      </c>
      <c r="AU859" s="255" t="s">
        <v>83</v>
      </c>
      <c r="AV859" s="14" t="s">
        <v>83</v>
      </c>
      <c r="AW859" s="14" t="s">
        <v>34</v>
      </c>
      <c r="AX859" s="14" t="s">
        <v>74</v>
      </c>
      <c r="AY859" s="255" t="s">
        <v>210</v>
      </c>
    </row>
    <row r="860" s="14" customFormat="1">
      <c r="A860" s="14"/>
      <c r="B860" s="245"/>
      <c r="C860" s="246"/>
      <c r="D860" s="236" t="s">
        <v>221</v>
      </c>
      <c r="E860" s="247" t="s">
        <v>19</v>
      </c>
      <c r="F860" s="248" t="s">
        <v>2826</v>
      </c>
      <c r="G860" s="246"/>
      <c r="H860" s="249">
        <v>0.62</v>
      </c>
      <c r="I860" s="250"/>
      <c r="J860" s="246"/>
      <c r="K860" s="246"/>
      <c r="L860" s="251"/>
      <c r="M860" s="252"/>
      <c r="N860" s="253"/>
      <c r="O860" s="253"/>
      <c r="P860" s="253"/>
      <c r="Q860" s="253"/>
      <c r="R860" s="253"/>
      <c r="S860" s="253"/>
      <c r="T860" s="254"/>
      <c r="U860" s="14"/>
      <c r="V860" s="14"/>
      <c r="W860" s="14"/>
      <c r="X860" s="14"/>
      <c r="Y860" s="14"/>
      <c r="Z860" s="14"/>
      <c r="AA860" s="14"/>
      <c r="AB860" s="14"/>
      <c r="AC860" s="14"/>
      <c r="AD860" s="14"/>
      <c r="AE860" s="14"/>
      <c r="AT860" s="255" t="s">
        <v>221</v>
      </c>
      <c r="AU860" s="255" t="s">
        <v>83</v>
      </c>
      <c r="AV860" s="14" t="s">
        <v>83</v>
      </c>
      <c r="AW860" s="14" t="s">
        <v>34</v>
      </c>
      <c r="AX860" s="14" t="s">
        <v>74</v>
      </c>
      <c r="AY860" s="255" t="s">
        <v>210</v>
      </c>
    </row>
    <row r="861" s="16" customFormat="1">
      <c r="A861" s="16"/>
      <c r="B861" s="267"/>
      <c r="C861" s="268"/>
      <c r="D861" s="236" t="s">
        <v>221</v>
      </c>
      <c r="E861" s="269" t="s">
        <v>19</v>
      </c>
      <c r="F861" s="270" t="s">
        <v>236</v>
      </c>
      <c r="G861" s="268"/>
      <c r="H861" s="271">
        <v>7.2169999999999996</v>
      </c>
      <c r="I861" s="272"/>
      <c r="J861" s="268"/>
      <c r="K861" s="268"/>
      <c r="L861" s="273"/>
      <c r="M861" s="274"/>
      <c r="N861" s="275"/>
      <c r="O861" s="275"/>
      <c r="P861" s="275"/>
      <c r="Q861" s="275"/>
      <c r="R861" s="275"/>
      <c r="S861" s="275"/>
      <c r="T861" s="276"/>
      <c r="U861" s="16"/>
      <c r="V861" s="16"/>
      <c r="W861" s="16"/>
      <c r="X861" s="16"/>
      <c r="Y861" s="16"/>
      <c r="Z861" s="16"/>
      <c r="AA861" s="16"/>
      <c r="AB861" s="16"/>
      <c r="AC861" s="16"/>
      <c r="AD861" s="16"/>
      <c r="AE861" s="16"/>
      <c r="AT861" s="277" t="s">
        <v>221</v>
      </c>
      <c r="AU861" s="277" t="s">
        <v>83</v>
      </c>
      <c r="AV861" s="16" t="s">
        <v>217</v>
      </c>
      <c r="AW861" s="16" t="s">
        <v>34</v>
      </c>
      <c r="AX861" s="16" t="s">
        <v>81</v>
      </c>
      <c r="AY861" s="277" t="s">
        <v>210</v>
      </c>
    </row>
    <row r="862" s="2" customFormat="1" ht="24.15" customHeight="1">
      <c r="A862" s="40"/>
      <c r="B862" s="41"/>
      <c r="C862" s="216" t="s">
        <v>1050</v>
      </c>
      <c r="D862" s="216" t="s">
        <v>212</v>
      </c>
      <c r="E862" s="217" t="s">
        <v>1340</v>
      </c>
      <c r="F862" s="218" t="s">
        <v>1341</v>
      </c>
      <c r="G862" s="219" t="s">
        <v>356</v>
      </c>
      <c r="H862" s="220">
        <v>7.391</v>
      </c>
      <c r="I862" s="221"/>
      <c r="J862" s="222">
        <f>ROUND(I862*H862,2)</f>
        <v>0</v>
      </c>
      <c r="K862" s="218" t="s">
        <v>389</v>
      </c>
      <c r="L862" s="46"/>
      <c r="M862" s="223" t="s">
        <v>19</v>
      </c>
      <c r="N862" s="224" t="s">
        <v>45</v>
      </c>
      <c r="O862" s="86"/>
      <c r="P862" s="225">
        <f>O862*H862</f>
        <v>0</v>
      </c>
      <c r="Q862" s="225">
        <v>0</v>
      </c>
      <c r="R862" s="225">
        <f>Q862*H862</f>
        <v>0</v>
      </c>
      <c r="S862" s="225">
        <v>0</v>
      </c>
      <c r="T862" s="226">
        <f>S862*H862</f>
        <v>0</v>
      </c>
      <c r="U862" s="40"/>
      <c r="V862" s="40"/>
      <c r="W862" s="40"/>
      <c r="X862" s="40"/>
      <c r="Y862" s="40"/>
      <c r="Z862" s="40"/>
      <c r="AA862" s="40"/>
      <c r="AB862" s="40"/>
      <c r="AC862" s="40"/>
      <c r="AD862" s="40"/>
      <c r="AE862" s="40"/>
      <c r="AR862" s="227" t="s">
        <v>368</v>
      </c>
      <c r="AT862" s="227" t="s">
        <v>212</v>
      </c>
      <c r="AU862" s="227" t="s">
        <v>83</v>
      </c>
      <c r="AY862" s="19" t="s">
        <v>210</v>
      </c>
      <c r="BE862" s="228">
        <f>IF(N862="základní",J862,0)</f>
        <v>0</v>
      </c>
      <c r="BF862" s="228">
        <f>IF(N862="snížená",J862,0)</f>
        <v>0</v>
      </c>
      <c r="BG862" s="228">
        <f>IF(N862="zákl. přenesená",J862,0)</f>
        <v>0</v>
      </c>
      <c r="BH862" s="228">
        <f>IF(N862="sníž. přenesená",J862,0)</f>
        <v>0</v>
      </c>
      <c r="BI862" s="228">
        <f>IF(N862="nulová",J862,0)</f>
        <v>0</v>
      </c>
      <c r="BJ862" s="19" t="s">
        <v>81</v>
      </c>
      <c r="BK862" s="228">
        <f>ROUND(I862*H862,2)</f>
        <v>0</v>
      </c>
      <c r="BL862" s="19" t="s">
        <v>368</v>
      </c>
      <c r="BM862" s="227" t="s">
        <v>2827</v>
      </c>
    </row>
    <row r="863" s="2" customFormat="1">
      <c r="A863" s="40"/>
      <c r="B863" s="41"/>
      <c r="C863" s="42"/>
      <c r="D863" s="229" t="s">
        <v>219</v>
      </c>
      <c r="E863" s="42"/>
      <c r="F863" s="230" t="s">
        <v>2828</v>
      </c>
      <c r="G863" s="42"/>
      <c r="H863" s="42"/>
      <c r="I863" s="231"/>
      <c r="J863" s="42"/>
      <c r="K863" s="42"/>
      <c r="L863" s="46"/>
      <c r="M863" s="232"/>
      <c r="N863" s="233"/>
      <c r="O863" s="86"/>
      <c r="P863" s="86"/>
      <c r="Q863" s="86"/>
      <c r="R863" s="86"/>
      <c r="S863" s="86"/>
      <c r="T863" s="87"/>
      <c r="U863" s="40"/>
      <c r="V863" s="40"/>
      <c r="W863" s="40"/>
      <c r="X863" s="40"/>
      <c r="Y863" s="40"/>
      <c r="Z863" s="40"/>
      <c r="AA863" s="40"/>
      <c r="AB863" s="40"/>
      <c r="AC863" s="40"/>
      <c r="AD863" s="40"/>
      <c r="AE863" s="40"/>
      <c r="AT863" s="19" t="s">
        <v>219</v>
      </c>
      <c r="AU863" s="19" t="s">
        <v>83</v>
      </c>
    </row>
    <row r="864" s="2" customFormat="1" ht="24.15" customHeight="1">
      <c r="A864" s="40"/>
      <c r="B864" s="41"/>
      <c r="C864" s="216" t="s">
        <v>1057</v>
      </c>
      <c r="D864" s="216" t="s">
        <v>212</v>
      </c>
      <c r="E864" s="217" t="s">
        <v>1345</v>
      </c>
      <c r="F864" s="218" t="s">
        <v>1346</v>
      </c>
      <c r="G864" s="219" t="s">
        <v>356</v>
      </c>
      <c r="H864" s="220">
        <v>7.391</v>
      </c>
      <c r="I864" s="221"/>
      <c r="J864" s="222">
        <f>ROUND(I864*H864,2)</f>
        <v>0</v>
      </c>
      <c r="K864" s="218" t="s">
        <v>389</v>
      </c>
      <c r="L864" s="46"/>
      <c r="M864" s="223" t="s">
        <v>19</v>
      </c>
      <c r="N864" s="224" t="s">
        <v>45</v>
      </c>
      <c r="O864" s="86"/>
      <c r="P864" s="225">
        <f>O864*H864</f>
        <v>0</v>
      </c>
      <c r="Q864" s="225">
        <v>0</v>
      </c>
      <c r="R864" s="225">
        <f>Q864*H864</f>
        <v>0</v>
      </c>
      <c r="S864" s="225">
        <v>0</v>
      </c>
      <c r="T864" s="226">
        <f>S864*H864</f>
        <v>0</v>
      </c>
      <c r="U864" s="40"/>
      <c r="V864" s="40"/>
      <c r="W864" s="40"/>
      <c r="X864" s="40"/>
      <c r="Y864" s="40"/>
      <c r="Z864" s="40"/>
      <c r="AA864" s="40"/>
      <c r="AB864" s="40"/>
      <c r="AC864" s="40"/>
      <c r="AD864" s="40"/>
      <c r="AE864" s="40"/>
      <c r="AR864" s="227" t="s">
        <v>368</v>
      </c>
      <c r="AT864" s="227" t="s">
        <v>212</v>
      </c>
      <c r="AU864" s="227" t="s">
        <v>83</v>
      </c>
      <c r="AY864" s="19" t="s">
        <v>210</v>
      </c>
      <c r="BE864" s="228">
        <f>IF(N864="základní",J864,0)</f>
        <v>0</v>
      </c>
      <c r="BF864" s="228">
        <f>IF(N864="snížená",J864,0)</f>
        <v>0</v>
      </c>
      <c r="BG864" s="228">
        <f>IF(N864="zákl. přenesená",J864,0)</f>
        <v>0</v>
      </c>
      <c r="BH864" s="228">
        <f>IF(N864="sníž. přenesená",J864,0)</f>
        <v>0</v>
      </c>
      <c r="BI864" s="228">
        <f>IF(N864="nulová",J864,0)</f>
        <v>0</v>
      </c>
      <c r="BJ864" s="19" t="s">
        <v>81</v>
      </c>
      <c r="BK864" s="228">
        <f>ROUND(I864*H864,2)</f>
        <v>0</v>
      </c>
      <c r="BL864" s="19" t="s">
        <v>368</v>
      </c>
      <c r="BM864" s="227" t="s">
        <v>2829</v>
      </c>
    </row>
    <row r="865" s="2" customFormat="1">
      <c r="A865" s="40"/>
      <c r="B865" s="41"/>
      <c r="C865" s="42"/>
      <c r="D865" s="229" t="s">
        <v>219</v>
      </c>
      <c r="E865" s="42"/>
      <c r="F865" s="230" t="s">
        <v>2830</v>
      </c>
      <c r="G865" s="42"/>
      <c r="H865" s="42"/>
      <c r="I865" s="231"/>
      <c r="J865" s="42"/>
      <c r="K865" s="42"/>
      <c r="L865" s="46"/>
      <c r="M865" s="232"/>
      <c r="N865" s="233"/>
      <c r="O865" s="86"/>
      <c r="P865" s="86"/>
      <c r="Q865" s="86"/>
      <c r="R865" s="86"/>
      <c r="S865" s="86"/>
      <c r="T865" s="87"/>
      <c r="U865" s="40"/>
      <c r="V865" s="40"/>
      <c r="W865" s="40"/>
      <c r="X865" s="40"/>
      <c r="Y865" s="40"/>
      <c r="Z865" s="40"/>
      <c r="AA865" s="40"/>
      <c r="AB865" s="40"/>
      <c r="AC865" s="40"/>
      <c r="AD865" s="40"/>
      <c r="AE865" s="40"/>
      <c r="AT865" s="19" t="s">
        <v>219</v>
      </c>
      <c r="AU865" s="19" t="s">
        <v>83</v>
      </c>
    </row>
    <row r="866" s="12" customFormat="1" ht="22.8" customHeight="1">
      <c r="A866" s="12"/>
      <c r="B866" s="200"/>
      <c r="C866" s="201"/>
      <c r="D866" s="202" t="s">
        <v>73</v>
      </c>
      <c r="E866" s="214" t="s">
        <v>2831</v>
      </c>
      <c r="F866" s="214" t="s">
        <v>2832</v>
      </c>
      <c r="G866" s="201"/>
      <c r="H866" s="201"/>
      <c r="I866" s="204"/>
      <c r="J866" s="215">
        <f>BK866</f>
        <v>0</v>
      </c>
      <c r="K866" s="201"/>
      <c r="L866" s="206"/>
      <c r="M866" s="207"/>
      <c r="N866" s="208"/>
      <c r="O866" s="208"/>
      <c r="P866" s="209">
        <f>SUM(P867:P887)</f>
        <v>0</v>
      </c>
      <c r="Q866" s="208"/>
      <c r="R866" s="209">
        <f>SUM(R867:R887)</f>
        <v>0.78885994999999998</v>
      </c>
      <c r="S866" s="208"/>
      <c r="T866" s="210">
        <f>SUM(T867:T887)</f>
        <v>0</v>
      </c>
      <c r="U866" s="12"/>
      <c r="V866" s="12"/>
      <c r="W866" s="12"/>
      <c r="X866" s="12"/>
      <c r="Y866" s="12"/>
      <c r="Z866" s="12"/>
      <c r="AA866" s="12"/>
      <c r="AB866" s="12"/>
      <c r="AC866" s="12"/>
      <c r="AD866" s="12"/>
      <c r="AE866" s="12"/>
      <c r="AR866" s="211" t="s">
        <v>83</v>
      </c>
      <c r="AT866" s="212" t="s">
        <v>73</v>
      </c>
      <c r="AU866" s="212" t="s">
        <v>81</v>
      </c>
      <c r="AY866" s="211" t="s">
        <v>210</v>
      </c>
      <c r="BK866" s="213">
        <f>SUM(BK867:BK887)</f>
        <v>0</v>
      </c>
    </row>
    <row r="867" s="2" customFormat="1" ht="33" customHeight="1">
      <c r="A867" s="40"/>
      <c r="B867" s="41"/>
      <c r="C867" s="216" t="s">
        <v>1061</v>
      </c>
      <c r="D867" s="216" t="s">
        <v>212</v>
      </c>
      <c r="E867" s="217" t="s">
        <v>2833</v>
      </c>
      <c r="F867" s="218" t="s">
        <v>2834</v>
      </c>
      <c r="G867" s="219" t="s">
        <v>270</v>
      </c>
      <c r="H867" s="220">
        <v>26.242999999999999</v>
      </c>
      <c r="I867" s="221"/>
      <c r="J867" s="222">
        <f>ROUND(I867*H867,2)</f>
        <v>0</v>
      </c>
      <c r="K867" s="218" t="s">
        <v>216</v>
      </c>
      <c r="L867" s="46"/>
      <c r="M867" s="223" t="s">
        <v>19</v>
      </c>
      <c r="N867" s="224" t="s">
        <v>45</v>
      </c>
      <c r="O867" s="86"/>
      <c r="P867" s="225">
        <f>O867*H867</f>
        <v>0</v>
      </c>
      <c r="Q867" s="225">
        <v>0.025590000000000002</v>
      </c>
      <c r="R867" s="225">
        <f>Q867*H867</f>
        <v>0.67155836999999996</v>
      </c>
      <c r="S867" s="225">
        <v>0</v>
      </c>
      <c r="T867" s="226">
        <f>S867*H867</f>
        <v>0</v>
      </c>
      <c r="U867" s="40"/>
      <c r="V867" s="40"/>
      <c r="W867" s="40"/>
      <c r="X867" s="40"/>
      <c r="Y867" s="40"/>
      <c r="Z867" s="40"/>
      <c r="AA867" s="40"/>
      <c r="AB867" s="40"/>
      <c r="AC867" s="40"/>
      <c r="AD867" s="40"/>
      <c r="AE867" s="40"/>
      <c r="AR867" s="227" t="s">
        <v>368</v>
      </c>
      <c r="AT867" s="227" t="s">
        <v>212</v>
      </c>
      <c r="AU867" s="227" t="s">
        <v>83</v>
      </c>
      <c r="AY867" s="19" t="s">
        <v>210</v>
      </c>
      <c r="BE867" s="228">
        <f>IF(N867="základní",J867,0)</f>
        <v>0</v>
      </c>
      <c r="BF867" s="228">
        <f>IF(N867="snížená",J867,0)</f>
        <v>0</v>
      </c>
      <c r="BG867" s="228">
        <f>IF(N867="zákl. přenesená",J867,0)</f>
        <v>0</v>
      </c>
      <c r="BH867" s="228">
        <f>IF(N867="sníž. přenesená",J867,0)</f>
        <v>0</v>
      </c>
      <c r="BI867" s="228">
        <f>IF(N867="nulová",J867,0)</f>
        <v>0</v>
      </c>
      <c r="BJ867" s="19" t="s">
        <v>81</v>
      </c>
      <c r="BK867" s="228">
        <f>ROUND(I867*H867,2)</f>
        <v>0</v>
      </c>
      <c r="BL867" s="19" t="s">
        <v>368</v>
      </c>
      <c r="BM867" s="227" t="s">
        <v>2835</v>
      </c>
    </row>
    <row r="868" s="2" customFormat="1">
      <c r="A868" s="40"/>
      <c r="B868" s="41"/>
      <c r="C868" s="42"/>
      <c r="D868" s="229" t="s">
        <v>219</v>
      </c>
      <c r="E868" s="42"/>
      <c r="F868" s="230" t="s">
        <v>2836</v>
      </c>
      <c r="G868" s="42"/>
      <c r="H868" s="42"/>
      <c r="I868" s="231"/>
      <c r="J868" s="42"/>
      <c r="K868" s="42"/>
      <c r="L868" s="46"/>
      <c r="M868" s="232"/>
      <c r="N868" s="233"/>
      <c r="O868" s="86"/>
      <c r="P868" s="86"/>
      <c r="Q868" s="86"/>
      <c r="R868" s="86"/>
      <c r="S868" s="86"/>
      <c r="T868" s="87"/>
      <c r="U868" s="40"/>
      <c r="V868" s="40"/>
      <c r="W868" s="40"/>
      <c r="X868" s="40"/>
      <c r="Y868" s="40"/>
      <c r="Z868" s="40"/>
      <c r="AA868" s="40"/>
      <c r="AB868" s="40"/>
      <c r="AC868" s="40"/>
      <c r="AD868" s="40"/>
      <c r="AE868" s="40"/>
      <c r="AT868" s="19" t="s">
        <v>219</v>
      </c>
      <c r="AU868" s="19" t="s">
        <v>83</v>
      </c>
    </row>
    <row r="869" s="13" customFormat="1">
      <c r="A869" s="13"/>
      <c r="B869" s="234"/>
      <c r="C869" s="235"/>
      <c r="D869" s="236" t="s">
        <v>221</v>
      </c>
      <c r="E869" s="237" t="s">
        <v>19</v>
      </c>
      <c r="F869" s="238" t="s">
        <v>393</v>
      </c>
      <c r="G869" s="235"/>
      <c r="H869" s="237" t="s">
        <v>19</v>
      </c>
      <c r="I869" s="239"/>
      <c r="J869" s="235"/>
      <c r="K869" s="235"/>
      <c r="L869" s="240"/>
      <c r="M869" s="241"/>
      <c r="N869" s="242"/>
      <c r="O869" s="242"/>
      <c r="P869" s="242"/>
      <c r="Q869" s="242"/>
      <c r="R869" s="242"/>
      <c r="S869" s="242"/>
      <c r="T869" s="243"/>
      <c r="U869" s="13"/>
      <c r="V869" s="13"/>
      <c r="W869" s="13"/>
      <c r="X869" s="13"/>
      <c r="Y869" s="13"/>
      <c r="Z869" s="13"/>
      <c r="AA869" s="13"/>
      <c r="AB869" s="13"/>
      <c r="AC869" s="13"/>
      <c r="AD869" s="13"/>
      <c r="AE869" s="13"/>
      <c r="AT869" s="244" t="s">
        <v>221</v>
      </c>
      <c r="AU869" s="244" t="s">
        <v>83</v>
      </c>
      <c r="AV869" s="13" t="s">
        <v>81</v>
      </c>
      <c r="AW869" s="13" t="s">
        <v>34</v>
      </c>
      <c r="AX869" s="13" t="s">
        <v>74</v>
      </c>
      <c r="AY869" s="244" t="s">
        <v>210</v>
      </c>
    </row>
    <row r="870" s="14" customFormat="1">
      <c r="A870" s="14"/>
      <c r="B870" s="245"/>
      <c r="C870" s="246"/>
      <c r="D870" s="236" t="s">
        <v>221</v>
      </c>
      <c r="E870" s="247" t="s">
        <v>19</v>
      </c>
      <c r="F870" s="248" t="s">
        <v>2837</v>
      </c>
      <c r="G870" s="246"/>
      <c r="H870" s="249">
        <v>2.3490000000000002</v>
      </c>
      <c r="I870" s="250"/>
      <c r="J870" s="246"/>
      <c r="K870" s="246"/>
      <c r="L870" s="251"/>
      <c r="M870" s="252"/>
      <c r="N870" s="253"/>
      <c r="O870" s="253"/>
      <c r="P870" s="253"/>
      <c r="Q870" s="253"/>
      <c r="R870" s="253"/>
      <c r="S870" s="253"/>
      <c r="T870" s="254"/>
      <c r="U870" s="14"/>
      <c r="V870" s="14"/>
      <c r="W870" s="14"/>
      <c r="X870" s="14"/>
      <c r="Y870" s="14"/>
      <c r="Z870" s="14"/>
      <c r="AA870" s="14"/>
      <c r="AB870" s="14"/>
      <c r="AC870" s="14"/>
      <c r="AD870" s="14"/>
      <c r="AE870" s="14"/>
      <c r="AT870" s="255" t="s">
        <v>221</v>
      </c>
      <c r="AU870" s="255" t="s">
        <v>83</v>
      </c>
      <c r="AV870" s="14" t="s">
        <v>83</v>
      </c>
      <c r="AW870" s="14" t="s">
        <v>34</v>
      </c>
      <c r="AX870" s="14" t="s">
        <v>74</v>
      </c>
      <c r="AY870" s="255" t="s">
        <v>210</v>
      </c>
    </row>
    <row r="871" s="14" customFormat="1">
      <c r="A871" s="14"/>
      <c r="B871" s="245"/>
      <c r="C871" s="246"/>
      <c r="D871" s="236" t="s">
        <v>221</v>
      </c>
      <c r="E871" s="247" t="s">
        <v>19</v>
      </c>
      <c r="F871" s="248" t="s">
        <v>2838</v>
      </c>
      <c r="G871" s="246"/>
      <c r="H871" s="249">
        <v>8.0079999999999991</v>
      </c>
      <c r="I871" s="250"/>
      <c r="J871" s="246"/>
      <c r="K871" s="246"/>
      <c r="L871" s="251"/>
      <c r="M871" s="252"/>
      <c r="N871" s="253"/>
      <c r="O871" s="253"/>
      <c r="P871" s="253"/>
      <c r="Q871" s="253"/>
      <c r="R871" s="253"/>
      <c r="S871" s="253"/>
      <c r="T871" s="254"/>
      <c r="U871" s="14"/>
      <c r="V871" s="14"/>
      <c r="W871" s="14"/>
      <c r="X871" s="14"/>
      <c r="Y871" s="14"/>
      <c r="Z871" s="14"/>
      <c r="AA871" s="14"/>
      <c r="AB871" s="14"/>
      <c r="AC871" s="14"/>
      <c r="AD871" s="14"/>
      <c r="AE871" s="14"/>
      <c r="AT871" s="255" t="s">
        <v>221</v>
      </c>
      <c r="AU871" s="255" t="s">
        <v>83</v>
      </c>
      <c r="AV871" s="14" t="s">
        <v>83</v>
      </c>
      <c r="AW871" s="14" t="s">
        <v>34</v>
      </c>
      <c r="AX871" s="14" t="s">
        <v>74</v>
      </c>
      <c r="AY871" s="255" t="s">
        <v>210</v>
      </c>
    </row>
    <row r="872" s="14" customFormat="1">
      <c r="A872" s="14"/>
      <c r="B872" s="245"/>
      <c r="C872" s="246"/>
      <c r="D872" s="236" t="s">
        <v>221</v>
      </c>
      <c r="E872" s="247" t="s">
        <v>19</v>
      </c>
      <c r="F872" s="248" t="s">
        <v>2839</v>
      </c>
      <c r="G872" s="246"/>
      <c r="H872" s="249">
        <v>13.102</v>
      </c>
      <c r="I872" s="250"/>
      <c r="J872" s="246"/>
      <c r="K872" s="246"/>
      <c r="L872" s="251"/>
      <c r="M872" s="252"/>
      <c r="N872" s="253"/>
      <c r="O872" s="253"/>
      <c r="P872" s="253"/>
      <c r="Q872" s="253"/>
      <c r="R872" s="253"/>
      <c r="S872" s="253"/>
      <c r="T872" s="254"/>
      <c r="U872" s="14"/>
      <c r="V872" s="14"/>
      <c r="W872" s="14"/>
      <c r="X872" s="14"/>
      <c r="Y872" s="14"/>
      <c r="Z872" s="14"/>
      <c r="AA872" s="14"/>
      <c r="AB872" s="14"/>
      <c r="AC872" s="14"/>
      <c r="AD872" s="14"/>
      <c r="AE872" s="14"/>
      <c r="AT872" s="255" t="s">
        <v>221</v>
      </c>
      <c r="AU872" s="255" t="s">
        <v>83</v>
      </c>
      <c r="AV872" s="14" t="s">
        <v>83</v>
      </c>
      <c r="AW872" s="14" t="s">
        <v>34</v>
      </c>
      <c r="AX872" s="14" t="s">
        <v>74</v>
      </c>
      <c r="AY872" s="255" t="s">
        <v>210</v>
      </c>
    </row>
    <row r="873" s="14" customFormat="1">
      <c r="A873" s="14"/>
      <c r="B873" s="245"/>
      <c r="C873" s="246"/>
      <c r="D873" s="236" t="s">
        <v>221</v>
      </c>
      <c r="E873" s="247" t="s">
        <v>19</v>
      </c>
      <c r="F873" s="248" t="s">
        <v>2840</v>
      </c>
      <c r="G873" s="246"/>
      <c r="H873" s="249">
        <v>2.7839999999999998</v>
      </c>
      <c r="I873" s="250"/>
      <c r="J873" s="246"/>
      <c r="K873" s="246"/>
      <c r="L873" s="251"/>
      <c r="M873" s="252"/>
      <c r="N873" s="253"/>
      <c r="O873" s="253"/>
      <c r="P873" s="253"/>
      <c r="Q873" s="253"/>
      <c r="R873" s="253"/>
      <c r="S873" s="253"/>
      <c r="T873" s="254"/>
      <c r="U873" s="14"/>
      <c r="V873" s="14"/>
      <c r="W873" s="14"/>
      <c r="X873" s="14"/>
      <c r="Y873" s="14"/>
      <c r="Z873" s="14"/>
      <c r="AA873" s="14"/>
      <c r="AB873" s="14"/>
      <c r="AC873" s="14"/>
      <c r="AD873" s="14"/>
      <c r="AE873" s="14"/>
      <c r="AT873" s="255" t="s">
        <v>221</v>
      </c>
      <c r="AU873" s="255" t="s">
        <v>83</v>
      </c>
      <c r="AV873" s="14" t="s">
        <v>83</v>
      </c>
      <c r="AW873" s="14" t="s">
        <v>34</v>
      </c>
      <c r="AX873" s="14" t="s">
        <v>74</v>
      </c>
      <c r="AY873" s="255" t="s">
        <v>210</v>
      </c>
    </row>
    <row r="874" s="16" customFormat="1">
      <c r="A874" s="16"/>
      <c r="B874" s="267"/>
      <c r="C874" s="268"/>
      <c r="D874" s="236" t="s">
        <v>221</v>
      </c>
      <c r="E874" s="269" t="s">
        <v>19</v>
      </c>
      <c r="F874" s="270" t="s">
        <v>236</v>
      </c>
      <c r="G874" s="268"/>
      <c r="H874" s="271">
        <v>26.242999999999999</v>
      </c>
      <c r="I874" s="272"/>
      <c r="J874" s="268"/>
      <c r="K874" s="268"/>
      <c r="L874" s="273"/>
      <c r="M874" s="274"/>
      <c r="N874" s="275"/>
      <c r="O874" s="275"/>
      <c r="P874" s="275"/>
      <c r="Q874" s="275"/>
      <c r="R874" s="275"/>
      <c r="S874" s="275"/>
      <c r="T874" s="276"/>
      <c r="U874" s="16"/>
      <c r="V874" s="16"/>
      <c r="W874" s="16"/>
      <c r="X874" s="16"/>
      <c r="Y874" s="16"/>
      <c r="Z874" s="16"/>
      <c r="AA874" s="16"/>
      <c r="AB874" s="16"/>
      <c r="AC874" s="16"/>
      <c r="AD874" s="16"/>
      <c r="AE874" s="16"/>
      <c r="AT874" s="277" t="s">
        <v>221</v>
      </c>
      <c r="AU874" s="277" t="s">
        <v>83</v>
      </c>
      <c r="AV874" s="16" t="s">
        <v>217</v>
      </c>
      <c r="AW874" s="16" t="s">
        <v>34</v>
      </c>
      <c r="AX874" s="16" t="s">
        <v>81</v>
      </c>
      <c r="AY874" s="277" t="s">
        <v>210</v>
      </c>
    </row>
    <row r="875" s="2" customFormat="1" ht="24.15" customHeight="1">
      <c r="A875" s="40"/>
      <c r="B875" s="41"/>
      <c r="C875" s="216" t="s">
        <v>1081</v>
      </c>
      <c r="D875" s="216" t="s">
        <v>212</v>
      </c>
      <c r="E875" s="217" t="s">
        <v>2841</v>
      </c>
      <c r="F875" s="218" t="s">
        <v>2842</v>
      </c>
      <c r="G875" s="219" t="s">
        <v>270</v>
      </c>
      <c r="H875" s="220">
        <v>2.4500000000000002</v>
      </c>
      <c r="I875" s="221"/>
      <c r="J875" s="222">
        <f>ROUND(I875*H875,2)</f>
        <v>0</v>
      </c>
      <c r="K875" s="218" t="s">
        <v>216</v>
      </c>
      <c r="L875" s="46"/>
      <c r="M875" s="223" t="s">
        <v>19</v>
      </c>
      <c r="N875" s="224" t="s">
        <v>45</v>
      </c>
      <c r="O875" s="86"/>
      <c r="P875" s="225">
        <f>O875*H875</f>
        <v>0</v>
      </c>
      <c r="Q875" s="225">
        <v>0</v>
      </c>
      <c r="R875" s="225">
        <f>Q875*H875</f>
        <v>0</v>
      </c>
      <c r="S875" s="225">
        <v>0</v>
      </c>
      <c r="T875" s="226">
        <f>S875*H875</f>
        <v>0</v>
      </c>
      <c r="U875" s="40"/>
      <c r="V875" s="40"/>
      <c r="W875" s="40"/>
      <c r="X875" s="40"/>
      <c r="Y875" s="40"/>
      <c r="Z875" s="40"/>
      <c r="AA875" s="40"/>
      <c r="AB875" s="40"/>
      <c r="AC875" s="40"/>
      <c r="AD875" s="40"/>
      <c r="AE875" s="40"/>
      <c r="AR875" s="227" t="s">
        <v>368</v>
      </c>
      <c r="AT875" s="227" t="s">
        <v>212</v>
      </c>
      <c r="AU875" s="227" t="s">
        <v>83</v>
      </c>
      <c r="AY875" s="19" t="s">
        <v>210</v>
      </c>
      <c r="BE875" s="228">
        <f>IF(N875="základní",J875,0)</f>
        <v>0</v>
      </c>
      <c r="BF875" s="228">
        <f>IF(N875="snížená",J875,0)</f>
        <v>0</v>
      </c>
      <c r="BG875" s="228">
        <f>IF(N875="zákl. přenesená",J875,0)</f>
        <v>0</v>
      </c>
      <c r="BH875" s="228">
        <f>IF(N875="sníž. přenesená",J875,0)</f>
        <v>0</v>
      </c>
      <c r="BI875" s="228">
        <f>IF(N875="nulová",J875,0)</f>
        <v>0</v>
      </c>
      <c r="BJ875" s="19" t="s">
        <v>81</v>
      </c>
      <c r="BK875" s="228">
        <f>ROUND(I875*H875,2)</f>
        <v>0</v>
      </c>
      <c r="BL875" s="19" t="s">
        <v>368</v>
      </c>
      <c r="BM875" s="227" t="s">
        <v>2843</v>
      </c>
    </row>
    <row r="876" s="2" customFormat="1">
      <c r="A876" s="40"/>
      <c r="B876" s="41"/>
      <c r="C876" s="42"/>
      <c r="D876" s="229" t="s">
        <v>219</v>
      </c>
      <c r="E876" s="42"/>
      <c r="F876" s="230" t="s">
        <v>2844</v>
      </c>
      <c r="G876" s="42"/>
      <c r="H876" s="42"/>
      <c r="I876" s="231"/>
      <c r="J876" s="42"/>
      <c r="K876" s="42"/>
      <c r="L876" s="46"/>
      <c r="M876" s="232"/>
      <c r="N876" s="233"/>
      <c r="O876" s="86"/>
      <c r="P876" s="86"/>
      <c r="Q876" s="86"/>
      <c r="R876" s="86"/>
      <c r="S876" s="86"/>
      <c r="T876" s="87"/>
      <c r="U876" s="40"/>
      <c r="V876" s="40"/>
      <c r="W876" s="40"/>
      <c r="X876" s="40"/>
      <c r="Y876" s="40"/>
      <c r="Z876" s="40"/>
      <c r="AA876" s="40"/>
      <c r="AB876" s="40"/>
      <c r="AC876" s="40"/>
      <c r="AD876" s="40"/>
      <c r="AE876" s="40"/>
      <c r="AT876" s="19" t="s">
        <v>219</v>
      </c>
      <c r="AU876" s="19" t="s">
        <v>83</v>
      </c>
    </row>
    <row r="877" s="14" customFormat="1">
      <c r="A877" s="14"/>
      <c r="B877" s="245"/>
      <c r="C877" s="246"/>
      <c r="D877" s="236" t="s">
        <v>221</v>
      </c>
      <c r="E877" s="247" t="s">
        <v>19</v>
      </c>
      <c r="F877" s="248" t="s">
        <v>1231</v>
      </c>
      <c r="G877" s="246"/>
      <c r="H877" s="249">
        <v>2.4500000000000002</v>
      </c>
      <c r="I877" s="250"/>
      <c r="J877" s="246"/>
      <c r="K877" s="246"/>
      <c r="L877" s="251"/>
      <c r="M877" s="252"/>
      <c r="N877" s="253"/>
      <c r="O877" s="253"/>
      <c r="P877" s="253"/>
      <c r="Q877" s="253"/>
      <c r="R877" s="253"/>
      <c r="S877" s="253"/>
      <c r="T877" s="254"/>
      <c r="U877" s="14"/>
      <c r="V877" s="14"/>
      <c r="W877" s="14"/>
      <c r="X877" s="14"/>
      <c r="Y877" s="14"/>
      <c r="Z877" s="14"/>
      <c r="AA877" s="14"/>
      <c r="AB877" s="14"/>
      <c r="AC877" s="14"/>
      <c r="AD877" s="14"/>
      <c r="AE877" s="14"/>
      <c r="AT877" s="255" t="s">
        <v>221</v>
      </c>
      <c r="AU877" s="255" t="s">
        <v>83</v>
      </c>
      <c r="AV877" s="14" t="s">
        <v>83</v>
      </c>
      <c r="AW877" s="14" t="s">
        <v>34</v>
      </c>
      <c r="AX877" s="14" t="s">
        <v>81</v>
      </c>
      <c r="AY877" s="255" t="s">
        <v>210</v>
      </c>
    </row>
    <row r="878" s="2" customFormat="1" ht="16.5" customHeight="1">
      <c r="A878" s="40"/>
      <c r="B878" s="41"/>
      <c r="C878" s="278" t="s">
        <v>1096</v>
      </c>
      <c r="D878" s="278" t="s">
        <v>424</v>
      </c>
      <c r="E878" s="279" t="s">
        <v>2845</v>
      </c>
      <c r="F878" s="280" t="s">
        <v>2846</v>
      </c>
      <c r="G878" s="281" t="s">
        <v>270</v>
      </c>
      <c r="H878" s="282">
        <v>2.7530000000000001</v>
      </c>
      <c r="I878" s="283"/>
      <c r="J878" s="284">
        <f>ROUND(I878*H878,2)</f>
        <v>0</v>
      </c>
      <c r="K878" s="280" t="s">
        <v>216</v>
      </c>
      <c r="L878" s="285"/>
      <c r="M878" s="286" t="s">
        <v>19</v>
      </c>
      <c r="N878" s="287" t="s">
        <v>45</v>
      </c>
      <c r="O878" s="86"/>
      <c r="P878" s="225">
        <f>O878*H878</f>
        <v>0</v>
      </c>
      <c r="Q878" s="225">
        <v>0.00011</v>
      </c>
      <c r="R878" s="225">
        <f>Q878*H878</f>
        <v>0.00030283000000000003</v>
      </c>
      <c r="S878" s="225">
        <v>0</v>
      </c>
      <c r="T878" s="226">
        <f>S878*H878</f>
        <v>0</v>
      </c>
      <c r="U878" s="40"/>
      <c r="V878" s="40"/>
      <c r="W878" s="40"/>
      <c r="X878" s="40"/>
      <c r="Y878" s="40"/>
      <c r="Z878" s="40"/>
      <c r="AA878" s="40"/>
      <c r="AB878" s="40"/>
      <c r="AC878" s="40"/>
      <c r="AD878" s="40"/>
      <c r="AE878" s="40"/>
      <c r="AR878" s="227" t="s">
        <v>498</v>
      </c>
      <c r="AT878" s="227" t="s">
        <v>424</v>
      </c>
      <c r="AU878" s="227" t="s">
        <v>83</v>
      </c>
      <c r="AY878" s="19" t="s">
        <v>210</v>
      </c>
      <c r="BE878" s="228">
        <f>IF(N878="základní",J878,0)</f>
        <v>0</v>
      </c>
      <c r="BF878" s="228">
        <f>IF(N878="snížená",J878,0)</f>
        <v>0</v>
      </c>
      <c r="BG878" s="228">
        <f>IF(N878="zákl. přenesená",J878,0)</f>
        <v>0</v>
      </c>
      <c r="BH878" s="228">
        <f>IF(N878="sníž. přenesená",J878,0)</f>
        <v>0</v>
      </c>
      <c r="BI878" s="228">
        <f>IF(N878="nulová",J878,0)</f>
        <v>0</v>
      </c>
      <c r="BJ878" s="19" t="s">
        <v>81</v>
      </c>
      <c r="BK878" s="228">
        <f>ROUND(I878*H878,2)</f>
        <v>0</v>
      </c>
      <c r="BL878" s="19" t="s">
        <v>368</v>
      </c>
      <c r="BM878" s="227" t="s">
        <v>2847</v>
      </c>
    </row>
    <row r="879" s="14" customFormat="1">
      <c r="A879" s="14"/>
      <c r="B879" s="245"/>
      <c r="C879" s="246"/>
      <c r="D879" s="236" t="s">
        <v>221</v>
      </c>
      <c r="E879" s="246"/>
      <c r="F879" s="248" t="s">
        <v>2848</v>
      </c>
      <c r="G879" s="246"/>
      <c r="H879" s="249">
        <v>2.7530000000000001</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221</v>
      </c>
      <c r="AU879" s="255" t="s">
        <v>83</v>
      </c>
      <c r="AV879" s="14" t="s">
        <v>83</v>
      </c>
      <c r="AW879" s="14" t="s">
        <v>4</v>
      </c>
      <c r="AX879" s="14" t="s">
        <v>81</v>
      </c>
      <c r="AY879" s="255" t="s">
        <v>210</v>
      </c>
    </row>
    <row r="880" s="2" customFormat="1" ht="24.15" customHeight="1">
      <c r="A880" s="40"/>
      <c r="B880" s="41"/>
      <c r="C880" s="216" t="s">
        <v>1104</v>
      </c>
      <c r="D880" s="216" t="s">
        <v>212</v>
      </c>
      <c r="E880" s="217" t="s">
        <v>2849</v>
      </c>
      <c r="F880" s="218" t="s">
        <v>2850</v>
      </c>
      <c r="G880" s="219" t="s">
        <v>417</v>
      </c>
      <c r="H880" s="220">
        <v>3.1749999999999998</v>
      </c>
      <c r="I880" s="221"/>
      <c r="J880" s="222">
        <f>ROUND(I880*H880,2)</f>
        <v>0</v>
      </c>
      <c r="K880" s="218" t="s">
        <v>216</v>
      </c>
      <c r="L880" s="46"/>
      <c r="M880" s="223" t="s">
        <v>19</v>
      </c>
      <c r="N880" s="224" t="s">
        <v>45</v>
      </c>
      <c r="O880" s="86"/>
      <c r="P880" s="225">
        <f>O880*H880</f>
        <v>0</v>
      </c>
      <c r="Q880" s="225">
        <v>0.036850000000000001</v>
      </c>
      <c r="R880" s="225">
        <f>Q880*H880</f>
        <v>0.11699875</v>
      </c>
      <c r="S880" s="225">
        <v>0</v>
      </c>
      <c r="T880" s="226">
        <f>S880*H880</f>
        <v>0</v>
      </c>
      <c r="U880" s="40"/>
      <c r="V880" s="40"/>
      <c r="W880" s="40"/>
      <c r="X880" s="40"/>
      <c r="Y880" s="40"/>
      <c r="Z880" s="40"/>
      <c r="AA880" s="40"/>
      <c r="AB880" s="40"/>
      <c r="AC880" s="40"/>
      <c r="AD880" s="40"/>
      <c r="AE880" s="40"/>
      <c r="AR880" s="227" t="s">
        <v>368</v>
      </c>
      <c r="AT880" s="227" t="s">
        <v>212</v>
      </c>
      <c r="AU880" s="227" t="s">
        <v>83</v>
      </c>
      <c r="AY880" s="19" t="s">
        <v>210</v>
      </c>
      <c r="BE880" s="228">
        <f>IF(N880="základní",J880,0)</f>
        <v>0</v>
      </c>
      <c r="BF880" s="228">
        <f>IF(N880="snížená",J880,0)</f>
        <v>0</v>
      </c>
      <c r="BG880" s="228">
        <f>IF(N880="zákl. přenesená",J880,0)</f>
        <v>0</v>
      </c>
      <c r="BH880" s="228">
        <f>IF(N880="sníž. přenesená",J880,0)</f>
        <v>0</v>
      </c>
      <c r="BI880" s="228">
        <f>IF(N880="nulová",J880,0)</f>
        <v>0</v>
      </c>
      <c r="BJ880" s="19" t="s">
        <v>81</v>
      </c>
      <c r="BK880" s="228">
        <f>ROUND(I880*H880,2)</f>
        <v>0</v>
      </c>
      <c r="BL880" s="19" t="s">
        <v>368</v>
      </c>
      <c r="BM880" s="227" t="s">
        <v>2851</v>
      </c>
    </row>
    <row r="881" s="2" customFormat="1">
      <c r="A881" s="40"/>
      <c r="B881" s="41"/>
      <c r="C881" s="42"/>
      <c r="D881" s="229" t="s">
        <v>219</v>
      </c>
      <c r="E881" s="42"/>
      <c r="F881" s="230" t="s">
        <v>2852</v>
      </c>
      <c r="G881" s="42"/>
      <c r="H881" s="42"/>
      <c r="I881" s="231"/>
      <c r="J881" s="42"/>
      <c r="K881" s="42"/>
      <c r="L881" s="46"/>
      <c r="M881" s="232"/>
      <c r="N881" s="233"/>
      <c r="O881" s="86"/>
      <c r="P881" s="86"/>
      <c r="Q881" s="86"/>
      <c r="R881" s="86"/>
      <c r="S881" s="86"/>
      <c r="T881" s="87"/>
      <c r="U881" s="40"/>
      <c r="V881" s="40"/>
      <c r="W881" s="40"/>
      <c r="X881" s="40"/>
      <c r="Y881" s="40"/>
      <c r="Z881" s="40"/>
      <c r="AA881" s="40"/>
      <c r="AB881" s="40"/>
      <c r="AC881" s="40"/>
      <c r="AD881" s="40"/>
      <c r="AE881" s="40"/>
      <c r="AT881" s="19" t="s">
        <v>219</v>
      </c>
      <c r="AU881" s="19" t="s">
        <v>83</v>
      </c>
    </row>
    <row r="882" s="13" customFormat="1">
      <c r="A882" s="13"/>
      <c r="B882" s="234"/>
      <c r="C882" s="235"/>
      <c r="D882" s="236" t="s">
        <v>221</v>
      </c>
      <c r="E882" s="237" t="s">
        <v>19</v>
      </c>
      <c r="F882" s="238" t="s">
        <v>2853</v>
      </c>
      <c r="G882" s="235"/>
      <c r="H882" s="237" t="s">
        <v>19</v>
      </c>
      <c r="I882" s="239"/>
      <c r="J882" s="235"/>
      <c r="K882" s="235"/>
      <c r="L882" s="240"/>
      <c r="M882" s="241"/>
      <c r="N882" s="242"/>
      <c r="O882" s="242"/>
      <c r="P882" s="242"/>
      <c r="Q882" s="242"/>
      <c r="R882" s="242"/>
      <c r="S882" s="242"/>
      <c r="T882" s="243"/>
      <c r="U882" s="13"/>
      <c r="V882" s="13"/>
      <c r="W882" s="13"/>
      <c r="X882" s="13"/>
      <c r="Y882" s="13"/>
      <c r="Z882" s="13"/>
      <c r="AA882" s="13"/>
      <c r="AB882" s="13"/>
      <c r="AC882" s="13"/>
      <c r="AD882" s="13"/>
      <c r="AE882" s="13"/>
      <c r="AT882" s="244" t="s">
        <v>221</v>
      </c>
      <c r="AU882" s="244" t="s">
        <v>83</v>
      </c>
      <c r="AV882" s="13" t="s">
        <v>81</v>
      </c>
      <c r="AW882" s="13" t="s">
        <v>34</v>
      </c>
      <c r="AX882" s="13" t="s">
        <v>74</v>
      </c>
      <c r="AY882" s="244" t="s">
        <v>210</v>
      </c>
    </row>
    <row r="883" s="14" customFormat="1">
      <c r="A883" s="14"/>
      <c r="B883" s="245"/>
      <c r="C883" s="246"/>
      <c r="D883" s="236" t="s">
        <v>221</v>
      </c>
      <c r="E883" s="247" t="s">
        <v>19</v>
      </c>
      <c r="F883" s="248" t="s">
        <v>2854</v>
      </c>
      <c r="G883" s="246"/>
      <c r="H883" s="249">
        <v>3.1749999999999998</v>
      </c>
      <c r="I883" s="250"/>
      <c r="J883" s="246"/>
      <c r="K883" s="246"/>
      <c r="L883" s="251"/>
      <c r="M883" s="252"/>
      <c r="N883" s="253"/>
      <c r="O883" s="253"/>
      <c r="P883" s="253"/>
      <c r="Q883" s="253"/>
      <c r="R883" s="253"/>
      <c r="S883" s="253"/>
      <c r="T883" s="254"/>
      <c r="U883" s="14"/>
      <c r="V883" s="14"/>
      <c r="W883" s="14"/>
      <c r="X883" s="14"/>
      <c r="Y883" s="14"/>
      <c r="Z883" s="14"/>
      <c r="AA883" s="14"/>
      <c r="AB883" s="14"/>
      <c r="AC883" s="14"/>
      <c r="AD883" s="14"/>
      <c r="AE883" s="14"/>
      <c r="AT883" s="255" t="s">
        <v>221</v>
      </c>
      <c r="AU883" s="255" t="s">
        <v>83</v>
      </c>
      <c r="AV883" s="14" t="s">
        <v>83</v>
      </c>
      <c r="AW883" s="14" t="s">
        <v>34</v>
      </c>
      <c r="AX883" s="14" t="s">
        <v>81</v>
      </c>
      <c r="AY883" s="255" t="s">
        <v>210</v>
      </c>
    </row>
    <row r="884" s="2" customFormat="1" ht="37.8" customHeight="1">
      <c r="A884" s="40"/>
      <c r="B884" s="41"/>
      <c r="C884" s="216" t="s">
        <v>1110</v>
      </c>
      <c r="D884" s="216" t="s">
        <v>212</v>
      </c>
      <c r="E884" s="217" t="s">
        <v>2855</v>
      </c>
      <c r="F884" s="218" t="s">
        <v>2856</v>
      </c>
      <c r="G884" s="219" t="s">
        <v>356</v>
      </c>
      <c r="H884" s="220">
        <v>0.78900000000000003</v>
      </c>
      <c r="I884" s="221"/>
      <c r="J884" s="222">
        <f>ROUND(I884*H884,2)</f>
        <v>0</v>
      </c>
      <c r="K884" s="218" t="s">
        <v>216</v>
      </c>
      <c r="L884" s="46"/>
      <c r="M884" s="223" t="s">
        <v>19</v>
      </c>
      <c r="N884" s="224" t="s">
        <v>45</v>
      </c>
      <c r="O884" s="86"/>
      <c r="P884" s="225">
        <f>O884*H884</f>
        <v>0</v>
      </c>
      <c r="Q884" s="225">
        <v>0</v>
      </c>
      <c r="R884" s="225">
        <f>Q884*H884</f>
        <v>0</v>
      </c>
      <c r="S884" s="225">
        <v>0</v>
      </c>
      <c r="T884" s="226">
        <f>S884*H884</f>
        <v>0</v>
      </c>
      <c r="U884" s="40"/>
      <c r="V884" s="40"/>
      <c r="W884" s="40"/>
      <c r="X884" s="40"/>
      <c r="Y884" s="40"/>
      <c r="Z884" s="40"/>
      <c r="AA884" s="40"/>
      <c r="AB884" s="40"/>
      <c r="AC884" s="40"/>
      <c r="AD884" s="40"/>
      <c r="AE884" s="40"/>
      <c r="AR884" s="227" t="s">
        <v>368</v>
      </c>
      <c r="AT884" s="227" t="s">
        <v>212</v>
      </c>
      <c r="AU884" s="227" t="s">
        <v>83</v>
      </c>
      <c r="AY884" s="19" t="s">
        <v>210</v>
      </c>
      <c r="BE884" s="228">
        <f>IF(N884="základní",J884,0)</f>
        <v>0</v>
      </c>
      <c r="BF884" s="228">
        <f>IF(N884="snížená",J884,0)</f>
        <v>0</v>
      </c>
      <c r="BG884" s="228">
        <f>IF(N884="zákl. přenesená",J884,0)</f>
        <v>0</v>
      </c>
      <c r="BH884" s="228">
        <f>IF(N884="sníž. přenesená",J884,0)</f>
        <v>0</v>
      </c>
      <c r="BI884" s="228">
        <f>IF(N884="nulová",J884,0)</f>
        <v>0</v>
      </c>
      <c r="BJ884" s="19" t="s">
        <v>81</v>
      </c>
      <c r="BK884" s="228">
        <f>ROUND(I884*H884,2)</f>
        <v>0</v>
      </c>
      <c r="BL884" s="19" t="s">
        <v>368</v>
      </c>
      <c r="BM884" s="227" t="s">
        <v>2857</v>
      </c>
    </row>
    <row r="885" s="2" customFormat="1">
      <c r="A885" s="40"/>
      <c r="B885" s="41"/>
      <c r="C885" s="42"/>
      <c r="D885" s="229" t="s">
        <v>219</v>
      </c>
      <c r="E885" s="42"/>
      <c r="F885" s="230" t="s">
        <v>2858</v>
      </c>
      <c r="G885" s="42"/>
      <c r="H885" s="42"/>
      <c r="I885" s="231"/>
      <c r="J885" s="42"/>
      <c r="K885" s="42"/>
      <c r="L885" s="46"/>
      <c r="M885" s="232"/>
      <c r="N885" s="233"/>
      <c r="O885" s="86"/>
      <c r="P885" s="86"/>
      <c r="Q885" s="86"/>
      <c r="R885" s="86"/>
      <c r="S885" s="86"/>
      <c r="T885" s="87"/>
      <c r="U885" s="40"/>
      <c r="V885" s="40"/>
      <c r="W885" s="40"/>
      <c r="X885" s="40"/>
      <c r="Y885" s="40"/>
      <c r="Z885" s="40"/>
      <c r="AA885" s="40"/>
      <c r="AB885" s="40"/>
      <c r="AC885" s="40"/>
      <c r="AD885" s="40"/>
      <c r="AE885" s="40"/>
      <c r="AT885" s="19" t="s">
        <v>219</v>
      </c>
      <c r="AU885" s="19" t="s">
        <v>83</v>
      </c>
    </row>
    <row r="886" s="2" customFormat="1" ht="33" customHeight="1">
      <c r="A886" s="40"/>
      <c r="B886" s="41"/>
      <c r="C886" s="216" t="s">
        <v>1116</v>
      </c>
      <c r="D886" s="216" t="s">
        <v>212</v>
      </c>
      <c r="E886" s="217" t="s">
        <v>2859</v>
      </c>
      <c r="F886" s="218" t="s">
        <v>2860</v>
      </c>
      <c r="G886" s="219" t="s">
        <v>356</v>
      </c>
      <c r="H886" s="220">
        <v>0.78900000000000003</v>
      </c>
      <c r="I886" s="221"/>
      <c r="J886" s="222">
        <f>ROUND(I886*H886,2)</f>
        <v>0</v>
      </c>
      <c r="K886" s="218" t="s">
        <v>216</v>
      </c>
      <c r="L886" s="46"/>
      <c r="M886" s="223" t="s">
        <v>19</v>
      </c>
      <c r="N886" s="224" t="s">
        <v>45</v>
      </c>
      <c r="O886" s="86"/>
      <c r="P886" s="225">
        <f>O886*H886</f>
        <v>0</v>
      </c>
      <c r="Q886" s="225">
        <v>0</v>
      </c>
      <c r="R886" s="225">
        <f>Q886*H886</f>
        <v>0</v>
      </c>
      <c r="S886" s="225">
        <v>0</v>
      </c>
      <c r="T886" s="226">
        <f>S886*H886</f>
        <v>0</v>
      </c>
      <c r="U886" s="40"/>
      <c r="V886" s="40"/>
      <c r="W886" s="40"/>
      <c r="X886" s="40"/>
      <c r="Y886" s="40"/>
      <c r="Z886" s="40"/>
      <c r="AA886" s="40"/>
      <c r="AB886" s="40"/>
      <c r="AC886" s="40"/>
      <c r="AD886" s="40"/>
      <c r="AE886" s="40"/>
      <c r="AR886" s="227" t="s">
        <v>368</v>
      </c>
      <c r="AT886" s="227" t="s">
        <v>212</v>
      </c>
      <c r="AU886" s="227" t="s">
        <v>83</v>
      </c>
      <c r="AY886" s="19" t="s">
        <v>210</v>
      </c>
      <c r="BE886" s="228">
        <f>IF(N886="základní",J886,0)</f>
        <v>0</v>
      </c>
      <c r="BF886" s="228">
        <f>IF(N886="snížená",J886,0)</f>
        <v>0</v>
      </c>
      <c r="BG886" s="228">
        <f>IF(N886="zákl. přenesená",J886,0)</f>
        <v>0</v>
      </c>
      <c r="BH886" s="228">
        <f>IF(N886="sníž. přenesená",J886,0)</f>
        <v>0</v>
      </c>
      <c r="BI886" s="228">
        <f>IF(N886="nulová",J886,0)</f>
        <v>0</v>
      </c>
      <c r="BJ886" s="19" t="s">
        <v>81</v>
      </c>
      <c r="BK886" s="228">
        <f>ROUND(I886*H886,2)</f>
        <v>0</v>
      </c>
      <c r="BL886" s="19" t="s">
        <v>368</v>
      </c>
      <c r="BM886" s="227" t="s">
        <v>2861</v>
      </c>
    </row>
    <row r="887" s="2" customFormat="1">
      <c r="A887" s="40"/>
      <c r="B887" s="41"/>
      <c r="C887" s="42"/>
      <c r="D887" s="229" t="s">
        <v>219</v>
      </c>
      <c r="E887" s="42"/>
      <c r="F887" s="230" t="s">
        <v>2862</v>
      </c>
      <c r="G887" s="42"/>
      <c r="H887" s="42"/>
      <c r="I887" s="231"/>
      <c r="J887" s="42"/>
      <c r="K887" s="42"/>
      <c r="L887" s="46"/>
      <c r="M887" s="232"/>
      <c r="N887" s="233"/>
      <c r="O887" s="86"/>
      <c r="P887" s="86"/>
      <c r="Q887" s="86"/>
      <c r="R887" s="86"/>
      <c r="S887" s="86"/>
      <c r="T887" s="87"/>
      <c r="U887" s="40"/>
      <c r="V887" s="40"/>
      <c r="W887" s="40"/>
      <c r="X887" s="40"/>
      <c r="Y887" s="40"/>
      <c r="Z887" s="40"/>
      <c r="AA887" s="40"/>
      <c r="AB887" s="40"/>
      <c r="AC887" s="40"/>
      <c r="AD887" s="40"/>
      <c r="AE887" s="40"/>
      <c r="AT887" s="19" t="s">
        <v>219</v>
      </c>
      <c r="AU887" s="19" t="s">
        <v>83</v>
      </c>
    </row>
    <row r="888" s="12" customFormat="1" ht="22.8" customHeight="1">
      <c r="A888" s="12"/>
      <c r="B888" s="200"/>
      <c r="C888" s="201"/>
      <c r="D888" s="202" t="s">
        <v>73</v>
      </c>
      <c r="E888" s="214" t="s">
        <v>2863</v>
      </c>
      <c r="F888" s="214" t="s">
        <v>2864</v>
      </c>
      <c r="G888" s="201"/>
      <c r="H888" s="201"/>
      <c r="I888" s="204"/>
      <c r="J888" s="215">
        <f>BK888</f>
        <v>0</v>
      </c>
      <c r="K888" s="201"/>
      <c r="L888" s="206"/>
      <c r="M888" s="207"/>
      <c r="N888" s="208"/>
      <c r="O888" s="208"/>
      <c r="P888" s="209">
        <f>SUM(P889:P981)</f>
        <v>0</v>
      </c>
      <c r="Q888" s="208"/>
      <c r="R888" s="209">
        <f>SUM(R889:R981)</f>
        <v>6.52442572</v>
      </c>
      <c r="S888" s="208"/>
      <c r="T888" s="210">
        <f>SUM(T889:T981)</f>
        <v>1.2714799999999999</v>
      </c>
      <c r="U888" s="12"/>
      <c r="V888" s="12"/>
      <c r="W888" s="12"/>
      <c r="X888" s="12"/>
      <c r="Y888" s="12"/>
      <c r="Z888" s="12"/>
      <c r="AA888" s="12"/>
      <c r="AB888" s="12"/>
      <c r="AC888" s="12"/>
      <c r="AD888" s="12"/>
      <c r="AE888" s="12"/>
      <c r="AR888" s="211" t="s">
        <v>83</v>
      </c>
      <c r="AT888" s="212" t="s">
        <v>73</v>
      </c>
      <c r="AU888" s="212" t="s">
        <v>81</v>
      </c>
      <c r="AY888" s="211" t="s">
        <v>210</v>
      </c>
      <c r="BK888" s="213">
        <f>SUM(BK889:BK981)</f>
        <v>0</v>
      </c>
    </row>
    <row r="889" s="2" customFormat="1" ht="16.5" customHeight="1">
      <c r="A889" s="40"/>
      <c r="B889" s="41"/>
      <c r="C889" s="216" t="s">
        <v>1121</v>
      </c>
      <c r="D889" s="216" t="s">
        <v>212</v>
      </c>
      <c r="E889" s="217" t="s">
        <v>2865</v>
      </c>
      <c r="F889" s="218" t="s">
        <v>2866</v>
      </c>
      <c r="G889" s="219" t="s">
        <v>270</v>
      </c>
      <c r="H889" s="220">
        <v>0.503</v>
      </c>
      <c r="I889" s="221"/>
      <c r="J889" s="222">
        <f>ROUND(I889*H889,2)</f>
        <v>0</v>
      </c>
      <c r="K889" s="218" t="s">
        <v>296</v>
      </c>
      <c r="L889" s="46"/>
      <c r="M889" s="223" t="s">
        <v>19</v>
      </c>
      <c r="N889" s="224" t="s">
        <v>45</v>
      </c>
      <c r="O889" s="86"/>
      <c r="P889" s="225">
        <f>O889*H889</f>
        <v>0</v>
      </c>
      <c r="Q889" s="225">
        <v>0</v>
      </c>
      <c r="R889" s="225">
        <f>Q889*H889</f>
        <v>0</v>
      </c>
      <c r="S889" s="225">
        <v>0</v>
      </c>
      <c r="T889" s="226">
        <f>S889*H889</f>
        <v>0</v>
      </c>
      <c r="U889" s="40"/>
      <c r="V889" s="40"/>
      <c r="W889" s="40"/>
      <c r="X889" s="40"/>
      <c r="Y889" s="40"/>
      <c r="Z889" s="40"/>
      <c r="AA889" s="40"/>
      <c r="AB889" s="40"/>
      <c r="AC889" s="40"/>
      <c r="AD889" s="40"/>
      <c r="AE889" s="40"/>
      <c r="AR889" s="227" t="s">
        <v>368</v>
      </c>
      <c r="AT889" s="227" t="s">
        <v>212</v>
      </c>
      <c r="AU889" s="227" t="s">
        <v>83</v>
      </c>
      <c r="AY889" s="19" t="s">
        <v>210</v>
      </c>
      <c r="BE889" s="228">
        <f>IF(N889="základní",J889,0)</f>
        <v>0</v>
      </c>
      <c r="BF889" s="228">
        <f>IF(N889="snížená",J889,0)</f>
        <v>0</v>
      </c>
      <c r="BG889" s="228">
        <f>IF(N889="zákl. přenesená",J889,0)</f>
        <v>0</v>
      </c>
      <c r="BH889" s="228">
        <f>IF(N889="sníž. přenesená",J889,0)</f>
        <v>0</v>
      </c>
      <c r="BI889" s="228">
        <f>IF(N889="nulová",J889,0)</f>
        <v>0</v>
      </c>
      <c r="BJ889" s="19" t="s">
        <v>81</v>
      </c>
      <c r="BK889" s="228">
        <f>ROUND(I889*H889,2)</f>
        <v>0</v>
      </c>
      <c r="BL889" s="19" t="s">
        <v>368</v>
      </c>
      <c r="BM889" s="227" t="s">
        <v>2867</v>
      </c>
    </row>
    <row r="890" s="13" customFormat="1">
      <c r="A890" s="13"/>
      <c r="B890" s="234"/>
      <c r="C890" s="235"/>
      <c r="D890" s="236" t="s">
        <v>221</v>
      </c>
      <c r="E890" s="237" t="s">
        <v>19</v>
      </c>
      <c r="F890" s="238" t="s">
        <v>2399</v>
      </c>
      <c r="G890" s="235"/>
      <c r="H890" s="237" t="s">
        <v>19</v>
      </c>
      <c r="I890" s="239"/>
      <c r="J890" s="235"/>
      <c r="K890" s="235"/>
      <c r="L890" s="240"/>
      <c r="M890" s="241"/>
      <c r="N890" s="242"/>
      <c r="O890" s="242"/>
      <c r="P890" s="242"/>
      <c r="Q890" s="242"/>
      <c r="R890" s="242"/>
      <c r="S890" s="242"/>
      <c r="T890" s="243"/>
      <c r="U890" s="13"/>
      <c r="V890" s="13"/>
      <c r="W890" s="13"/>
      <c r="X890" s="13"/>
      <c r="Y890" s="13"/>
      <c r="Z890" s="13"/>
      <c r="AA890" s="13"/>
      <c r="AB890" s="13"/>
      <c r="AC890" s="13"/>
      <c r="AD890" s="13"/>
      <c r="AE890" s="13"/>
      <c r="AT890" s="244" t="s">
        <v>221</v>
      </c>
      <c r="AU890" s="244" t="s">
        <v>83</v>
      </c>
      <c r="AV890" s="13" t="s">
        <v>81</v>
      </c>
      <c r="AW890" s="13" t="s">
        <v>34</v>
      </c>
      <c r="AX890" s="13" t="s">
        <v>74</v>
      </c>
      <c r="AY890" s="244" t="s">
        <v>210</v>
      </c>
    </row>
    <row r="891" s="13" customFormat="1">
      <c r="A891" s="13"/>
      <c r="B891" s="234"/>
      <c r="C891" s="235"/>
      <c r="D891" s="236" t="s">
        <v>221</v>
      </c>
      <c r="E891" s="237" t="s">
        <v>19</v>
      </c>
      <c r="F891" s="238" t="s">
        <v>2400</v>
      </c>
      <c r="G891" s="235"/>
      <c r="H891" s="237" t="s">
        <v>19</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221</v>
      </c>
      <c r="AU891" s="244" t="s">
        <v>83</v>
      </c>
      <c r="AV891" s="13" t="s">
        <v>81</v>
      </c>
      <c r="AW891" s="13" t="s">
        <v>34</v>
      </c>
      <c r="AX891" s="13" t="s">
        <v>74</v>
      </c>
      <c r="AY891" s="244" t="s">
        <v>210</v>
      </c>
    </row>
    <row r="892" s="14" customFormat="1">
      <c r="A892" s="14"/>
      <c r="B892" s="245"/>
      <c r="C892" s="246"/>
      <c r="D892" s="236" t="s">
        <v>221</v>
      </c>
      <c r="E892" s="247" t="s">
        <v>19</v>
      </c>
      <c r="F892" s="248" t="s">
        <v>2466</v>
      </c>
      <c r="G892" s="246"/>
      <c r="H892" s="249">
        <v>0.503</v>
      </c>
      <c r="I892" s="250"/>
      <c r="J892" s="246"/>
      <c r="K892" s="246"/>
      <c r="L892" s="251"/>
      <c r="M892" s="252"/>
      <c r="N892" s="253"/>
      <c r="O892" s="253"/>
      <c r="P892" s="253"/>
      <c r="Q892" s="253"/>
      <c r="R892" s="253"/>
      <c r="S892" s="253"/>
      <c r="T892" s="254"/>
      <c r="U892" s="14"/>
      <c r="V892" s="14"/>
      <c r="W892" s="14"/>
      <c r="X892" s="14"/>
      <c r="Y892" s="14"/>
      <c r="Z892" s="14"/>
      <c r="AA892" s="14"/>
      <c r="AB892" s="14"/>
      <c r="AC892" s="14"/>
      <c r="AD892" s="14"/>
      <c r="AE892" s="14"/>
      <c r="AT892" s="255" t="s">
        <v>221</v>
      </c>
      <c r="AU892" s="255" t="s">
        <v>83</v>
      </c>
      <c r="AV892" s="14" t="s">
        <v>83</v>
      </c>
      <c r="AW892" s="14" t="s">
        <v>34</v>
      </c>
      <c r="AX892" s="14" t="s">
        <v>81</v>
      </c>
      <c r="AY892" s="255" t="s">
        <v>210</v>
      </c>
    </row>
    <row r="893" s="2" customFormat="1" ht="24.15" customHeight="1">
      <c r="A893" s="40"/>
      <c r="B893" s="41"/>
      <c r="C893" s="216" t="s">
        <v>1129</v>
      </c>
      <c r="D893" s="216" t="s">
        <v>212</v>
      </c>
      <c r="E893" s="217" t="s">
        <v>2868</v>
      </c>
      <c r="F893" s="218" t="s">
        <v>2869</v>
      </c>
      <c r="G893" s="219" t="s">
        <v>270</v>
      </c>
      <c r="H893" s="220">
        <v>18.154</v>
      </c>
      <c r="I893" s="221"/>
      <c r="J893" s="222">
        <f>ROUND(I893*H893,2)</f>
        <v>0</v>
      </c>
      <c r="K893" s="218" t="s">
        <v>216</v>
      </c>
      <c r="L893" s="46"/>
      <c r="M893" s="223" t="s">
        <v>19</v>
      </c>
      <c r="N893" s="224" t="s">
        <v>45</v>
      </c>
      <c r="O893" s="86"/>
      <c r="P893" s="225">
        <f>O893*H893</f>
        <v>0</v>
      </c>
      <c r="Q893" s="225">
        <v>0.038789999999999998</v>
      </c>
      <c r="R893" s="225">
        <f>Q893*H893</f>
        <v>0.70419365999999994</v>
      </c>
      <c r="S893" s="225">
        <v>0</v>
      </c>
      <c r="T893" s="226">
        <f>S893*H893</f>
        <v>0</v>
      </c>
      <c r="U893" s="40"/>
      <c r="V893" s="40"/>
      <c r="W893" s="40"/>
      <c r="X893" s="40"/>
      <c r="Y893" s="40"/>
      <c r="Z893" s="40"/>
      <c r="AA893" s="40"/>
      <c r="AB893" s="40"/>
      <c r="AC893" s="40"/>
      <c r="AD893" s="40"/>
      <c r="AE893" s="40"/>
      <c r="AR893" s="227" t="s">
        <v>368</v>
      </c>
      <c r="AT893" s="227" t="s">
        <v>212</v>
      </c>
      <c r="AU893" s="227" t="s">
        <v>83</v>
      </c>
      <c r="AY893" s="19" t="s">
        <v>210</v>
      </c>
      <c r="BE893" s="228">
        <f>IF(N893="základní",J893,0)</f>
        <v>0</v>
      </c>
      <c r="BF893" s="228">
        <f>IF(N893="snížená",J893,0)</f>
        <v>0</v>
      </c>
      <c r="BG893" s="228">
        <f>IF(N893="zákl. přenesená",J893,0)</f>
        <v>0</v>
      </c>
      <c r="BH893" s="228">
        <f>IF(N893="sníž. přenesená",J893,0)</f>
        <v>0</v>
      </c>
      <c r="BI893" s="228">
        <f>IF(N893="nulová",J893,0)</f>
        <v>0</v>
      </c>
      <c r="BJ893" s="19" t="s">
        <v>81</v>
      </c>
      <c r="BK893" s="228">
        <f>ROUND(I893*H893,2)</f>
        <v>0</v>
      </c>
      <c r="BL893" s="19" t="s">
        <v>368</v>
      </c>
      <c r="BM893" s="227" t="s">
        <v>2870</v>
      </c>
    </row>
    <row r="894" s="2" customFormat="1">
      <c r="A894" s="40"/>
      <c r="B894" s="41"/>
      <c r="C894" s="42"/>
      <c r="D894" s="229" t="s">
        <v>219</v>
      </c>
      <c r="E894" s="42"/>
      <c r="F894" s="230" t="s">
        <v>2871</v>
      </c>
      <c r="G894" s="42"/>
      <c r="H894" s="42"/>
      <c r="I894" s="231"/>
      <c r="J894" s="42"/>
      <c r="K894" s="42"/>
      <c r="L894" s="46"/>
      <c r="M894" s="232"/>
      <c r="N894" s="233"/>
      <c r="O894" s="86"/>
      <c r="P894" s="86"/>
      <c r="Q894" s="86"/>
      <c r="R894" s="86"/>
      <c r="S894" s="86"/>
      <c r="T894" s="87"/>
      <c r="U894" s="40"/>
      <c r="V894" s="40"/>
      <c r="W894" s="40"/>
      <c r="X894" s="40"/>
      <c r="Y894" s="40"/>
      <c r="Z894" s="40"/>
      <c r="AA894" s="40"/>
      <c r="AB894" s="40"/>
      <c r="AC894" s="40"/>
      <c r="AD894" s="40"/>
      <c r="AE894" s="40"/>
      <c r="AT894" s="19" t="s">
        <v>219</v>
      </c>
      <c r="AU894" s="19" t="s">
        <v>83</v>
      </c>
    </row>
    <row r="895" s="14" customFormat="1">
      <c r="A895" s="14"/>
      <c r="B895" s="245"/>
      <c r="C895" s="246"/>
      <c r="D895" s="236" t="s">
        <v>221</v>
      </c>
      <c r="E895" s="247" t="s">
        <v>19</v>
      </c>
      <c r="F895" s="248" t="s">
        <v>520</v>
      </c>
      <c r="G895" s="246"/>
      <c r="H895" s="249">
        <v>16.73</v>
      </c>
      <c r="I895" s="250"/>
      <c r="J895" s="246"/>
      <c r="K895" s="246"/>
      <c r="L895" s="251"/>
      <c r="M895" s="252"/>
      <c r="N895" s="253"/>
      <c r="O895" s="253"/>
      <c r="P895" s="253"/>
      <c r="Q895" s="253"/>
      <c r="R895" s="253"/>
      <c r="S895" s="253"/>
      <c r="T895" s="254"/>
      <c r="U895" s="14"/>
      <c r="V895" s="14"/>
      <c r="W895" s="14"/>
      <c r="X895" s="14"/>
      <c r="Y895" s="14"/>
      <c r="Z895" s="14"/>
      <c r="AA895" s="14"/>
      <c r="AB895" s="14"/>
      <c r="AC895" s="14"/>
      <c r="AD895" s="14"/>
      <c r="AE895" s="14"/>
      <c r="AT895" s="255" t="s">
        <v>221</v>
      </c>
      <c r="AU895" s="255" t="s">
        <v>83</v>
      </c>
      <c r="AV895" s="14" t="s">
        <v>83</v>
      </c>
      <c r="AW895" s="14" t="s">
        <v>34</v>
      </c>
      <c r="AX895" s="14" t="s">
        <v>74</v>
      </c>
      <c r="AY895" s="255" t="s">
        <v>210</v>
      </c>
    </row>
    <row r="896" s="14" customFormat="1">
      <c r="A896" s="14"/>
      <c r="B896" s="245"/>
      <c r="C896" s="246"/>
      <c r="D896" s="236" t="s">
        <v>221</v>
      </c>
      <c r="E896" s="247" t="s">
        <v>19</v>
      </c>
      <c r="F896" s="248" t="s">
        <v>2872</v>
      </c>
      <c r="G896" s="246"/>
      <c r="H896" s="249">
        <v>1.4239999999999999</v>
      </c>
      <c r="I896" s="250"/>
      <c r="J896" s="246"/>
      <c r="K896" s="246"/>
      <c r="L896" s="251"/>
      <c r="M896" s="252"/>
      <c r="N896" s="253"/>
      <c r="O896" s="253"/>
      <c r="P896" s="253"/>
      <c r="Q896" s="253"/>
      <c r="R896" s="253"/>
      <c r="S896" s="253"/>
      <c r="T896" s="254"/>
      <c r="U896" s="14"/>
      <c r="V896" s="14"/>
      <c r="W896" s="14"/>
      <c r="X896" s="14"/>
      <c r="Y896" s="14"/>
      <c r="Z896" s="14"/>
      <c r="AA896" s="14"/>
      <c r="AB896" s="14"/>
      <c r="AC896" s="14"/>
      <c r="AD896" s="14"/>
      <c r="AE896" s="14"/>
      <c r="AT896" s="255" t="s">
        <v>221</v>
      </c>
      <c r="AU896" s="255" t="s">
        <v>83</v>
      </c>
      <c r="AV896" s="14" t="s">
        <v>83</v>
      </c>
      <c r="AW896" s="14" t="s">
        <v>34</v>
      </c>
      <c r="AX896" s="14" t="s">
        <v>74</v>
      </c>
      <c r="AY896" s="255" t="s">
        <v>210</v>
      </c>
    </row>
    <row r="897" s="16" customFormat="1">
      <c r="A897" s="16"/>
      <c r="B897" s="267"/>
      <c r="C897" s="268"/>
      <c r="D897" s="236" t="s">
        <v>221</v>
      </c>
      <c r="E897" s="269" t="s">
        <v>19</v>
      </c>
      <c r="F897" s="270" t="s">
        <v>236</v>
      </c>
      <c r="G897" s="268"/>
      <c r="H897" s="271">
        <v>18.154</v>
      </c>
      <c r="I897" s="272"/>
      <c r="J897" s="268"/>
      <c r="K897" s="268"/>
      <c r="L897" s="273"/>
      <c r="M897" s="274"/>
      <c r="N897" s="275"/>
      <c r="O897" s="275"/>
      <c r="P897" s="275"/>
      <c r="Q897" s="275"/>
      <c r="R897" s="275"/>
      <c r="S897" s="275"/>
      <c r="T897" s="276"/>
      <c r="U897" s="16"/>
      <c r="V897" s="16"/>
      <c r="W897" s="16"/>
      <c r="X897" s="16"/>
      <c r="Y897" s="16"/>
      <c r="Z897" s="16"/>
      <c r="AA897" s="16"/>
      <c r="AB897" s="16"/>
      <c r="AC897" s="16"/>
      <c r="AD897" s="16"/>
      <c r="AE897" s="16"/>
      <c r="AT897" s="277" t="s">
        <v>221</v>
      </c>
      <c r="AU897" s="277" t="s">
        <v>83</v>
      </c>
      <c r="AV897" s="16" t="s">
        <v>217</v>
      </c>
      <c r="AW897" s="16" t="s">
        <v>34</v>
      </c>
      <c r="AX897" s="16" t="s">
        <v>81</v>
      </c>
      <c r="AY897" s="277" t="s">
        <v>210</v>
      </c>
    </row>
    <row r="898" s="2" customFormat="1" ht="16.5" customHeight="1">
      <c r="A898" s="40"/>
      <c r="B898" s="41"/>
      <c r="C898" s="278" t="s">
        <v>1133</v>
      </c>
      <c r="D898" s="278" t="s">
        <v>424</v>
      </c>
      <c r="E898" s="279" t="s">
        <v>2873</v>
      </c>
      <c r="F898" s="280" t="s">
        <v>2874</v>
      </c>
      <c r="G898" s="281" t="s">
        <v>409</v>
      </c>
      <c r="H898" s="282">
        <v>499.23500000000001</v>
      </c>
      <c r="I898" s="283"/>
      <c r="J898" s="284">
        <f>ROUND(I898*H898,2)</f>
        <v>0</v>
      </c>
      <c r="K898" s="280" t="s">
        <v>216</v>
      </c>
      <c r="L898" s="285"/>
      <c r="M898" s="286" t="s">
        <v>19</v>
      </c>
      <c r="N898" s="287" t="s">
        <v>45</v>
      </c>
      <c r="O898" s="86"/>
      <c r="P898" s="225">
        <f>O898*H898</f>
        <v>0</v>
      </c>
      <c r="Q898" s="225">
        <v>0.0023600000000000001</v>
      </c>
      <c r="R898" s="225">
        <f>Q898*H898</f>
        <v>1.1781946000000001</v>
      </c>
      <c r="S898" s="225">
        <v>0</v>
      </c>
      <c r="T898" s="226">
        <f>S898*H898</f>
        <v>0</v>
      </c>
      <c r="U898" s="40"/>
      <c r="V898" s="40"/>
      <c r="W898" s="40"/>
      <c r="X898" s="40"/>
      <c r="Y898" s="40"/>
      <c r="Z898" s="40"/>
      <c r="AA898" s="40"/>
      <c r="AB898" s="40"/>
      <c r="AC898" s="40"/>
      <c r="AD898" s="40"/>
      <c r="AE898" s="40"/>
      <c r="AR898" s="227" t="s">
        <v>498</v>
      </c>
      <c r="AT898" s="227" t="s">
        <v>424</v>
      </c>
      <c r="AU898" s="227" t="s">
        <v>83</v>
      </c>
      <c r="AY898" s="19" t="s">
        <v>210</v>
      </c>
      <c r="BE898" s="228">
        <f>IF(N898="základní",J898,0)</f>
        <v>0</v>
      </c>
      <c r="BF898" s="228">
        <f>IF(N898="snížená",J898,0)</f>
        <v>0</v>
      </c>
      <c r="BG898" s="228">
        <f>IF(N898="zákl. přenesená",J898,0)</f>
        <v>0</v>
      </c>
      <c r="BH898" s="228">
        <f>IF(N898="sníž. přenesená",J898,0)</f>
        <v>0</v>
      </c>
      <c r="BI898" s="228">
        <f>IF(N898="nulová",J898,0)</f>
        <v>0</v>
      </c>
      <c r="BJ898" s="19" t="s">
        <v>81</v>
      </c>
      <c r="BK898" s="228">
        <f>ROUND(I898*H898,2)</f>
        <v>0</v>
      </c>
      <c r="BL898" s="19" t="s">
        <v>368</v>
      </c>
      <c r="BM898" s="227" t="s">
        <v>2875</v>
      </c>
    </row>
    <row r="899" s="14" customFormat="1">
      <c r="A899" s="14"/>
      <c r="B899" s="245"/>
      <c r="C899" s="246"/>
      <c r="D899" s="236" t="s">
        <v>221</v>
      </c>
      <c r="E899" s="246"/>
      <c r="F899" s="248" t="s">
        <v>2876</v>
      </c>
      <c r="G899" s="246"/>
      <c r="H899" s="249">
        <v>499.23500000000001</v>
      </c>
      <c r="I899" s="250"/>
      <c r="J899" s="246"/>
      <c r="K899" s="246"/>
      <c r="L899" s="251"/>
      <c r="M899" s="252"/>
      <c r="N899" s="253"/>
      <c r="O899" s="253"/>
      <c r="P899" s="253"/>
      <c r="Q899" s="253"/>
      <c r="R899" s="253"/>
      <c r="S899" s="253"/>
      <c r="T899" s="254"/>
      <c r="U899" s="14"/>
      <c r="V899" s="14"/>
      <c r="W899" s="14"/>
      <c r="X899" s="14"/>
      <c r="Y899" s="14"/>
      <c r="Z899" s="14"/>
      <c r="AA899" s="14"/>
      <c r="AB899" s="14"/>
      <c r="AC899" s="14"/>
      <c r="AD899" s="14"/>
      <c r="AE899" s="14"/>
      <c r="AT899" s="255" t="s">
        <v>221</v>
      </c>
      <c r="AU899" s="255" t="s">
        <v>83</v>
      </c>
      <c r="AV899" s="14" t="s">
        <v>83</v>
      </c>
      <c r="AW899" s="14" t="s">
        <v>4</v>
      </c>
      <c r="AX899" s="14" t="s">
        <v>81</v>
      </c>
      <c r="AY899" s="255" t="s">
        <v>210</v>
      </c>
    </row>
    <row r="900" s="2" customFormat="1" ht="16.5" customHeight="1">
      <c r="A900" s="40"/>
      <c r="B900" s="41"/>
      <c r="C900" s="216" t="s">
        <v>1141</v>
      </c>
      <c r="D900" s="216" t="s">
        <v>212</v>
      </c>
      <c r="E900" s="217" t="s">
        <v>2877</v>
      </c>
      <c r="F900" s="218" t="s">
        <v>2878</v>
      </c>
      <c r="G900" s="219" t="s">
        <v>270</v>
      </c>
      <c r="H900" s="220">
        <v>73.549999999999997</v>
      </c>
      <c r="I900" s="221"/>
      <c r="J900" s="222">
        <f>ROUND(I900*H900,2)</f>
        <v>0</v>
      </c>
      <c r="K900" s="218" t="s">
        <v>296</v>
      </c>
      <c r="L900" s="46"/>
      <c r="M900" s="223" t="s">
        <v>19</v>
      </c>
      <c r="N900" s="224" t="s">
        <v>45</v>
      </c>
      <c r="O900" s="86"/>
      <c r="P900" s="225">
        <f>O900*H900</f>
        <v>0</v>
      </c>
      <c r="Q900" s="225">
        <v>0.038789999999999998</v>
      </c>
      <c r="R900" s="225">
        <f>Q900*H900</f>
        <v>2.8530044999999999</v>
      </c>
      <c r="S900" s="225">
        <v>0</v>
      </c>
      <c r="T900" s="226">
        <f>S900*H900</f>
        <v>0</v>
      </c>
      <c r="U900" s="40"/>
      <c r="V900" s="40"/>
      <c r="W900" s="40"/>
      <c r="X900" s="40"/>
      <c r="Y900" s="40"/>
      <c r="Z900" s="40"/>
      <c r="AA900" s="40"/>
      <c r="AB900" s="40"/>
      <c r="AC900" s="40"/>
      <c r="AD900" s="40"/>
      <c r="AE900" s="40"/>
      <c r="AR900" s="227" t="s">
        <v>368</v>
      </c>
      <c r="AT900" s="227" t="s">
        <v>212</v>
      </c>
      <c r="AU900" s="227" t="s">
        <v>83</v>
      </c>
      <c r="AY900" s="19" t="s">
        <v>210</v>
      </c>
      <c r="BE900" s="228">
        <f>IF(N900="základní",J900,0)</f>
        <v>0</v>
      </c>
      <c r="BF900" s="228">
        <f>IF(N900="snížená",J900,0)</f>
        <v>0</v>
      </c>
      <c r="BG900" s="228">
        <f>IF(N900="zákl. přenesená",J900,0)</f>
        <v>0</v>
      </c>
      <c r="BH900" s="228">
        <f>IF(N900="sníž. přenesená",J900,0)</f>
        <v>0</v>
      </c>
      <c r="BI900" s="228">
        <f>IF(N900="nulová",J900,0)</f>
        <v>0</v>
      </c>
      <c r="BJ900" s="19" t="s">
        <v>81</v>
      </c>
      <c r="BK900" s="228">
        <f>ROUND(I900*H900,2)</f>
        <v>0</v>
      </c>
      <c r="BL900" s="19" t="s">
        <v>368</v>
      </c>
      <c r="BM900" s="227" t="s">
        <v>2879</v>
      </c>
    </row>
    <row r="901" s="14" customFormat="1">
      <c r="A901" s="14"/>
      <c r="B901" s="245"/>
      <c r="C901" s="246"/>
      <c r="D901" s="236" t="s">
        <v>221</v>
      </c>
      <c r="E901" s="247" t="s">
        <v>19</v>
      </c>
      <c r="F901" s="248" t="s">
        <v>2880</v>
      </c>
      <c r="G901" s="246"/>
      <c r="H901" s="249">
        <v>27.120000000000001</v>
      </c>
      <c r="I901" s="250"/>
      <c r="J901" s="246"/>
      <c r="K901" s="246"/>
      <c r="L901" s="251"/>
      <c r="M901" s="252"/>
      <c r="N901" s="253"/>
      <c r="O901" s="253"/>
      <c r="P901" s="253"/>
      <c r="Q901" s="253"/>
      <c r="R901" s="253"/>
      <c r="S901" s="253"/>
      <c r="T901" s="254"/>
      <c r="U901" s="14"/>
      <c r="V901" s="14"/>
      <c r="W901" s="14"/>
      <c r="X901" s="14"/>
      <c r="Y901" s="14"/>
      <c r="Z901" s="14"/>
      <c r="AA901" s="14"/>
      <c r="AB901" s="14"/>
      <c r="AC901" s="14"/>
      <c r="AD901" s="14"/>
      <c r="AE901" s="14"/>
      <c r="AT901" s="255" t="s">
        <v>221</v>
      </c>
      <c r="AU901" s="255" t="s">
        <v>83</v>
      </c>
      <c r="AV901" s="14" t="s">
        <v>83</v>
      </c>
      <c r="AW901" s="14" t="s">
        <v>34</v>
      </c>
      <c r="AX901" s="14" t="s">
        <v>74</v>
      </c>
      <c r="AY901" s="255" t="s">
        <v>210</v>
      </c>
    </row>
    <row r="902" s="14" customFormat="1">
      <c r="A902" s="14"/>
      <c r="B902" s="245"/>
      <c r="C902" s="246"/>
      <c r="D902" s="236" t="s">
        <v>221</v>
      </c>
      <c r="E902" s="247" t="s">
        <v>19</v>
      </c>
      <c r="F902" s="248" t="s">
        <v>2881</v>
      </c>
      <c r="G902" s="246"/>
      <c r="H902" s="249">
        <v>17.739999999999998</v>
      </c>
      <c r="I902" s="250"/>
      <c r="J902" s="246"/>
      <c r="K902" s="246"/>
      <c r="L902" s="251"/>
      <c r="M902" s="252"/>
      <c r="N902" s="253"/>
      <c r="O902" s="253"/>
      <c r="P902" s="253"/>
      <c r="Q902" s="253"/>
      <c r="R902" s="253"/>
      <c r="S902" s="253"/>
      <c r="T902" s="254"/>
      <c r="U902" s="14"/>
      <c r="V902" s="14"/>
      <c r="W902" s="14"/>
      <c r="X902" s="14"/>
      <c r="Y902" s="14"/>
      <c r="Z902" s="14"/>
      <c r="AA902" s="14"/>
      <c r="AB902" s="14"/>
      <c r="AC902" s="14"/>
      <c r="AD902" s="14"/>
      <c r="AE902" s="14"/>
      <c r="AT902" s="255" t="s">
        <v>221</v>
      </c>
      <c r="AU902" s="255" t="s">
        <v>83</v>
      </c>
      <c r="AV902" s="14" t="s">
        <v>83</v>
      </c>
      <c r="AW902" s="14" t="s">
        <v>34</v>
      </c>
      <c r="AX902" s="14" t="s">
        <v>74</v>
      </c>
      <c r="AY902" s="255" t="s">
        <v>210</v>
      </c>
    </row>
    <row r="903" s="14" customFormat="1">
      <c r="A903" s="14"/>
      <c r="B903" s="245"/>
      <c r="C903" s="246"/>
      <c r="D903" s="236" t="s">
        <v>221</v>
      </c>
      <c r="E903" s="247" t="s">
        <v>19</v>
      </c>
      <c r="F903" s="248" t="s">
        <v>2882</v>
      </c>
      <c r="G903" s="246"/>
      <c r="H903" s="249">
        <v>3.54</v>
      </c>
      <c r="I903" s="250"/>
      <c r="J903" s="246"/>
      <c r="K903" s="246"/>
      <c r="L903" s="251"/>
      <c r="M903" s="252"/>
      <c r="N903" s="253"/>
      <c r="O903" s="253"/>
      <c r="P903" s="253"/>
      <c r="Q903" s="253"/>
      <c r="R903" s="253"/>
      <c r="S903" s="253"/>
      <c r="T903" s="254"/>
      <c r="U903" s="14"/>
      <c r="V903" s="14"/>
      <c r="W903" s="14"/>
      <c r="X903" s="14"/>
      <c r="Y903" s="14"/>
      <c r="Z903" s="14"/>
      <c r="AA903" s="14"/>
      <c r="AB903" s="14"/>
      <c r="AC903" s="14"/>
      <c r="AD903" s="14"/>
      <c r="AE903" s="14"/>
      <c r="AT903" s="255" t="s">
        <v>221</v>
      </c>
      <c r="AU903" s="255" t="s">
        <v>83</v>
      </c>
      <c r="AV903" s="14" t="s">
        <v>83</v>
      </c>
      <c r="AW903" s="14" t="s">
        <v>34</v>
      </c>
      <c r="AX903" s="14" t="s">
        <v>74</v>
      </c>
      <c r="AY903" s="255" t="s">
        <v>210</v>
      </c>
    </row>
    <row r="904" s="14" customFormat="1">
      <c r="A904" s="14"/>
      <c r="B904" s="245"/>
      <c r="C904" s="246"/>
      <c r="D904" s="236" t="s">
        <v>221</v>
      </c>
      <c r="E904" s="247" t="s">
        <v>19</v>
      </c>
      <c r="F904" s="248" t="s">
        <v>2883</v>
      </c>
      <c r="G904" s="246"/>
      <c r="H904" s="249">
        <v>2.1899999999999999</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221</v>
      </c>
      <c r="AU904" s="255" t="s">
        <v>83</v>
      </c>
      <c r="AV904" s="14" t="s">
        <v>83</v>
      </c>
      <c r="AW904" s="14" t="s">
        <v>34</v>
      </c>
      <c r="AX904" s="14" t="s">
        <v>74</v>
      </c>
      <c r="AY904" s="255" t="s">
        <v>210</v>
      </c>
    </row>
    <row r="905" s="14" customFormat="1">
      <c r="A905" s="14"/>
      <c r="B905" s="245"/>
      <c r="C905" s="246"/>
      <c r="D905" s="236" t="s">
        <v>221</v>
      </c>
      <c r="E905" s="247" t="s">
        <v>19</v>
      </c>
      <c r="F905" s="248" t="s">
        <v>2304</v>
      </c>
      <c r="G905" s="246"/>
      <c r="H905" s="249">
        <v>3.48</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221</v>
      </c>
      <c r="AU905" s="255" t="s">
        <v>83</v>
      </c>
      <c r="AV905" s="14" t="s">
        <v>83</v>
      </c>
      <c r="AW905" s="14" t="s">
        <v>34</v>
      </c>
      <c r="AX905" s="14" t="s">
        <v>74</v>
      </c>
      <c r="AY905" s="255" t="s">
        <v>210</v>
      </c>
    </row>
    <row r="906" s="14" customFormat="1">
      <c r="A906" s="14"/>
      <c r="B906" s="245"/>
      <c r="C906" s="246"/>
      <c r="D906" s="236" t="s">
        <v>221</v>
      </c>
      <c r="E906" s="247" t="s">
        <v>19</v>
      </c>
      <c r="F906" s="248" t="s">
        <v>2884</v>
      </c>
      <c r="G906" s="246"/>
      <c r="H906" s="249">
        <v>4.3499999999999996</v>
      </c>
      <c r="I906" s="250"/>
      <c r="J906" s="246"/>
      <c r="K906" s="246"/>
      <c r="L906" s="251"/>
      <c r="M906" s="252"/>
      <c r="N906" s="253"/>
      <c r="O906" s="253"/>
      <c r="P906" s="253"/>
      <c r="Q906" s="253"/>
      <c r="R906" s="253"/>
      <c r="S906" s="253"/>
      <c r="T906" s="254"/>
      <c r="U906" s="14"/>
      <c r="V906" s="14"/>
      <c r="W906" s="14"/>
      <c r="X906" s="14"/>
      <c r="Y906" s="14"/>
      <c r="Z906" s="14"/>
      <c r="AA906" s="14"/>
      <c r="AB906" s="14"/>
      <c r="AC906" s="14"/>
      <c r="AD906" s="14"/>
      <c r="AE906" s="14"/>
      <c r="AT906" s="255" t="s">
        <v>221</v>
      </c>
      <c r="AU906" s="255" t="s">
        <v>83</v>
      </c>
      <c r="AV906" s="14" t="s">
        <v>83</v>
      </c>
      <c r="AW906" s="14" t="s">
        <v>34</v>
      </c>
      <c r="AX906" s="14" t="s">
        <v>74</v>
      </c>
      <c r="AY906" s="255" t="s">
        <v>210</v>
      </c>
    </row>
    <row r="907" s="14" customFormat="1">
      <c r="A907" s="14"/>
      <c r="B907" s="245"/>
      <c r="C907" s="246"/>
      <c r="D907" s="236" t="s">
        <v>221</v>
      </c>
      <c r="E907" s="247" t="s">
        <v>19</v>
      </c>
      <c r="F907" s="248" t="s">
        <v>2306</v>
      </c>
      <c r="G907" s="246"/>
      <c r="H907" s="249">
        <v>2.0299999999999998</v>
      </c>
      <c r="I907" s="250"/>
      <c r="J907" s="246"/>
      <c r="K907" s="246"/>
      <c r="L907" s="251"/>
      <c r="M907" s="252"/>
      <c r="N907" s="253"/>
      <c r="O907" s="253"/>
      <c r="P907" s="253"/>
      <c r="Q907" s="253"/>
      <c r="R907" s="253"/>
      <c r="S907" s="253"/>
      <c r="T907" s="254"/>
      <c r="U907" s="14"/>
      <c r="V907" s="14"/>
      <c r="W907" s="14"/>
      <c r="X907" s="14"/>
      <c r="Y907" s="14"/>
      <c r="Z907" s="14"/>
      <c r="AA907" s="14"/>
      <c r="AB907" s="14"/>
      <c r="AC907" s="14"/>
      <c r="AD907" s="14"/>
      <c r="AE907" s="14"/>
      <c r="AT907" s="255" t="s">
        <v>221</v>
      </c>
      <c r="AU907" s="255" t="s">
        <v>83</v>
      </c>
      <c r="AV907" s="14" t="s">
        <v>83</v>
      </c>
      <c r="AW907" s="14" t="s">
        <v>34</v>
      </c>
      <c r="AX907" s="14" t="s">
        <v>74</v>
      </c>
      <c r="AY907" s="255" t="s">
        <v>210</v>
      </c>
    </row>
    <row r="908" s="14" customFormat="1">
      <c r="A908" s="14"/>
      <c r="B908" s="245"/>
      <c r="C908" s="246"/>
      <c r="D908" s="236" t="s">
        <v>221</v>
      </c>
      <c r="E908" s="247" t="s">
        <v>19</v>
      </c>
      <c r="F908" s="248" t="s">
        <v>2458</v>
      </c>
      <c r="G908" s="246"/>
      <c r="H908" s="249">
        <v>7.2000000000000002</v>
      </c>
      <c r="I908" s="250"/>
      <c r="J908" s="246"/>
      <c r="K908" s="246"/>
      <c r="L908" s="251"/>
      <c r="M908" s="252"/>
      <c r="N908" s="253"/>
      <c r="O908" s="253"/>
      <c r="P908" s="253"/>
      <c r="Q908" s="253"/>
      <c r="R908" s="253"/>
      <c r="S908" s="253"/>
      <c r="T908" s="254"/>
      <c r="U908" s="14"/>
      <c r="V908" s="14"/>
      <c r="W908" s="14"/>
      <c r="X908" s="14"/>
      <c r="Y908" s="14"/>
      <c r="Z908" s="14"/>
      <c r="AA908" s="14"/>
      <c r="AB908" s="14"/>
      <c r="AC908" s="14"/>
      <c r="AD908" s="14"/>
      <c r="AE908" s="14"/>
      <c r="AT908" s="255" t="s">
        <v>221</v>
      </c>
      <c r="AU908" s="255" t="s">
        <v>83</v>
      </c>
      <c r="AV908" s="14" t="s">
        <v>83</v>
      </c>
      <c r="AW908" s="14" t="s">
        <v>34</v>
      </c>
      <c r="AX908" s="14" t="s">
        <v>74</v>
      </c>
      <c r="AY908" s="255" t="s">
        <v>210</v>
      </c>
    </row>
    <row r="909" s="14" customFormat="1">
      <c r="A909" s="14"/>
      <c r="B909" s="245"/>
      <c r="C909" s="246"/>
      <c r="D909" s="236" t="s">
        <v>221</v>
      </c>
      <c r="E909" s="247" t="s">
        <v>19</v>
      </c>
      <c r="F909" s="248" t="s">
        <v>2459</v>
      </c>
      <c r="G909" s="246"/>
      <c r="H909" s="249">
        <v>5.9000000000000004</v>
      </c>
      <c r="I909" s="250"/>
      <c r="J909" s="246"/>
      <c r="K909" s="246"/>
      <c r="L909" s="251"/>
      <c r="M909" s="252"/>
      <c r="N909" s="253"/>
      <c r="O909" s="253"/>
      <c r="P909" s="253"/>
      <c r="Q909" s="253"/>
      <c r="R909" s="253"/>
      <c r="S909" s="253"/>
      <c r="T909" s="254"/>
      <c r="U909" s="14"/>
      <c r="V909" s="14"/>
      <c r="W909" s="14"/>
      <c r="X909" s="14"/>
      <c r="Y909" s="14"/>
      <c r="Z909" s="14"/>
      <c r="AA909" s="14"/>
      <c r="AB909" s="14"/>
      <c r="AC909" s="14"/>
      <c r="AD909" s="14"/>
      <c r="AE909" s="14"/>
      <c r="AT909" s="255" t="s">
        <v>221</v>
      </c>
      <c r="AU909" s="255" t="s">
        <v>83</v>
      </c>
      <c r="AV909" s="14" t="s">
        <v>83</v>
      </c>
      <c r="AW909" s="14" t="s">
        <v>34</v>
      </c>
      <c r="AX909" s="14" t="s">
        <v>74</v>
      </c>
      <c r="AY909" s="255" t="s">
        <v>210</v>
      </c>
    </row>
    <row r="910" s="16" customFormat="1">
      <c r="A910" s="16"/>
      <c r="B910" s="267"/>
      <c r="C910" s="268"/>
      <c r="D910" s="236" t="s">
        <v>221</v>
      </c>
      <c r="E910" s="269" t="s">
        <v>19</v>
      </c>
      <c r="F910" s="270" t="s">
        <v>236</v>
      </c>
      <c r="G910" s="268"/>
      <c r="H910" s="271">
        <v>73.549999999999997</v>
      </c>
      <c r="I910" s="272"/>
      <c r="J910" s="268"/>
      <c r="K910" s="268"/>
      <c r="L910" s="273"/>
      <c r="M910" s="274"/>
      <c r="N910" s="275"/>
      <c r="O910" s="275"/>
      <c r="P910" s="275"/>
      <c r="Q910" s="275"/>
      <c r="R910" s="275"/>
      <c r="S910" s="275"/>
      <c r="T910" s="276"/>
      <c r="U910" s="16"/>
      <c r="V910" s="16"/>
      <c r="W910" s="16"/>
      <c r="X910" s="16"/>
      <c r="Y910" s="16"/>
      <c r="Z910" s="16"/>
      <c r="AA910" s="16"/>
      <c r="AB910" s="16"/>
      <c r="AC910" s="16"/>
      <c r="AD910" s="16"/>
      <c r="AE910" s="16"/>
      <c r="AT910" s="277" t="s">
        <v>221</v>
      </c>
      <c r="AU910" s="277" t="s">
        <v>83</v>
      </c>
      <c r="AV910" s="16" t="s">
        <v>217</v>
      </c>
      <c r="AW910" s="16" t="s">
        <v>34</v>
      </c>
      <c r="AX910" s="16" t="s">
        <v>81</v>
      </c>
      <c r="AY910" s="277" t="s">
        <v>210</v>
      </c>
    </row>
    <row r="911" s="2" customFormat="1" ht="16.5" customHeight="1">
      <c r="A911" s="40"/>
      <c r="B911" s="41"/>
      <c r="C911" s="216" t="s">
        <v>1146</v>
      </c>
      <c r="D911" s="216" t="s">
        <v>212</v>
      </c>
      <c r="E911" s="217" t="s">
        <v>2885</v>
      </c>
      <c r="F911" s="218" t="s">
        <v>2886</v>
      </c>
      <c r="G911" s="219" t="s">
        <v>270</v>
      </c>
      <c r="H911" s="220">
        <v>16.73</v>
      </c>
      <c r="I911" s="221"/>
      <c r="J911" s="222">
        <f>ROUND(I911*H911,2)</f>
        <v>0</v>
      </c>
      <c r="K911" s="218" t="s">
        <v>216</v>
      </c>
      <c r="L911" s="46"/>
      <c r="M911" s="223" t="s">
        <v>19</v>
      </c>
      <c r="N911" s="224" t="s">
        <v>45</v>
      </c>
      <c r="O911" s="86"/>
      <c r="P911" s="225">
        <f>O911*H911</f>
        <v>0</v>
      </c>
      <c r="Q911" s="225">
        <v>0</v>
      </c>
      <c r="R911" s="225">
        <f>Q911*H911</f>
        <v>0</v>
      </c>
      <c r="S911" s="225">
        <v>0.075999999999999998</v>
      </c>
      <c r="T911" s="226">
        <f>S911*H911</f>
        <v>1.2714799999999999</v>
      </c>
      <c r="U911" s="40"/>
      <c r="V911" s="40"/>
      <c r="W911" s="40"/>
      <c r="X911" s="40"/>
      <c r="Y911" s="40"/>
      <c r="Z911" s="40"/>
      <c r="AA911" s="40"/>
      <c r="AB911" s="40"/>
      <c r="AC911" s="40"/>
      <c r="AD911" s="40"/>
      <c r="AE911" s="40"/>
      <c r="AR911" s="227" t="s">
        <v>368</v>
      </c>
      <c r="AT911" s="227" t="s">
        <v>212</v>
      </c>
      <c r="AU911" s="227" t="s">
        <v>83</v>
      </c>
      <c r="AY911" s="19" t="s">
        <v>210</v>
      </c>
      <c r="BE911" s="228">
        <f>IF(N911="základní",J911,0)</f>
        <v>0</v>
      </c>
      <c r="BF911" s="228">
        <f>IF(N911="snížená",J911,0)</f>
        <v>0</v>
      </c>
      <c r="BG911" s="228">
        <f>IF(N911="zákl. přenesená",J911,0)</f>
        <v>0</v>
      </c>
      <c r="BH911" s="228">
        <f>IF(N911="sníž. přenesená",J911,0)</f>
        <v>0</v>
      </c>
      <c r="BI911" s="228">
        <f>IF(N911="nulová",J911,0)</f>
        <v>0</v>
      </c>
      <c r="BJ911" s="19" t="s">
        <v>81</v>
      </c>
      <c r="BK911" s="228">
        <f>ROUND(I911*H911,2)</f>
        <v>0</v>
      </c>
      <c r="BL911" s="19" t="s">
        <v>368</v>
      </c>
      <c r="BM911" s="227" t="s">
        <v>2887</v>
      </c>
    </row>
    <row r="912" s="2" customFormat="1">
      <c r="A912" s="40"/>
      <c r="B912" s="41"/>
      <c r="C912" s="42"/>
      <c r="D912" s="229" t="s">
        <v>219</v>
      </c>
      <c r="E912" s="42"/>
      <c r="F912" s="230" t="s">
        <v>2888</v>
      </c>
      <c r="G912" s="42"/>
      <c r="H912" s="42"/>
      <c r="I912" s="231"/>
      <c r="J912" s="42"/>
      <c r="K912" s="42"/>
      <c r="L912" s="46"/>
      <c r="M912" s="232"/>
      <c r="N912" s="233"/>
      <c r="O912" s="86"/>
      <c r="P912" s="86"/>
      <c r="Q912" s="86"/>
      <c r="R912" s="86"/>
      <c r="S912" s="86"/>
      <c r="T912" s="87"/>
      <c r="U912" s="40"/>
      <c r="V912" s="40"/>
      <c r="W912" s="40"/>
      <c r="X912" s="40"/>
      <c r="Y912" s="40"/>
      <c r="Z912" s="40"/>
      <c r="AA912" s="40"/>
      <c r="AB912" s="40"/>
      <c r="AC912" s="40"/>
      <c r="AD912" s="40"/>
      <c r="AE912" s="40"/>
      <c r="AT912" s="19" t="s">
        <v>219</v>
      </c>
      <c r="AU912" s="19" t="s">
        <v>83</v>
      </c>
    </row>
    <row r="913" s="14" customFormat="1">
      <c r="A913" s="14"/>
      <c r="B913" s="245"/>
      <c r="C913" s="246"/>
      <c r="D913" s="236" t="s">
        <v>221</v>
      </c>
      <c r="E913" s="247" t="s">
        <v>19</v>
      </c>
      <c r="F913" s="248" t="s">
        <v>520</v>
      </c>
      <c r="G913" s="246"/>
      <c r="H913" s="249">
        <v>16.73</v>
      </c>
      <c r="I913" s="250"/>
      <c r="J913" s="246"/>
      <c r="K913" s="246"/>
      <c r="L913" s="251"/>
      <c r="M913" s="252"/>
      <c r="N913" s="253"/>
      <c r="O913" s="253"/>
      <c r="P913" s="253"/>
      <c r="Q913" s="253"/>
      <c r="R913" s="253"/>
      <c r="S913" s="253"/>
      <c r="T913" s="254"/>
      <c r="U913" s="14"/>
      <c r="V913" s="14"/>
      <c r="W913" s="14"/>
      <c r="X913" s="14"/>
      <c r="Y913" s="14"/>
      <c r="Z913" s="14"/>
      <c r="AA913" s="14"/>
      <c r="AB913" s="14"/>
      <c r="AC913" s="14"/>
      <c r="AD913" s="14"/>
      <c r="AE913" s="14"/>
      <c r="AT913" s="255" t="s">
        <v>221</v>
      </c>
      <c r="AU913" s="255" t="s">
        <v>83</v>
      </c>
      <c r="AV913" s="14" t="s">
        <v>83</v>
      </c>
      <c r="AW913" s="14" t="s">
        <v>34</v>
      </c>
      <c r="AX913" s="14" t="s">
        <v>81</v>
      </c>
      <c r="AY913" s="255" t="s">
        <v>210</v>
      </c>
    </row>
    <row r="914" s="2" customFormat="1" ht="16.5" customHeight="1">
      <c r="A914" s="40"/>
      <c r="B914" s="41"/>
      <c r="C914" s="216" t="s">
        <v>1152</v>
      </c>
      <c r="D914" s="216" t="s">
        <v>212</v>
      </c>
      <c r="E914" s="217" t="s">
        <v>2889</v>
      </c>
      <c r="F914" s="218" t="s">
        <v>2890</v>
      </c>
      <c r="G914" s="219" t="s">
        <v>270</v>
      </c>
      <c r="H914" s="220">
        <v>30.963999999999999</v>
      </c>
      <c r="I914" s="221"/>
      <c r="J914" s="222">
        <f>ROUND(I914*H914,2)</f>
        <v>0</v>
      </c>
      <c r="K914" s="218" t="s">
        <v>296</v>
      </c>
      <c r="L914" s="46"/>
      <c r="M914" s="223" t="s">
        <v>19</v>
      </c>
      <c r="N914" s="224" t="s">
        <v>45</v>
      </c>
      <c r="O914" s="86"/>
      <c r="P914" s="225">
        <f>O914*H914</f>
        <v>0</v>
      </c>
      <c r="Q914" s="225">
        <v>0.041500000000000002</v>
      </c>
      <c r="R914" s="225">
        <f>Q914*H914</f>
        <v>1.2850060000000001</v>
      </c>
      <c r="S914" s="225">
        <v>0</v>
      </c>
      <c r="T914" s="226">
        <f>S914*H914</f>
        <v>0</v>
      </c>
      <c r="U914" s="40"/>
      <c r="V914" s="40"/>
      <c r="W914" s="40"/>
      <c r="X914" s="40"/>
      <c r="Y914" s="40"/>
      <c r="Z914" s="40"/>
      <c r="AA914" s="40"/>
      <c r="AB914" s="40"/>
      <c r="AC914" s="40"/>
      <c r="AD914" s="40"/>
      <c r="AE914" s="40"/>
      <c r="AR914" s="227" t="s">
        <v>368</v>
      </c>
      <c r="AT914" s="227" t="s">
        <v>212</v>
      </c>
      <c r="AU914" s="227" t="s">
        <v>83</v>
      </c>
      <c r="AY914" s="19" t="s">
        <v>210</v>
      </c>
      <c r="BE914" s="228">
        <f>IF(N914="základní",J914,0)</f>
        <v>0</v>
      </c>
      <c r="BF914" s="228">
        <f>IF(N914="snížená",J914,0)</f>
        <v>0</v>
      </c>
      <c r="BG914" s="228">
        <f>IF(N914="zákl. přenesená",J914,0)</f>
        <v>0</v>
      </c>
      <c r="BH914" s="228">
        <f>IF(N914="sníž. přenesená",J914,0)</f>
        <v>0</v>
      </c>
      <c r="BI914" s="228">
        <f>IF(N914="nulová",J914,0)</f>
        <v>0</v>
      </c>
      <c r="BJ914" s="19" t="s">
        <v>81</v>
      </c>
      <c r="BK914" s="228">
        <f>ROUND(I914*H914,2)</f>
        <v>0</v>
      </c>
      <c r="BL914" s="19" t="s">
        <v>368</v>
      </c>
      <c r="BM914" s="227" t="s">
        <v>2891</v>
      </c>
    </row>
    <row r="915" s="13" customFormat="1">
      <c r="A915" s="13"/>
      <c r="B915" s="234"/>
      <c r="C915" s="235"/>
      <c r="D915" s="236" t="s">
        <v>221</v>
      </c>
      <c r="E915" s="237" t="s">
        <v>19</v>
      </c>
      <c r="F915" s="238" t="s">
        <v>2399</v>
      </c>
      <c r="G915" s="235"/>
      <c r="H915" s="237" t="s">
        <v>19</v>
      </c>
      <c r="I915" s="239"/>
      <c r="J915" s="235"/>
      <c r="K915" s="235"/>
      <c r="L915" s="240"/>
      <c r="M915" s="241"/>
      <c r="N915" s="242"/>
      <c r="O915" s="242"/>
      <c r="P915" s="242"/>
      <c r="Q915" s="242"/>
      <c r="R915" s="242"/>
      <c r="S915" s="242"/>
      <c r="T915" s="243"/>
      <c r="U915" s="13"/>
      <c r="V915" s="13"/>
      <c r="W915" s="13"/>
      <c r="X915" s="13"/>
      <c r="Y915" s="13"/>
      <c r="Z915" s="13"/>
      <c r="AA915" s="13"/>
      <c r="AB915" s="13"/>
      <c r="AC915" s="13"/>
      <c r="AD915" s="13"/>
      <c r="AE915" s="13"/>
      <c r="AT915" s="244" t="s">
        <v>221</v>
      </c>
      <c r="AU915" s="244" t="s">
        <v>83</v>
      </c>
      <c r="AV915" s="13" t="s">
        <v>81</v>
      </c>
      <c r="AW915" s="13" t="s">
        <v>34</v>
      </c>
      <c r="AX915" s="13" t="s">
        <v>74</v>
      </c>
      <c r="AY915" s="244" t="s">
        <v>210</v>
      </c>
    </row>
    <row r="916" s="13" customFormat="1">
      <c r="A916" s="13"/>
      <c r="B916" s="234"/>
      <c r="C916" s="235"/>
      <c r="D916" s="236" t="s">
        <v>221</v>
      </c>
      <c r="E916" s="237" t="s">
        <v>19</v>
      </c>
      <c r="F916" s="238" t="s">
        <v>2400</v>
      </c>
      <c r="G916" s="235"/>
      <c r="H916" s="237" t="s">
        <v>19</v>
      </c>
      <c r="I916" s="239"/>
      <c r="J916" s="235"/>
      <c r="K916" s="235"/>
      <c r="L916" s="240"/>
      <c r="M916" s="241"/>
      <c r="N916" s="242"/>
      <c r="O916" s="242"/>
      <c r="P916" s="242"/>
      <c r="Q916" s="242"/>
      <c r="R916" s="242"/>
      <c r="S916" s="242"/>
      <c r="T916" s="243"/>
      <c r="U916" s="13"/>
      <c r="V916" s="13"/>
      <c r="W916" s="13"/>
      <c r="X916" s="13"/>
      <c r="Y916" s="13"/>
      <c r="Z916" s="13"/>
      <c r="AA916" s="13"/>
      <c r="AB916" s="13"/>
      <c r="AC916" s="13"/>
      <c r="AD916" s="13"/>
      <c r="AE916" s="13"/>
      <c r="AT916" s="244" t="s">
        <v>221</v>
      </c>
      <c r="AU916" s="244" t="s">
        <v>83</v>
      </c>
      <c r="AV916" s="13" t="s">
        <v>81</v>
      </c>
      <c r="AW916" s="13" t="s">
        <v>34</v>
      </c>
      <c r="AX916" s="13" t="s">
        <v>74</v>
      </c>
      <c r="AY916" s="244" t="s">
        <v>210</v>
      </c>
    </row>
    <row r="917" s="14" customFormat="1">
      <c r="A917" s="14"/>
      <c r="B917" s="245"/>
      <c r="C917" s="246"/>
      <c r="D917" s="236" t="s">
        <v>221</v>
      </c>
      <c r="E917" s="247" t="s">
        <v>19</v>
      </c>
      <c r="F917" s="248" t="s">
        <v>2466</v>
      </c>
      <c r="G917" s="246"/>
      <c r="H917" s="249">
        <v>0.503</v>
      </c>
      <c r="I917" s="250"/>
      <c r="J917" s="246"/>
      <c r="K917" s="246"/>
      <c r="L917" s="251"/>
      <c r="M917" s="252"/>
      <c r="N917" s="253"/>
      <c r="O917" s="253"/>
      <c r="P917" s="253"/>
      <c r="Q917" s="253"/>
      <c r="R917" s="253"/>
      <c r="S917" s="253"/>
      <c r="T917" s="254"/>
      <c r="U917" s="14"/>
      <c r="V917" s="14"/>
      <c r="W917" s="14"/>
      <c r="X917" s="14"/>
      <c r="Y917" s="14"/>
      <c r="Z917" s="14"/>
      <c r="AA917" s="14"/>
      <c r="AB917" s="14"/>
      <c r="AC917" s="14"/>
      <c r="AD917" s="14"/>
      <c r="AE917" s="14"/>
      <c r="AT917" s="255" t="s">
        <v>221</v>
      </c>
      <c r="AU917" s="255" t="s">
        <v>83</v>
      </c>
      <c r="AV917" s="14" t="s">
        <v>83</v>
      </c>
      <c r="AW917" s="14" t="s">
        <v>34</v>
      </c>
      <c r="AX917" s="14" t="s">
        <v>74</v>
      </c>
      <c r="AY917" s="255" t="s">
        <v>210</v>
      </c>
    </row>
    <row r="918" s="13" customFormat="1">
      <c r="A918" s="13"/>
      <c r="B918" s="234"/>
      <c r="C918" s="235"/>
      <c r="D918" s="236" t="s">
        <v>221</v>
      </c>
      <c r="E918" s="237" t="s">
        <v>19</v>
      </c>
      <c r="F918" s="238" t="s">
        <v>1256</v>
      </c>
      <c r="G918" s="235"/>
      <c r="H918" s="237" t="s">
        <v>19</v>
      </c>
      <c r="I918" s="239"/>
      <c r="J918" s="235"/>
      <c r="K918" s="235"/>
      <c r="L918" s="240"/>
      <c r="M918" s="241"/>
      <c r="N918" s="242"/>
      <c r="O918" s="242"/>
      <c r="P918" s="242"/>
      <c r="Q918" s="242"/>
      <c r="R918" s="242"/>
      <c r="S918" s="242"/>
      <c r="T918" s="243"/>
      <c r="U918" s="13"/>
      <c r="V918" s="13"/>
      <c r="W918" s="13"/>
      <c r="X918" s="13"/>
      <c r="Y918" s="13"/>
      <c r="Z918" s="13"/>
      <c r="AA918" s="13"/>
      <c r="AB918" s="13"/>
      <c r="AC918" s="13"/>
      <c r="AD918" s="13"/>
      <c r="AE918" s="13"/>
      <c r="AT918" s="244" t="s">
        <v>221</v>
      </c>
      <c r="AU918" s="244" t="s">
        <v>83</v>
      </c>
      <c r="AV918" s="13" t="s">
        <v>81</v>
      </c>
      <c r="AW918" s="13" t="s">
        <v>34</v>
      </c>
      <c r="AX918" s="13" t="s">
        <v>74</v>
      </c>
      <c r="AY918" s="244" t="s">
        <v>210</v>
      </c>
    </row>
    <row r="919" s="13" customFormat="1">
      <c r="A919" s="13"/>
      <c r="B919" s="234"/>
      <c r="C919" s="235"/>
      <c r="D919" s="236" t="s">
        <v>221</v>
      </c>
      <c r="E919" s="237" t="s">
        <v>19</v>
      </c>
      <c r="F919" s="238" t="s">
        <v>2419</v>
      </c>
      <c r="G919" s="235"/>
      <c r="H919" s="237" t="s">
        <v>19</v>
      </c>
      <c r="I919" s="239"/>
      <c r="J919" s="235"/>
      <c r="K919" s="235"/>
      <c r="L919" s="240"/>
      <c r="M919" s="241"/>
      <c r="N919" s="242"/>
      <c r="O919" s="242"/>
      <c r="P919" s="242"/>
      <c r="Q919" s="242"/>
      <c r="R919" s="242"/>
      <c r="S919" s="242"/>
      <c r="T919" s="243"/>
      <c r="U919" s="13"/>
      <c r="V919" s="13"/>
      <c r="W919" s="13"/>
      <c r="X919" s="13"/>
      <c r="Y919" s="13"/>
      <c r="Z919" s="13"/>
      <c r="AA919" s="13"/>
      <c r="AB919" s="13"/>
      <c r="AC919" s="13"/>
      <c r="AD919" s="13"/>
      <c r="AE919" s="13"/>
      <c r="AT919" s="244" t="s">
        <v>221</v>
      </c>
      <c r="AU919" s="244" t="s">
        <v>83</v>
      </c>
      <c r="AV919" s="13" t="s">
        <v>81</v>
      </c>
      <c r="AW919" s="13" t="s">
        <v>34</v>
      </c>
      <c r="AX919" s="13" t="s">
        <v>74</v>
      </c>
      <c r="AY919" s="244" t="s">
        <v>210</v>
      </c>
    </row>
    <row r="920" s="14" customFormat="1">
      <c r="A920" s="14"/>
      <c r="B920" s="245"/>
      <c r="C920" s="246"/>
      <c r="D920" s="236" t="s">
        <v>221</v>
      </c>
      <c r="E920" s="247" t="s">
        <v>19</v>
      </c>
      <c r="F920" s="248" t="s">
        <v>2892</v>
      </c>
      <c r="G920" s="246"/>
      <c r="H920" s="249">
        <v>21.754000000000001</v>
      </c>
      <c r="I920" s="250"/>
      <c r="J920" s="246"/>
      <c r="K920" s="246"/>
      <c r="L920" s="251"/>
      <c r="M920" s="252"/>
      <c r="N920" s="253"/>
      <c r="O920" s="253"/>
      <c r="P920" s="253"/>
      <c r="Q920" s="253"/>
      <c r="R920" s="253"/>
      <c r="S920" s="253"/>
      <c r="T920" s="254"/>
      <c r="U920" s="14"/>
      <c r="V920" s="14"/>
      <c r="W920" s="14"/>
      <c r="X920" s="14"/>
      <c r="Y920" s="14"/>
      <c r="Z920" s="14"/>
      <c r="AA920" s="14"/>
      <c r="AB920" s="14"/>
      <c r="AC920" s="14"/>
      <c r="AD920" s="14"/>
      <c r="AE920" s="14"/>
      <c r="AT920" s="255" t="s">
        <v>221</v>
      </c>
      <c r="AU920" s="255" t="s">
        <v>83</v>
      </c>
      <c r="AV920" s="14" t="s">
        <v>83</v>
      </c>
      <c r="AW920" s="14" t="s">
        <v>34</v>
      </c>
      <c r="AX920" s="14" t="s">
        <v>74</v>
      </c>
      <c r="AY920" s="255" t="s">
        <v>210</v>
      </c>
    </row>
    <row r="921" s="14" customFormat="1">
      <c r="A921" s="14"/>
      <c r="B921" s="245"/>
      <c r="C921" s="246"/>
      <c r="D921" s="236" t="s">
        <v>221</v>
      </c>
      <c r="E921" s="247" t="s">
        <v>19</v>
      </c>
      <c r="F921" s="248" t="s">
        <v>2893</v>
      </c>
      <c r="G921" s="246"/>
      <c r="H921" s="249">
        <v>8.7070000000000007</v>
      </c>
      <c r="I921" s="250"/>
      <c r="J921" s="246"/>
      <c r="K921" s="246"/>
      <c r="L921" s="251"/>
      <c r="M921" s="252"/>
      <c r="N921" s="253"/>
      <c r="O921" s="253"/>
      <c r="P921" s="253"/>
      <c r="Q921" s="253"/>
      <c r="R921" s="253"/>
      <c r="S921" s="253"/>
      <c r="T921" s="254"/>
      <c r="U921" s="14"/>
      <c r="V921" s="14"/>
      <c r="W921" s="14"/>
      <c r="X921" s="14"/>
      <c r="Y921" s="14"/>
      <c r="Z921" s="14"/>
      <c r="AA921" s="14"/>
      <c r="AB921" s="14"/>
      <c r="AC921" s="14"/>
      <c r="AD921" s="14"/>
      <c r="AE921" s="14"/>
      <c r="AT921" s="255" t="s">
        <v>221</v>
      </c>
      <c r="AU921" s="255" t="s">
        <v>83</v>
      </c>
      <c r="AV921" s="14" t="s">
        <v>83</v>
      </c>
      <c r="AW921" s="14" t="s">
        <v>34</v>
      </c>
      <c r="AX921" s="14" t="s">
        <v>74</v>
      </c>
      <c r="AY921" s="255" t="s">
        <v>210</v>
      </c>
    </row>
    <row r="922" s="16" customFormat="1">
      <c r="A922" s="16"/>
      <c r="B922" s="267"/>
      <c r="C922" s="268"/>
      <c r="D922" s="236" t="s">
        <v>221</v>
      </c>
      <c r="E922" s="269" t="s">
        <v>19</v>
      </c>
      <c r="F922" s="270" t="s">
        <v>236</v>
      </c>
      <c r="G922" s="268"/>
      <c r="H922" s="271">
        <v>30.963999999999999</v>
      </c>
      <c r="I922" s="272"/>
      <c r="J922" s="268"/>
      <c r="K922" s="268"/>
      <c r="L922" s="273"/>
      <c r="M922" s="274"/>
      <c r="N922" s="275"/>
      <c r="O922" s="275"/>
      <c r="P922" s="275"/>
      <c r="Q922" s="275"/>
      <c r="R922" s="275"/>
      <c r="S922" s="275"/>
      <c r="T922" s="276"/>
      <c r="U922" s="16"/>
      <c r="V922" s="16"/>
      <c r="W922" s="16"/>
      <c r="X922" s="16"/>
      <c r="Y922" s="16"/>
      <c r="Z922" s="16"/>
      <c r="AA922" s="16"/>
      <c r="AB922" s="16"/>
      <c r="AC922" s="16"/>
      <c r="AD922" s="16"/>
      <c r="AE922" s="16"/>
      <c r="AT922" s="277" t="s">
        <v>221</v>
      </c>
      <c r="AU922" s="277" t="s">
        <v>83</v>
      </c>
      <c r="AV922" s="16" t="s">
        <v>217</v>
      </c>
      <c r="AW922" s="16" t="s">
        <v>34</v>
      </c>
      <c r="AX922" s="16" t="s">
        <v>81</v>
      </c>
      <c r="AY922" s="277" t="s">
        <v>210</v>
      </c>
    </row>
    <row r="923" s="2" customFormat="1" ht="16.5" customHeight="1">
      <c r="A923" s="40"/>
      <c r="B923" s="41"/>
      <c r="C923" s="216" t="s">
        <v>1158</v>
      </c>
      <c r="D923" s="216" t="s">
        <v>212</v>
      </c>
      <c r="E923" s="217" t="s">
        <v>2894</v>
      </c>
      <c r="F923" s="218" t="s">
        <v>2895</v>
      </c>
      <c r="G923" s="219" t="s">
        <v>270</v>
      </c>
      <c r="H923" s="220">
        <v>7.8099999999999996</v>
      </c>
      <c r="I923" s="221"/>
      <c r="J923" s="222">
        <f>ROUND(I923*H923,2)</f>
        <v>0</v>
      </c>
      <c r="K923" s="218" t="s">
        <v>296</v>
      </c>
      <c r="L923" s="46"/>
      <c r="M923" s="223" t="s">
        <v>19</v>
      </c>
      <c r="N923" s="224" t="s">
        <v>45</v>
      </c>
      <c r="O923" s="86"/>
      <c r="P923" s="225">
        <f>O923*H923</f>
        <v>0</v>
      </c>
      <c r="Q923" s="225">
        <v>0.041500000000000002</v>
      </c>
      <c r="R923" s="225">
        <f>Q923*H923</f>
        <v>0.32411499999999999</v>
      </c>
      <c r="S923" s="225">
        <v>0</v>
      </c>
      <c r="T923" s="226">
        <f>S923*H923</f>
        <v>0</v>
      </c>
      <c r="U923" s="40"/>
      <c r="V923" s="40"/>
      <c r="W923" s="40"/>
      <c r="X923" s="40"/>
      <c r="Y923" s="40"/>
      <c r="Z923" s="40"/>
      <c r="AA923" s="40"/>
      <c r="AB923" s="40"/>
      <c r="AC923" s="40"/>
      <c r="AD923" s="40"/>
      <c r="AE923" s="40"/>
      <c r="AR923" s="227" t="s">
        <v>368</v>
      </c>
      <c r="AT923" s="227" t="s">
        <v>212</v>
      </c>
      <c r="AU923" s="227" t="s">
        <v>83</v>
      </c>
      <c r="AY923" s="19" t="s">
        <v>210</v>
      </c>
      <c r="BE923" s="228">
        <f>IF(N923="základní",J923,0)</f>
        <v>0</v>
      </c>
      <c r="BF923" s="228">
        <f>IF(N923="snížená",J923,0)</f>
        <v>0</v>
      </c>
      <c r="BG923" s="228">
        <f>IF(N923="zákl. přenesená",J923,0)</f>
        <v>0</v>
      </c>
      <c r="BH923" s="228">
        <f>IF(N923="sníž. přenesená",J923,0)</f>
        <v>0</v>
      </c>
      <c r="BI923" s="228">
        <f>IF(N923="nulová",J923,0)</f>
        <v>0</v>
      </c>
      <c r="BJ923" s="19" t="s">
        <v>81</v>
      </c>
      <c r="BK923" s="228">
        <f>ROUND(I923*H923,2)</f>
        <v>0</v>
      </c>
      <c r="BL923" s="19" t="s">
        <v>368</v>
      </c>
      <c r="BM923" s="227" t="s">
        <v>2896</v>
      </c>
    </row>
    <row r="924" s="13" customFormat="1">
      <c r="A924" s="13"/>
      <c r="B924" s="234"/>
      <c r="C924" s="235"/>
      <c r="D924" s="236" t="s">
        <v>221</v>
      </c>
      <c r="E924" s="237" t="s">
        <v>19</v>
      </c>
      <c r="F924" s="238" t="s">
        <v>1256</v>
      </c>
      <c r="G924" s="235"/>
      <c r="H924" s="237" t="s">
        <v>19</v>
      </c>
      <c r="I924" s="239"/>
      <c r="J924" s="235"/>
      <c r="K924" s="235"/>
      <c r="L924" s="240"/>
      <c r="M924" s="241"/>
      <c r="N924" s="242"/>
      <c r="O924" s="242"/>
      <c r="P924" s="242"/>
      <c r="Q924" s="242"/>
      <c r="R924" s="242"/>
      <c r="S924" s="242"/>
      <c r="T924" s="243"/>
      <c r="U924" s="13"/>
      <c r="V924" s="13"/>
      <c r="W924" s="13"/>
      <c r="X924" s="13"/>
      <c r="Y924" s="13"/>
      <c r="Z924" s="13"/>
      <c r="AA924" s="13"/>
      <c r="AB924" s="13"/>
      <c r="AC924" s="13"/>
      <c r="AD924" s="13"/>
      <c r="AE924" s="13"/>
      <c r="AT924" s="244" t="s">
        <v>221</v>
      </c>
      <c r="AU924" s="244" t="s">
        <v>83</v>
      </c>
      <c r="AV924" s="13" t="s">
        <v>81</v>
      </c>
      <c r="AW924" s="13" t="s">
        <v>34</v>
      </c>
      <c r="AX924" s="13" t="s">
        <v>74</v>
      </c>
      <c r="AY924" s="244" t="s">
        <v>210</v>
      </c>
    </row>
    <row r="925" s="13" customFormat="1">
      <c r="A925" s="13"/>
      <c r="B925" s="234"/>
      <c r="C925" s="235"/>
      <c r="D925" s="236" t="s">
        <v>221</v>
      </c>
      <c r="E925" s="237" t="s">
        <v>19</v>
      </c>
      <c r="F925" s="238" t="s">
        <v>2419</v>
      </c>
      <c r="G925" s="235"/>
      <c r="H925" s="237" t="s">
        <v>19</v>
      </c>
      <c r="I925" s="239"/>
      <c r="J925" s="235"/>
      <c r="K925" s="235"/>
      <c r="L925" s="240"/>
      <c r="M925" s="241"/>
      <c r="N925" s="242"/>
      <c r="O925" s="242"/>
      <c r="P925" s="242"/>
      <c r="Q925" s="242"/>
      <c r="R925" s="242"/>
      <c r="S925" s="242"/>
      <c r="T925" s="243"/>
      <c r="U925" s="13"/>
      <c r="V925" s="13"/>
      <c r="W925" s="13"/>
      <c r="X925" s="13"/>
      <c r="Y925" s="13"/>
      <c r="Z925" s="13"/>
      <c r="AA925" s="13"/>
      <c r="AB925" s="13"/>
      <c r="AC925" s="13"/>
      <c r="AD925" s="13"/>
      <c r="AE925" s="13"/>
      <c r="AT925" s="244" t="s">
        <v>221</v>
      </c>
      <c r="AU925" s="244" t="s">
        <v>83</v>
      </c>
      <c r="AV925" s="13" t="s">
        <v>81</v>
      </c>
      <c r="AW925" s="13" t="s">
        <v>34</v>
      </c>
      <c r="AX925" s="13" t="s">
        <v>74</v>
      </c>
      <c r="AY925" s="244" t="s">
        <v>210</v>
      </c>
    </row>
    <row r="926" s="14" customFormat="1">
      <c r="A926" s="14"/>
      <c r="B926" s="245"/>
      <c r="C926" s="246"/>
      <c r="D926" s="236" t="s">
        <v>221</v>
      </c>
      <c r="E926" s="247" t="s">
        <v>19</v>
      </c>
      <c r="F926" s="248" t="s">
        <v>2897</v>
      </c>
      <c r="G926" s="246"/>
      <c r="H926" s="249">
        <v>3.79</v>
      </c>
      <c r="I926" s="250"/>
      <c r="J926" s="246"/>
      <c r="K926" s="246"/>
      <c r="L926" s="251"/>
      <c r="M926" s="252"/>
      <c r="N926" s="253"/>
      <c r="O926" s="253"/>
      <c r="P926" s="253"/>
      <c r="Q926" s="253"/>
      <c r="R926" s="253"/>
      <c r="S926" s="253"/>
      <c r="T926" s="254"/>
      <c r="U926" s="14"/>
      <c r="V926" s="14"/>
      <c r="W926" s="14"/>
      <c r="X926" s="14"/>
      <c r="Y926" s="14"/>
      <c r="Z926" s="14"/>
      <c r="AA926" s="14"/>
      <c r="AB926" s="14"/>
      <c r="AC926" s="14"/>
      <c r="AD926" s="14"/>
      <c r="AE926" s="14"/>
      <c r="AT926" s="255" t="s">
        <v>221</v>
      </c>
      <c r="AU926" s="255" t="s">
        <v>83</v>
      </c>
      <c r="AV926" s="14" t="s">
        <v>83</v>
      </c>
      <c r="AW926" s="14" t="s">
        <v>34</v>
      </c>
      <c r="AX926" s="14" t="s">
        <v>74</v>
      </c>
      <c r="AY926" s="255" t="s">
        <v>210</v>
      </c>
    </row>
    <row r="927" s="14" customFormat="1">
      <c r="A927" s="14"/>
      <c r="B927" s="245"/>
      <c r="C927" s="246"/>
      <c r="D927" s="236" t="s">
        <v>221</v>
      </c>
      <c r="E927" s="247" t="s">
        <v>19</v>
      </c>
      <c r="F927" s="248" t="s">
        <v>2898</v>
      </c>
      <c r="G927" s="246"/>
      <c r="H927" s="249">
        <v>3.0699999999999998</v>
      </c>
      <c r="I927" s="250"/>
      <c r="J927" s="246"/>
      <c r="K927" s="246"/>
      <c r="L927" s="251"/>
      <c r="M927" s="252"/>
      <c r="N927" s="253"/>
      <c r="O927" s="253"/>
      <c r="P927" s="253"/>
      <c r="Q927" s="253"/>
      <c r="R927" s="253"/>
      <c r="S927" s="253"/>
      <c r="T927" s="254"/>
      <c r="U927" s="14"/>
      <c r="V927" s="14"/>
      <c r="W927" s="14"/>
      <c r="X927" s="14"/>
      <c r="Y927" s="14"/>
      <c r="Z927" s="14"/>
      <c r="AA927" s="14"/>
      <c r="AB927" s="14"/>
      <c r="AC927" s="14"/>
      <c r="AD927" s="14"/>
      <c r="AE927" s="14"/>
      <c r="AT927" s="255" t="s">
        <v>221</v>
      </c>
      <c r="AU927" s="255" t="s">
        <v>83</v>
      </c>
      <c r="AV927" s="14" t="s">
        <v>83</v>
      </c>
      <c r="AW927" s="14" t="s">
        <v>34</v>
      </c>
      <c r="AX927" s="14" t="s">
        <v>74</v>
      </c>
      <c r="AY927" s="255" t="s">
        <v>210</v>
      </c>
    </row>
    <row r="928" s="13" customFormat="1">
      <c r="A928" s="13"/>
      <c r="B928" s="234"/>
      <c r="C928" s="235"/>
      <c r="D928" s="236" t="s">
        <v>221</v>
      </c>
      <c r="E928" s="237" t="s">
        <v>19</v>
      </c>
      <c r="F928" s="238" t="s">
        <v>2899</v>
      </c>
      <c r="G928" s="235"/>
      <c r="H928" s="237" t="s">
        <v>19</v>
      </c>
      <c r="I928" s="239"/>
      <c r="J928" s="235"/>
      <c r="K928" s="235"/>
      <c r="L928" s="240"/>
      <c r="M928" s="241"/>
      <c r="N928" s="242"/>
      <c r="O928" s="242"/>
      <c r="P928" s="242"/>
      <c r="Q928" s="242"/>
      <c r="R928" s="242"/>
      <c r="S928" s="242"/>
      <c r="T928" s="243"/>
      <c r="U928" s="13"/>
      <c r="V928" s="13"/>
      <c r="W928" s="13"/>
      <c r="X928" s="13"/>
      <c r="Y928" s="13"/>
      <c r="Z928" s="13"/>
      <c r="AA928" s="13"/>
      <c r="AB928" s="13"/>
      <c r="AC928" s="13"/>
      <c r="AD928" s="13"/>
      <c r="AE928" s="13"/>
      <c r="AT928" s="244" t="s">
        <v>221</v>
      </c>
      <c r="AU928" s="244" t="s">
        <v>83</v>
      </c>
      <c r="AV928" s="13" t="s">
        <v>81</v>
      </c>
      <c r="AW928" s="13" t="s">
        <v>34</v>
      </c>
      <c r="AX928" s="13" t="s">
        <v>74</v>
      </c>
      <c r="AY928" s="244" t="s">
        <v>210</v>
      </c>
    </row>
    <row r="929" s="14" customFormat="1">
      <c r="A929" s="14"/>
      <c r="B929" s="245"/>
      <c r="C929" s="246"/>
      <c r="D929" s="236" t="s">
        <v>221</v>
      </c>
      <c r="E929" s="247" t="s">
        <v>19</v>
      </c>
      <c r="F929" s="248" t="s">
        <v>2900</v>
      </c>
      <c r="G929" s="246"/>
      <c r="H929" s="249">
        <v>0.94999999999999996</v>
      </c>
      <c r="I929" s="250"/>
      <c r="J929" s="246"/>
      <c r="K929" s="246"/>
      <c r="L929" s="251"/>
      <c r="M929" s="252"/>
      <c r="N929" s="253"/>
      <c r="O929" s="253"/>
      <c r="P929" s="253"/>
      <c r="Q929" s="253"/>
      <c r="R929" s="253"/>
      <c r="S929" s="253"/>
      <c r="T929" s="254"/>
      <c r="U929" s="14"/>
      <c r="V929" s="14"/>
      <c r="W929" s="14"/>
      <c r="X929" s="14"/>
      <c r="Y929" s="14"/>
      <c r="Z929" s="14"/>
      <c r="AA929" s="14"/>
      <c r="AB929" s="14"/>
      <c r="AC929" s="14"/>
      <c r="AD929" s="14"/>
      <c r="AE929" s="14"/>
      <c r="AT929" s="255" t="s">
        <v>221</v>
      </c>
      <c r="AU929" s="255" t="s">
        <v>83</v>
      </c>
      <c r="AV929" s="14" t="s">
        <v>83</v>
      </c>
      <c r="AW929" s="14" t="s">
        <v>34</v>
      </c>
      <c r="AX929" s="14" t="s">
        <v>74</v>
      </c>
      <c r="AY929" s="255" t="s">
        <v>210</v>
      </c>
    </row>
    <row r="930" s="16" customFormat="1">
      <c r="A930" s="16"/>
      <c r="B930" s="267"/>
      <c r="C930" s="268"/>
      <c r="D930" s="236" t="s">
        <v>221</v>
      </c>
      <c r="E930" s="269" t="s">
        <v>19</v>
      </c>
      <c r="F930" s="270" t="s">
        <v>236</v>
      </c>
      <c r="G930" s="268"/>
      <c r="H930" s="271">
        <v>7.8099999999999996</v>
      </c>
      <c r="I930" s="272"/>
      <c r="J930" s="268"/>
      <c r="K930" s="268"/>
      <c r="L930" s="273"/>
      <c r="M930" s="274"/>
      <c r="N930" s="275"/>
      <c r="O930" s="275"/>
      <c r="P930" s="275"/>
      <c r="Q930" s="275"/>
      <c r="R930" s="275"/>
      <c r="S930" s="275"/>
      <c r="T930" s="276"/>
      <c r="U930" s="16"/>
      <c r="V930" s="16"/>
      <c r="W930" s="16"/>
      <c r="X930" s="16"/>
      <c r="Y930" s="16"/>
      <c r="Z930" s="16"/>
      <c r="AA930" s="16"/>
      <c r="AB930" s="16"/>
      <c r="AC930" s="16"/>
      <c r="AD930" s="16"/>
      <c r="AE930" s="16"/>
      <c r="AT930" s="277" t="s">
        <v>221</v>
      </c>
      <c r="AU930" s="277" t="s">
        <v>83</v>
      </c>
      <c r="AV930" s="16" t="s">
        <v>217</v>
      </c>
      <c r="AW930" s="16" t="s">
        <v>34</v>
      </c>
      <c r="AX930" s="16" t="s">
        <v>81</v>
      </c>
      <c r="AY930" s="277" t="s">
        <v>210</v>
      </c>
    </row>
    <row r="931" s="2" customFormat="1" ht="16.5" customHeight="1">
      <c r="A931" s="40"/>
      <c r="B931" s="41"/>
      <c r="C931" s="278" t="s">
        <v>1164</v>
      </c>
      <c r="D931" s="278" t="s">
        <v>424</v>
      </c>
      <c r="E931" s="279" t="s">
        <v>2901</v>
      </c>
      <c r="F931" s="280" t="s">
        <v>2902</v>
      </c>
      <c r="G931" s="281" t="s">
        <v>270</v>
      </c>
      <c r="H931" s="282">
        <v>0.59399999999999997</v>
      </c>
      <c r="I931" s="283"/>
      <c r="J931" s="284">
        <f>ROUND(I931*H931,2)</f>
        <v>0</v>
      </c>
      <c r="K931" s="280" t="s">
        <v>216</v>
      </c>
      <c r="L931" s="285"/>
      <c r="M931" s="286" t="s">
        <v>19</v>
      </c>
      <c r="N931" s="287" t="s">
        <v>45</v>
      </c>
      <c r="O931" s="86"/>
      <c r="P931" s="225">
        <f>O931*H931</f>
        <v>0</v>
      </c>
      <c r="Q931" s="225">
        <v>0.067000000000000004</v>
      </c>
      <c r="R931" s="225">
        <f>Q931*H931</f>
        <v>0.039798</v>
      </c>
      <c r="S931" s="225">
        <v>0</v>
      </c>
      <c r="T931" s="226">
        <f>S931*H931</f>
        <v>0</v>
      </c>
      <c r="U931" s="40"/>
      <c r="V931" s="40"/>
      <c r="W931" s="40"/>
      <c r="X931" s="40"/>
      <c r="Y931" s="40"/>
      <c r="Z931" s="40"/>
      <c r="AA931" s="40"/>
      <c r="AB931" s="40"/>
      <c r="AC931" s="40"/>
      <c r="AD931" s="40"/>
      <c r="AE931" s="40"/>
      <c r="AR931" s="227" t="s">
        <v>498</v>
      </c>
      <c r="AT931" s="227" t="s">
        <v>424</v>
      </c>
      <c r="AU931" s="227" t="s">
        <v>83</v>
      </c>
      <c r="AY931" s="19" t="s">
        <v>210</v>
      </c>
      <c r="BE931" s="228">
        <f>IF(N931="základní",J931,0)</f>
        <v>0</v>
      </c>
      <c r="BF931" s="228">
        <f>IF(N931="snížená",J931,0)</f>
        <v>0</v>
      </c>
      <c r="BG931" s="228">
        <f>IF(N931="zákl. přenesená",J931,0)</f>
        <v>0</v>
      </c>
      <c r="BH931" s="228">
        <f>IF(N931="sníž. přenesená",J931,0)</f>
        <v>0</v>
      </c>
      <c r="BI931" s="228">
        <f>IF(N931="nulová",J931,0)</f>
        <v>0</v>
      </c>
      <c r="BJ931" s="19" t="s">
        <v>81</v>
      </c>
      <c r="BK931" s="228">
        <f>ROUND(I931*H931,2)</f>
        <v>0</v>
      </c>
      <c r="BL931" s="19" t="s">
        <v>368</v>
      </c>
      <c r="BM931" s="227" t="s">
        <v>2903</v>
      </c>
    </row>
    <row r="932" s="13" customFormat="1">
      <c r="A932" s="13"/>
      <c r="B932" s="234"/>
      <c r="C932" s="235"/>
      <c r="D932" s="236" t="s">
        <v>221</v>
      </c>
      <c r="E932" s="237" t="s">
        <v>19</v>
      </c>
      <c r="F932" s="238" t="s">
        <v>2904</v>
      </c>
      <c r="G932" s="235"/>
      <c r="H932" s="237" t="s">
        <v>19</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221</v>
      </c>
      <c r="AU932" s="244" t="s">
        <v>83</v>
      </c>
      <c r="AV932" s="13" t="s">
        <v>81</v>
      </c>
      <c r="AW932" s="13" t="s">
        <v>34</v>
      </c>
      <c r="AX932" s="13" t="s">
        <v>74</v>
      </c>
      <c r="AY932" s="244" t="s">
        <v>210</v>
      </c>
    </row>
    <row r="933" s="13" customFormat="1">
      <c r="A933" s="13"/>
      <c r="B933" s="234"/>
      <c r="C933" s="235"/>
      <c r="D933" s="236" t="s">
        <v>221</v>
      </c>
      <c r="E933" s="237" t="s">
        <v>19</v>
      </c>
      <c r="F933" s="238" t="s">
        <v>2399</v>
      </c>
      <c r="G933" s="235"/>
      <c r="H933" s="237" t="s">
        <v>19</v>
      </c>
      <c r="I933" s="239"/>
      <c r="J933" s="235"/>
      <c r="K933" s="235"/>
      <c r="L933" s="240"/>
      <c r="M933" s="241"/>
      <c r="N933" s="242"/>
      <c r="O933" s="242"/>
      <c r="P933" s="242"/>
      <c r="Q933" s="242"/>
      <c r="R933" s="242"/>
      <c r="S933" s="242"/>
      <c r="T933" s="243"/>
      <c r="U933" s="13"/>
      <c r="V933" s="13"/>
      <c r="W933" s="13"/>
      <c r="X933" s="13"/>
      <c r="Y933" s="13"/>
      <c r="Z933" s="13"/>
      <c r="AA933" s="13"/>
      <c r="AB933" s="13"/>
      <c r="AC933" s="13"/>
      <c r="AD933" s="13"/>
      <c r="AE933" s="13"/>
      <c r="AT933" s="244" t="s">
        <v>221</v>
      </c>
      <c r="AU933" s="244" t="s">
        <v>83</v>
      </c>
      <c r="AV933" s="13" t="s">
        <v>81</v>
      </c>
      <c r="AW933" s="13" t="s">
        <v>34</v>
      </c>
      <c r="AX933" s="13" t="s">
        <v>74</v>
      </c>
      <c r="AY933" s="244" t="s">
        <v>210</v>
      </c>
    </row>
    <row r="934" s="13" customFormat="1">
      <c r="A934" s="13"/>
      <c r="B934" s="234"/>
      <c r="C934" s="235"/>
      <c r="D934" s="236" t="s">
        <v>221</v>
      </c>
      <c r="E934" s="237" t="s">
        <v>19</v>
      </c>
      <c r="F934" s="238" t="s">
        <v>2400</v>
      </c>
      <c r="G934" s="235"/>
      <c r="H934" s="237" t="s">
        <v>19</v>
      </c>
      <c r="I934" s="239"/>
      <c r="J934" s="235"/>
      <c r="K934" s="235"/>
      <c r="L934" s="240"/>
      <c r="M934" s="241"/>
      <c r="N934" s="242"/>
      <c r="O934" s="242"/>
      <c r="P934" s="242"/>
      <c r="Q934" s="242"/>
      <c r="R934" s="242"/>
      <c r="S934" s="242"/>
      <c r="T934" s="243"/>
      <c r="U934" s="13"/>
      <c r="V934" s="13"/>
      <c r="W934" s="13"/>
      <c r="X934" s="13"/>
      <c r="Y934" s="13"/>
      <c r="Z934" s="13"/>
      <c r="AA934" s="13"/>
      <c r="AB934" s="13"/>
      <c r="AC934" s="13"/>
      <c r="AD934" s="13"/>
      <c r="AE934" s="13"/>
      <c r="AT934" s="244" t="s">
        <v>221</v>
      </c>
      <c r="AU934" s="244" t="s">
        <v>83</v>
      </c>
      <c r="AV934" s="13" t="s">
        <v>81</v>
      </c>
      <c r="AW934" s="13" t="s">
        <v>34</v>
      </c>
      <c r="AX934" s="13" t="s">
        <v>74</v>
      </c>
      <c r="AY934" s="244" t="s">
        <v>210</v>
      </c>
    </row>
    <row r="935" s="14" customFormat="1">
      <c r="A935" s="14"/>
      <c r="B935" s="245"/>
      <c r="C935" s="246"/>
      <c r="D935" s="236" t="s">
        <v>221</v>
      </c>
      <c r="E935" s="247" t="s">
        <v>19</v>
      </c>
      <c r="F935" s="248" t="s">
        <v>2466</v>
      </c>
      <c r="G935" s="246"/>
      <c r="H935" s="249">
        <v>0.503</v>
      </c>
      <c r="I935" s="250"/>
      <c r="J935" s="246"/>
      <c r="K935" s="246"/>
      <c r="L935" s="251"/>
      <c r="M935" s="252"/>
      <c r="N935" s="253"/>
      <c r="O935" s="253"/>
      <c r="P935" s="253"/>
      <c r="Q935" s="253"/>
      <c r="R935" s="253"/>
      <c r="S935" s="253"/>
      <c r="T935" s="254"/>
      <c r="U935" s="14"/>
      <c r="V935" s="14"/>
      <c r="W935" s="14"/>
      <c r="X935" s="14"/>
      <c r="Y935" s="14"/>
      <c r="Z935" s="14"/>
      <c r="AA935" s="14"/>
      <c r="AB935" s="14"/>
      <c r="AC935" s="14"/>
      <c r="AD935" s="14"/>
      <c r="AE935" s="14"/>
      <c r="AT935" s="255" t="s">
        <v>221</v>
      </c>
      <c r="AU935" s="255" t="s">
        <v>83</v>
      </c>
      <c r="AV935" s="14" t="s">
        <v>83</v>
      </c>
      <c r="AW935" s="14" t="s">
        <v>34</v>
      </c>
      <c r="AX935" s="14" t="s">
        <v>74</v>
      </c>
      <c r="AY935" s="255" t="s">
        <v>210</v>
      </c>
    </row>
    <row r="936" s="16" customFormat="1">
      <c r="A936" s="16"/>
      <c r="B936" s="267"/>
      <c r="C936" s="268"/>
      <c r="D936" s="236" t="s">
        <v>221</v>
      </c>
      <c r="E936" s="269" t="s">
        <v>19</v>
      </c>
      <c r="F936" s="270" t="s">
        <v>236</v>
      </c>
      <c r="G936" s="268"/>
      <c r="H936" s="271">
        <v>0.503</v>
      </c>
      <c r="I936" s="272"/>
      <c r="J936" s="268"/>
      <c r="K936" s="268"/>
      <c r="L936" s="273"/>
      <c r="M936" s="274"/>
      <c r="N936" s="275"/>
      <c r="O936" s="275"/>
      <c r="P936" s="275"/>
      <c r="Q936" s="275"/>
      <c r="R936" s="275"/>
      <c r="S936" s="275"/>
      <c r="T936" s="276"/>
      <c r="U936" s="16"/>
      <c r="V936" s="16"/>
      <c r="W936" s="16"/>
      <c r="X936" s="16"/>
      <c r="Y936" s="16"/>
      <c r="Z936" s="16"/>
      <c r="AA936" s="16"/>
      <c r="AB936" s="16"/>
      <c r="AC936" s="16"/>
      <c r="AD936" s="16"/>
      <c r="AE936" s="16"/>
      <c r="AT936" s="277" t="s">
        <v>221</v>
      </c>
      <c r="AU936" s="277" t="s">
        <v>83</v>
      </c>
      <c r="AV936" s="16" t="s">
        <v>217</v>
      </c>
      <c r="AW936" s="16" t="s">
        <v>34</v>
      </c>
      <c r="AX936" s="16" t="s">
        <v>81</v>
      </c>
      <c r="AY936" s="277" t="s">
        <v>210</v>
      </c>
    </row>
    <row r="937" s="14" customFormat="1">
      <c r="A937" s="14"/>
      <c r="B937" s="245"/>
      <c r="C937" s="246"/>
      <c r="D937" s="236" t="s">
        <v>221</v>
      </c>
      <c r="E937" s="246"/>
      <c r="F937" s="248" t="s">
        <v>2905</v>
      </c>
      <c r="G937" s="246"/>
      <c r="H937" s="249">
        <v>0.59399999999999997</v>
      </c>
      <c r="I937" s="250"/>
      <c r="J937" s="246"/>
      <c r="K937" s="246"/>
      <c r="L937" s="251"/>
      <c r="M937" s="252"/>
      <c r="N937" s="253"/>
      <c r="O937" s="253"/>
      <c r="P937" s="253"/>
      <c r="Q937" s="253"/>
      <c r="R937" s="253"/>
      <c r="S937" s="253"/>
      <c r="T937" s="254"/>
      <c r="U937" s="14"/>
      <c r="V937" s="14"/>
      <c r="W937" s="14"/>
      <c r="X937" s="14"/>
      <c r="Y937" s="14"/>
      <c r="Z937" s="14"/>
      <c r="AA937" s="14"/>
      <c r="AB937" s="14"/>
      <c r="AC937" s="14"/>
      <c r="AD937" s="14"/>
      <c r="AE937" s="14"/>
      <c r="AT937" s="255" t="s">
        <v>221</v>
      </c>
      <c r="AU937" s="255" t="s">
        <v>83</v>
      </c>
      <c r="AV937" s="14" t="s">
        <v>83</v>
      </c>
      <c r="AW937" s="14" t="s">
        <v>4</v>
      </c>
      <c r="AX937" s="14" t="s">
        <v>81</v>
      </c>
      <c r="AY937" s="255" t="s">
        <v>210</v>
      </c>
    </row>
    <row r="938" s="2" customFormat="1" ht="16.5" customHeight="1">
      <c r="A938" s="40"/>
      <c r="B938" s="41"/>
      <c r="C938" s="278" t="s">
        <v>1169</v>
      </c>
      <c r="D938" s="278" t="s">
        <v>424</v>
      </c>
      <c r="E938" s="279" t="s">
        <v>2906</v>
      </c>
      <c r="F938" s="280" t="s">
        <v>2907</v>
      </c>
      <c r="G938" s="281" t="s">
        <v>270</v>
      </c>
      <c r="H938" s="282">
        <v>41.052999999999997</v>
      </c>
      <c r="I938" s="283"/>
      <c r="J938" s="284">
        <f>ROUND(I938*H938,2)</f>
        <v>0</v>
      </c>
      <c r="K938" s="280" t="s">
        <v>296</v>
      </c>
      <c r="L938" s="285"/>
      <c r="M938" s="286" t="s">
        <v>19</v>
      </c>
      <c r="N938" s="287" t="s">
        <v>45</v>
      </c>
      <c r="O938" s="86"/>
      <c r="P938" s="225">
        <f>O938*H938</f>
        <v>0</v>
      </c>
      <c r="Q938" s="225">
        <v>0.0033999999999999998</v>
      </c>
      <c r="R938" s="225">
        <f>Q938*H938</f>
        <v>0.13958019999999999</v>
      </c>
      <c r="S938" s="225">
        <v>0</v>
      </c>
      <c r="T938" s="226">
        <f>S938*H938</f>
        <v>0</v>
      </c>
      <c r="U938" s="40"/>
      <c r="V938" s="40"/>
      <c r="W938" s="40"/>
      <c r="X938" s="40"/>
      <c r="Y938" s="40"/>
      <c r="Z938" s="40"/>
      <c r="AA938" s="40"/>
      <c r="AB938" s="40"/>
      <c r="AC938" s="40"/>
      <c r="AD938" s="40"/>
      <c r="AE938" s="40"/>
      <c r="AR938" s="227" t="s">
        <v>498</v>
      </c>
      <c r="AT938" s="227" t="s">
        <v>424</v>
      </c>
      <c r="AU938" s="227" t="s">
        <v>83</v>
      </c>
      <c r="AY938" s="19" t="s">
        <v>210</v>
      </c>
      <c r="BE938" s="228">
        <f>IF(N938="základní",J938,0)</f>
        <v>0</v>
      </c>
      <c r="BF938" s="228">
        <f>IF(N938="snížená",J938,0)</f>
        <v>0</v>
      </c>
      <c r="BG938" s="228">
        <f>IF(N938="zákl. přenesená",J938,0)</f>
        <v>0</v>
      </c>
      <c r="BH938" s="228">
        <f>IF(N938="sníž. přenesená",J938,0)</f>
        <v>0</v>
      </c>
      <c r="BI938" s="228">
        <f>IF(N938="nulová",J938,0)</f>
        <v>0</v>
      </c>
      <c r="BJ938" s="19" t="s">
        <v>81</v>
      </c>
      <c r="BK938" s="228">
        <f>ROUND(I938*H938,2)</f>
        <v>0</v>
      </c>
      <c r="BL938" s="19" t="s">
        <v>368</v>
      </c>
      <c r="BM938" s="227" t="s">
        <v>2908</v>
      </c>
    </row>
    <row r="939" s="13" customFormat="1">
      <c r="A939" s="13"/>
      <c r="B939" s="234"/>
      <c r="C939" s="235"/>
      <c r="D939" s="236" t="s">
        <v>221</v>
      </c>
      <c r="E939" s="237" t="s">
        <v>19</v>
      </c>
      <c r="F939" s="238" t="s">
        <v>2909</v>
      </c>
      <c r="G939" s="235"/>
      <c r="H939" s="237" t="s">
        <v>19</v>
      </c>
      <c r="I939" s="239"/>
      <c r="J939" s="235"/>
      <c r="K939" s="235"/>
      <c r="L939" s="240"/>
      <c r="M939" s="241"/>
      <c r="N939" s="242"/>
      <c r="O939" s="242"/>
      <c r="P939" s="242"/>
      <c r="Q939" s="242"/>
      <c r="R939" s="242"/>
      <c r="S939" s="242"/>
      <c r="T939" s="243"/>
      <c r="U939" s="13"/>
      <c r="V939" s="13"/>
      <c r="W939" s="13"/>
      <c r="X939" s="13"/>
      <c r="Y939" s="13"/>
      <c r="Z939" s="13"/>
      <c r="AA939" s="13"/>
      <c r="AB939" s="13"/>
      <c r="AC939" s="13"/>
      <c r="AD939" s="13"/>
      <c r="AE939" s="13"/>
      <c r="AT939" s="244" t="s">
        <v>221</v>
      </c>
      <c r="AU939" s="244" t="s">
        <v>83</v>
      </c>
      <c r="AV939" s="13" t="s">
        <v>81</v>
      </c>
      <c r="AW939" s="13" t="s">
        <v>34</v>
      </c>
      <c r="AX939" s="13" t="s">
        <v>74</v>
      </c>
      <c r="AY939" s="244" t="s">
        <v>210</v>
      </c>
    </row>
    <row r="940" s="13" customFormat="1">
      <c r="A940" s="13"/>
      <c r="B940" s="234"/>
      <c r="C940" s="235"/>
      <c r="D940" s="236" t="s">
        <v>221</v>
      </c>
      <c r="E940" s="237" t="s">
        <v>19</v>
      </c>
      <c r="F940" s="238" t="s">
        <v>1256</v>
      </c>
      <c r="G940" s="235"/>
      <c r="H940" s="237" t="s">
        <v>19</v>
      </c>
      <c r="I940" s="239"/>
      <c r="J940" s="235"/>
      <c r="K940" s="235"/>
      <c r="L940" s="240"/>
      <c r="M940" s="241"/>
      <c r="N940" s="242"/>
      <c r="O940" s="242"/>
      <c r="P940" s="242"/>
      <c r="Q940" s="242"/>
      <c r="R940" s="242"/>
      <c r="S940" s="242"/>
      <c r="T940" s="243"/>
      <c r="U940" s="13"/>
      <c r="V940" s="13"/>
      <c r="W940" s="13"/>
      <c r="X940" s="13"/>
      <c r="Y940" s="13"/>
      <c r="Z940" s="13"/>
      <c r="AA940" s="13"/>
      <c r="AB940" s="13"/>
      <c r="AC940" s="13"/>
      <c r="AD940" s="13"/>
      <c r="AE940" s="13"/>
      <c r="AT940" s="244" t="s">
        <v>221</v>
      </c>
      <c r="AU940" s="244" t="s">
        <v>83</v>
      </c>
      <c r="AV940" s="13" t="s">
        <v>81</v>
      </c>
      <c r="AW940" s="13" t="s">
        <v>34</v>
      </c>
      <c r="AX940" s="13" t="s">
        <v>74</v>
      </c>
      <c r="AY940" s="244" t="s">
        <v>210</v>
      </c>
    </row>
    <row r="941" s="13" customFormat="1">
      <c r="A941" s="13"/>
      <c r="B941" s="234"/>
      <c r="C941" s="235"/>
      <c r="D941" s="236" t="s">
        <v>221</v>
      </c>
      <c r="E941" s="237" t="s">
        <v>19</v>
      </c>
      <c r="F941" s="238" t="s">
        <v>2419</v>
      </c>
      <c r="G941" s="235"/>
      <c r="H941" s="237" t="s">
        <v>19</v>
      </c>
      <c r="I941" s="239"/>
      <c r="J941" s="235"/>
      <c r="K941" s="235"/>
      <c r="L941" s="240"/>
      <c r="M941" s="241"/>
      <c r="N941" s="242"/>
      <c r="O941" s="242"/>
      <c r="P941" s="242"/>
      <c r="Q941" s="242"/>
      <c r="R941" s="242"/>
      <c r="S941" s="242"/>
      <c r="T941" s="243"/>
      <c r="U941" s="13"/>
      <c r="V941" s="13"/>
      <c r="W941" s="13"/>
      <c r="X941" s="13"/>
      <c r="Y941" s="13"/>
      <c r="Z941" s="13"/>
      <c r="AA941" s="13"/>
      <c r="AB941" s="13"/>
      <c r="AC941" s="13"/>
      <c r="AD941" s="13"/>
      <c r="AE941" s="13"/>
      <c r="AT941" s="244" t="s">
        <v>221</v>
      </c>
      <c r="AU941" s="244" t="s">
        <v>83</v>
      </c>
      <c r="AV941" s="13" t="s">
        <v>81</v>
      </c>
      <c r="AW941" s="13" t="s">
        <v>34</v>
      </c>
      <c r="AX941" s="13" t="s">
        <v>74</v>
      </c>
      <c r="AY941" s="244" t="s">
        <v>210</v>
      </c>
    </row>
    <row r="942" s="14" customFormat="1">
      <c r="A942" s="14"/>
      <c r="B942" s="245"/>
      <c r="C942" s="246"/>
      <c r="D942" s="236" t="s">
        <v>221</v>
      </c>
      <c r="E942" s="247" t="s">
        <v>19</v>
      </c>
      <c r="F942" s="248" t="s">
        <v>2892</v>
      </c>
      <c r="G942" s="246"/>
      <c r="H942" s="249">
        <v>21.754000000000001</v>
      </c>
      <c r="I942" s="250"/>
      <c r="J942" s="246"/>
      <c r="K942" s="246"/>
      <c r="L942" s="251"/>
      <c r="M942" s="252"/>
      <c r="N942" s="253"/>
      <c r="O942" s="253"/>
      <c r="P942" s="253"/>
      <c r="Q942" s="253"/>
      <c r="R942" s="253"/>
      <c r="S942" s="253"/>
      <c r="T942" s="254"/>
      <c r="U942" s="14"/>
      <c r="V942" s="14"/>
      <c r="W942" s="14"/>
      <c r="X942" s="14"/>
      <c r="Y942" s="14"/>
      <c r="Z942" s="14"/>
      <c r="AA942" s="14"/>
      <c r="AB942" s="14"/>
      <c r="AC942" s="14"/>
      <c r="AD942" s="14"/>
      <c r="AE942" s="14"/>
      <c r="AT942" s="255" t="s">
        <v>221</v>
      </c>
      <c r="AU942" s="255" t="s">
        <v>83</v>
      </c>
      <c r="AV942" s="14" t="s">
        <v>83</v>
      </c>
      <c r="AW942" s="14" t="s">
        <v>34</v>
      </c>
      <c r="AX942" s="14" t="s">
        <v>74</v>
      </c>
      <c r="AY942" s="255" t="s">
        <v>210</v>
      </c>
    </row>
    <row r="943" s="14" customFormat="1">
      <c r="A943" s="14"/>
      <c r="B943" s="245"/>
      <c r="C943" s="246"/>
      <c r="D943" s="236" t="s">
        <v>221</v>
      </c>
      <c r="E943" s="247" t="s">
        <v>19</v>
      </c>
      <c r="F943" s="248" t="s">
        <v>2893</v>
      </c>
      <c r="G943" s="246"/>
      <c r="H943" s="249">
        <v>8.7070000000000007</v>
      </c>
      <c r="I943" s="250"/>
      <c r="J943" s="246"/>
      <c r="K943" s="246"/>
      <c r="L943" s="251"/>
      <c r="M943" s="252"/>
      <c r="N943" s="253"/>
      <c r="O943" s="253"/>
      <c r="P943" s="253"/>
      <c r="Q943" s="253"/>
      <c r="R943" s="253"/>
      <c r="S943" s="253"/>
      <c r="T943" s="254"/>
      <c r="U943" s="14"/>
      <c r="V943" s="14"/>
      <c r="W943" s="14"/>
      <c r="X943" s="14"/>
      <c r="Y943" s="14"/>
      <c r="Z943" s="14"/>
      <c r="AA943" s="14"/>
      <c r="AB943" s="14"/>
      <c r="AC943" s="14"/>
      <c r="AD943" s="14"/>
      <c r="AE943" s="14"/>
      <c r="AT943" s="255" t="s">
        <v>221</v>
      </c>
      <c r="AU943" s="255" t="s">
        <v>83</v>
      </c>
      <c r="AV943" s="14" t="s">
        <v>83</v>
      </c>
      <c r="AW943" s="14" t="s">
        <v>34</v>
      </c>
      <c r="AX943" s="14" t="s">
        <v>74</v>
      </c>
      <c r="AY943" s="255" t="s">
        <v>210</v>
      </c>
    </row>
    <row r="944" s="14" customFormat="1">
      <c r="A944" s="14"/>
      <c r="B944" s="245"/>
      <c r="C944" s="246"/>
      <c r="D944" s="236" t="s">
        <v>221</v>
      </c>
      <c r="E944" s="247" t="s">
        <v>19</v>
      </c>
      <c r="F944" s="248" t="s">
        <v>2897</v>
      </c>
      <c r="G944" s="246"/>
      <c r="H944" s="249">
        <v>3.79</v>
      </c>
      <c r="I944" s="250"/>
      <c r="J944" s="246"/>
      <c r="K944" s="246"/>
      <c r="L944" s="251"/>
      <c r="M944" s="252"/>
      <c r="N944" s="253"/>
      <c r="O944" s="253"/>
      <c r="P944" s="253"/>
      <c r="Q944" s="253"/>
      <c r="R944" s="253"/>
      <c r="S944" s="253"/>
      <c r="T944" s="254"/>
      <c r="U944" s="14"/>
      <c r="V944" s="14"/>
      <c r="W944" s="14"/>
      <c r="X944" s="14"/>
      <c r="Y944" s="14"/>
      <c r="Z944" s="14"/>
      <c r="AA944" s="14"/>
      <c r="AB944" s="14"/>
      <c r="AC944" s="14"/>
      <c r="AD944" s="14"/>
      <c r="AE944" s="14"/>
      <c r="AT944" s="255" t="s">
        <v>221</v>
      </c>
      <c r="AU944" s="255" t="s">
        <v>83</v>
      </c>
      <c r="AV944" s="14" t="s">
        <v>83</v>
      </c>
      <c r="AW944" s="14" t="s">
        <v>34</v>
      </c>
      <c r="AX944" s="14" t="s">
        <v>74</v>
      </c>
      <c r="AY944" s="255" t="s">
        <v>210</v>
      </c>
    </row>
    <row r="945" s="14" customFormat="1">
      <c r="A945" s="14"/>
      <c r="B945" s="245"/>
      <c r="C945" s="246"/>
      <c r="D945" s="236" t="s">
        <v>221</v>
      </c>
      <c r="E945" s="247" t="s">
        <v>19</v>
      </c>
      <c r="F945" s="248" t="s">
        <v>2898</v>
      </c>
      <c r="G945" s="246"/>
      <c r="H945" s="249">
        <v>3.0699999999999998</v>
      </c>
      <c r="I945" s="250"/>
      <c r="J945" s="246"/>
      <c r="K945" s="246"/>
      <c r="L945" s="251"/>
      <c r="M945" s="252"/>
      <c r="N945" s="253"/>
      <c r="O945" s="253"/>
      <c r="P945" s="253"/>
      <c r="Q945" s="253"/>
      <c r="R945" s="253"/>
      <c r="S945" s="253"/>
      <c r="T945" s="254"/>
      <c r="U945" s="14"/>
      <c r="V945" s="14"/>
      <c r="W945" s="14"/>
      <c r="X945" s="14"/>
      <c r="Y945" s="14"/>
      <c r="Z945" s="14"/>
      <c r="AA945" s="14"/>
      <c r="AB945" s="14"/>
      <c r="AC945" s="14"/>
      <c r="AD945" s="14"/>
      <c r="AE945" s="14"/>
      <c r="AT945" s="255" t="s">
        <v>221</v>
      </c>
      <c r="AU945" s="255" t="s">
        <v>83</v>
      </c>
      <c r="AV945" s="14" t="s">
        <v>83</v>
      </c>
      <c r="AW945" s="14" t="s">
        <v>34</v>
      </c>
      <c r="AX945" s="14" t="s">
        <v>74</v>
      </c>
      <c r="AY945" s="255" t="s">
        <v>210</v>
      </c>
    </row>
    <row r="946" s="16" customFormat="1">
      <c r="A946" s="16"/>
      <c r="B946" s="267"/>
      <c r="C946" s="268"/>
      <c r="D946" s="236" t="s">
        <v>221</v>
      </c>
      <c r="E946" s="269" t="s">
        <v>19</v>
      </c>
      <c r="F946" s="270" t="s">
        <v>236</v>
      </c>
      <c r="G946" s="268"/>
      <c r="H946" s="271">
        <v>37.320999999999998</v>
      </c>
      <c r="I946" s="272"/>
      <c r="J946" s="268"/>
      <c r="K946" s="268"/>
      <c r="L946" s="273"/>
      <c r="M946" s="274"/>
      <c r="N946" s="275"/>
      <c r="O946" s="275"/>
      <c r="P946" s="275"/>
      <c r="Q946" s="275"/>
      <c r="R946" s="275"/>
      <c r="S946" s="275"/>
      <c r="T946" s="276"/>
      <c r="U946" s="16"/>
      <c r="V946" s="16"/>
      <c r="W946" s="16"/>
      <c r="X946" s="16"/>
      <c r="Y946" s="16"/>
      <c r="Z946" s="16"/>
      <c r="AA946" s="16"/>
      <c r="AB946" s="16"/>
      <c r="AC946" s="16"/>
      <c r="AD946" s="16"/>
      <c r="AE946" s="16"/>
      <c r="AT946" s="277" t="s">
        <v>221</v>
      </c>
      <c r="AU946" s="277" t="s">
        <v>83</v>
      </c>
      <c r="AV946" s="16" t="s">
        <v>217</v>
      </c>
      <c r="AW946" s="16" t="s">
        <v>34</v>
      </c>
      <c r="AX946" s="16" t="s">
        <v>81</v>
      </c>
      <c r="AY946" s="277" t="s">
        <v>210</v>
      </c>
    </row>
    <row r="947" s="14" customFormat="1">
      <c r="A947" s="14"/>
      <c r="B947" s="245"/>
      <c r="C947" s="246"/>
      <c r="D947" s="236" t="s">
        <v>221</v>
      </c>
      <c r="E947" s="246"/>
      <c r="F947" s="248" t="s">
        <v>2910</v>
      </c>
      <c r="G947" s="246"/>
      <c r="H947" s="249">
        <v>41.052999999999997</v>
      </c>
      <c r="I947" s="250"/>
      <c r="J947" s="246"/>
      <c r="K947" s="246"/>
      <c r="L947" s="251"/>
      <c r="M947" s="252"/>
      <c r="N947" s="253"/>
      <c r="O947" s="253"/>
      <c r="P947" s="253"/>
      <c r="Q947" s="253"/>
      <c r="R947" s="253"/>
      <c r="S947" s="253"/>
      <c r="T947" s="254"/>
      <c r="U947" s="14"/>
      <c r="V947" s="14"/>
      <c r="W947" s="14"/>
      <c r="X947" s="14"/>
      <c r="Y947" s="14"/>
      <c r="Z947" s="14"/>
      <c r="AA947" s="14"/>
      <c r="AB947" s="14"/>
      <c r="AC947" s="14"/>
      <c r="AD947" s="14"/>
      <c r="AE947" s="14"/>
      <c r="AT947" s="255" t="s">
        <v>221</v>
      </c>
      <c r="AU947" s="255" t="s">
        <v>83</v>
      </c>
      <c r="AV947" s="14" t="s">
        <v>83</v>
      </c>
      <c r="AW947" s="14" t="s">
        <v>4</v>
      </c>
      <c r="AX947" s="14" t="s">
        <v>81</v>
      </c>
      <c r="AY947" s="255" t="s">
        <v>210</v>
      </c>
    </row>
    <row r="948" s="2" customFormat="1" ht="16.5" customHeight="1">
      <c r="A948" s="40"/>
      <c r="B948" s="41"/>
      <c r="C948" s="216" t="s">
        <v>1174</v>
      </c>
      <c r="D948" s="216" t="s">
        <v>212</v>
      </c>
      <c r="E948" s="217" t="s">
        <v>2911</v>
      </c>
      <c r="F948" s="218" t="s">
        <v>2912</v>
      </c>
      <c r="G948" s="219" t="s">
        <v>270</v>
      </c>
      <c r="H948" s="220">
        <v>0.503</v>
      </c>
      <c r="I948" s="221"/>
      <c r="J948" s="222">
        <f>ROUND(I948*H948,2)</f>
        <v>0</v>
      </c>
      <c r="K948" s="218" t="s">
        <v>216</v>
      </c>
      <c r="L948" s="46"/>
      <c r="M948" s="223" t="s">
        <v>19</v>
      </c>
      <c r="N948" s="224" t="s">
        <v>45</v>
      </c>
      <c r="O948" s="86"/>
      <c r="P948" s="225">
        <f>O948*H948</f>
        <v>0</v>
      </c>
      <c r="Q948" s="225">
        <v>0</v>
      </c>
      <c r="R948" s="225">
        <f>Q948*H948</f>
        <v>0</v>
      </c>
      <c r="S948" s="225">
        <v>0</v>
      </c>
      <c r="T948" s="226">
        <f>S948*H948</f>
        <v>0</v>
      </c>
      <c r="U948" s="40"/>
      <c r="V948" s="40"/>
      <c r="W948" s="40"/>
      <c r="X948" s="40"/>
      <c r="Y948" s="40"/>
      <c r="Z948" s="40"/>
      <c r="AA948" s="40"/>
      <c r="AB948" s="40"/>
      <c r="AC948" s="40"/>
      <c r="AD948" s="40"/>
      <c r="AE948" s="40"/>
      <c r="AR948" s="227" t="s">
        <v>368</v>
      </c>
      <c r="AT948" s="227" t="s">
        <v>212</v>
      </c>
      <c r="AU948" s="227" t="s">
        <v>83</v>
      </c>
      <c r="AY948" s="19" t="s">
        <v>210</v>
      </c>
      <c r="BE948" s="228">
        <f>IF(N948="základní",J948,0)</f>
        <v>0</v>
      </c>
      <c r="BF948" s="228">
        <f>IF(N948="snížená",J948,0)</f>
        <v>0</v>
      </c>
      <c r="BG948" s="228">
        <f>IF(N948="zákl. přenesená",J948,0)</f>
        <v>0</v>
      </c>
      <c r="BH948" s="228">
        <f>IF(N948="sníž. přenesená",J948,0)</f>
        <v>0</v>
      </c>
      <c r="BI948" s="228">
        <f>IF(N948="nulová",J948,0)</f>
        <v>0</v>
      </c>
      <c r="BJ948" s="19" t="s">
        <v>81</v>
      </c>
      <c r="BK948" s="228">
        <f>ROUND(I948*H948,2)</f>
        <v>0</v>
      </c>
      <c r="BL948" s="19" t="s">
        <v>368</v>
      </c>
      <c r="BM948" s="227" t="s">
        <v>2913</v>
      </c>
    </row>
    <row r="949" s="2" customFormat="1">
      <c r="A949" s="40"/>
      <c r="B949" s="41"/>
      <c r="C949" s="42"/>
      <c r="D949" s="229" t="s">
        <v>219</v>
      </c>
      <c r="E949" s="42"/>
      <c r="F949" s="230" t="s">
        <v>2914</v>
      </c>
      <c r="G949" s="42"/>
      <c r="H949" s="42"/>
      <c r="I949" s="231"/>
      <c r="J949" s="42"/>
      <c r="K949" s="42"/>
      <c r="L949" s="46"/>
      <c r="M949" s="232"/>
      <c r="N949" s="233"/>
      <c r="O949" s="86"/>
      <c r="P949" s="86"/>
      <c r="Q949" s="86"/>
      <c r="R949" s="86"/>
      <c r="S949" s="86"/>
      <c r="T949" s="87"/>
      <c r="U949" s="40"/>
      <c r="V949" s="40"/>
      <c r="W949" s="40"/>
      <c r="X949" s="40"/>
      <c r="Y949" s="40"/>
      <c r="Z949" s="40"/>
      <c r="AA949" s="40"/>
      <c r="AB949" s="40"/>
      <c r="AC949" s="40"/>
      <c r="AD949" s="40"/>
      <c r="AE949" s="40"/>
      <c r="AT949" s="19" t="s">
        <v>219</v>
      </c>
      <c r="AU949" s="19" t="s">
        <v>83</v>
      </c>
    </row>
    <row r="950" s="13" customFormat="1">
      <c r="A950" s="13"/>
      <c r="B950" s="234"/>
      <c r="C950" s="235"/>
      <c r="D950" s="236" t="s">
        <v>221</v>
      </c>
      <c r="E950" s="237" t="s">
        <v>19</v>
      </c>
      <c r="F950" s="238" t="s">
        <v>2399</v>
      </c>
      <c r="G950" s="235"/>
      <c r="H950" s="237" t="s">
        <v>19</v>
      </c>
      <c r="I950" s="239"/>
      <c r="J950" s="235"/>
      <c r="K950" s="235"/>
      <c r="L950" s="240"/>
      <c r="M950" s="241"/>
      <c r="N950" s="242"/>
      <c r="O950" s="242"/>
      <c r="P950" s="242"/>
      <c r="Q950" s="242"/>
      <c r="R950" s="242"/>
      <c r="S950" s="242"/>
      <c r="T950" s="243"/>
      <c r="U950" s="13"/>
      <c r="V950" s="13"/>
      <c r="W950" s="13"/>
      <c r="X950" s="13"/>
      <c r="Y950" s="13"/>
      <c r="Z950" s="13"/>
      <c r="AA950" s="13"/>
      <c r="AB950" s="13"/>
      <c r="AC950" s="13"/>
      <c r="AD950" s="13"/>
      <c r="AE950" s="13"/>
      <c r="AT950" s="244" t="s">
        <v>221</v>
      </c>
      <c r="AU950" s="244" t="s">
        <v>83</v>
      </c>
      <c r="AV950" s="13" t="s">
        <v>81</v>
      </c>
      <c r="AW950" s="13" t="s">
        <v>34</v>
      </c>
      <c r="AX950" s="13" t="s">
        <v>74</v>
      </c>
      <c r="AY950" s="244" t="s">
        <v>210</v>
      </c>
    </row>
    <row r="951" s="13" customFormat="1">
      <c r="A951" s="13"/>
      <c r="B951" s="234"/>
      <c r="C951" s="235"/>
      <c r="D951" s="236" t="s">
        <v>221</v>
      </c>
      <c r="E951" s="237" t="s">
        <v>19</v>
      </c>
      <c r="F951" s="238" t="s">
        <v>2400</v>
      </c>
      <c r="G951" s="235"/>
      <c r="H951" s="237" t="s">
        <v>19</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221</v>
      </c>
      <c r="AU951" s="244" t="s">
        <v>83</v>
      </c>
      <c r="AV951" s="13" t="s">
        <v>81</v>
      </c>
      <c r="AW951" s="13" t="s">
        <v>34</v>
      </c>
      <c r="AX951" s="13" t="s">
        <v>74</v>
      </c>
      <c r="AY951" s="244" t="s">
        <v>210</v>
      </c>
    </row>
    <row r="952" s="14" customFormat="1">
      <c r="A952" s="14"/>
      <c r="B952" s="245"/>
      <c r="C952" s="246"/>
      <c r="D952" s="236" t="s">
        <v>221</v>
      </c>
      <c r="E952" s="247" t="s">
        <v>19</v>
      </c>
      <c r="F952" s="248" t="s">
        <v>2466</v>
      </c>
      <c r="G952" s="246"/>
      <c r="H952" s="249">
        <v>0.503</v>
      </c>
      <c r="I952" s="250"/>
      <c r="J952" s="246"/>
      <c r="K952" s="246"/>
      <c r="L952" s="251"/>
      <c r="M952" s="252"/>
      <c r="N952" s="253"/>
      <c r="O952" s="253"/>
      <c r="P952" s="253"/>
      <c r="Q952" s="253"/>
      <c r="R952" s="253"/>
      <c r="S952" s="253"/>
      <c r="T952" s="254"/>
      <c r="U952" s="14"/>
      <c r="V952" s="14"/>
      <c r="W952" s="14"/>
      <c r="X952" s="14"/>
      <c r="Y952" s="14"/>
      <c r="Z952" s="14"/>
      <c r="AA952" s="14"/>
      <c r="AB952" s="14"/>
      <c r="AC952" s="14"/>
      <c r="AD952" s="14"/>
      <c r="AE952" s="14"/>
      <c r="AT952" s="255" t="s">
        <v>221</v>
      </c>
      <c r="AU952" s="255" t="s">
        <v>83</v>
      </c>
      <c r="AV952" s="14" t="s">
        <v>83</v>
      </c>
      <c r="AW952" s="14" t="s">
        <v>34</v>
      </c>
      <c r="AX952" s="14" t="s">
        <v>81</v>
      </c>
      <c r="AY952" s="255" t="s">
        <v>210</v>
      </c>
    </row>
    <row r="953" s="2" customFormat="1" ht="16.5" customHeight="1">
      <c r="A953" s="40"/>
      <c r="B953" s="41"/>
      <c r="C953" s="216" t="s">
        <v>1178</v>
      </c>
      <c r="D953" s="216" t="s">
        <v>212</v>
      </c>
      <c r="E953" s="217" t="s">
        <v>2915</v>
      </c>
      <c r="F953" s="218" t="s">
        <v>2916</v>
      </c>
      <c r="G953" s="219" t="s">
        <v>270</v>
      </c>
      <c r="H953" s="220">
        <v>0.503</v>
      </c>
      <c r="I953" s="221"/>
      <c r="J953" s="222">
        <f>ROUND(I953*H953,2)</f>
        <v>0</v>
      </c>
      <c r="K953" s="218" t="s">
        <v>216</v>
      </c>
      <c r="L953" s="46"/>
      <c r="M953" s="223" t="s">
        <v>19</v>
      </c>
      <c r="N953" s="224" t="s">
        <v>45</v>
      </c>
      <c r="O953" s="86"/>
      <c r="P953" s="225">
        <f>O953*H953</f>
        <v>0</v>
      </c>
      <c r="Q953" s="225">
        <v>0</v>
      </c>
      <c r="R953" s="225">
        <f>Q953*H953</f>
        <v>0</v>
      </c>
      <c r="S953" s="225">
        <v>0</v>
      </c>
      <c r="T953" s="226">
        <f>S953*H953</f>
        <v>0</v>
      </c>
      <c r="U953" s="40"/>
      <c r="V953" s="40"/>
      <c r="W953" s="40"/>
      <c r="X953" s="40"/>
      <c r="Y953" s="40"/>
      <c r="Z953" s="40"/>
      <c r="AA953" s="40"/>
      <c r="AB953" s="40"/>
      <c r="AC953" s="40"/>
      <c r="AD953" s="40"/>
      <c r="AE953" s="40"/>
      <c r="AR953" s="227" t="s">
        <v>368</v>
      </c>
      <c r="AT953" s="227" t="s">
        <v>212</v>
      </c>
      <c r="AU953" s="227" t="s">
        <v>83</v>
      </c>
      <c r="AY953" s="19" t="s">
        <v>210</v>
      </c>
      <c r="BE953" s="228">
        <f>IF(N953="základní",J953,0)</f>
        <v>0</v>
      </c>
      <c r="BF953" s="228">
        <f>IF(N953="snížená",J953,0)</f>
        <v>0</v>
      </c>
      <c r="BG953" s="228">
        <f>IF(N953="zákl. přenesená",J953,0)</f>
        <v>0</v>
      </c>
      <c r="BH953" s="228">
        <f>IF(N953="sníž. přenesená",J953,0)</f>
        <v>0</v>
      </c>
      <c r="BI953" s="228">
        <f>IF(N953="nulová",J953,0)</f>
        <v>0</v>
      </c>
      <c r="BJ953" s="19" t="s">
        <v>81</v>
      </c>
      <c r="BK953" s="228">
        <f>ROUND(I953*H953,2)</f>
        <v>0</v>
      </c>
      <c r="BL953" s="19" t="s">
        <v>368</v>
      </c>
      <c r="BM953" s="227" t="s">
        <v>2917</v>
      </c>
    </row>
    <row r="954" s="2" customFormat="1">
      <c r="A954" s="40"/>
      <c r="B954" s="41"/>
      <c r="C954" s="42"/>
      <c r="D954" s="229" t="s">
        <v>219</v>
      </c>
      <c r="E954" s="42"/>
      <c r="F954" s="230" t="s">
        <v>2918</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219</v>
      </c>
      <c r="AU954" s="19" t="s">
        <v>83</v>
      </c>
    </row>
    <row r="955" s="13" customFormat="1">
      <c r="A955" s="13"/>
      <c r="B955" s="234"/>
      <c r="C955" s="235"/>
      <c r="D955" s="236" t="s">
        <v>221</v>
      </c>
      <c r="E955" s="237" t="s">
        <v>19</v>
      </c>
      <c r="F955" s="238" t="s">
        <v>2399</v>
      </c>
      <c r="G955" s="235"/>
      <c r="H955" s="237" t="s">
        <v>19</v>
      </c>
      <c r="I955" s="239"/>
      <c r="J955" s="235"/>
      <c r="K955" s="235"/>
      <c r="L955" s="240"/>
      <c r="M955" s="241"/>
      <c r="N955" s="242"/>
      <c r="O955" s="242"/>
      <c r="P955" s="242"/>
      <c r="Q955" s="242"/>
      <c r="R955" s="242"/>
      <c r="S955" s="242"/>
      <c r="T955" s="243"/>
      <c r="U955" s="13"/>
      <c r="V955" s="13"/>
      <c r="W955" s="13"/>
      <c r="X955" s="13"/>
      <c r="Y955" s="13"/>
      <c r="Z955" s="13"/>
      <c r="AA955" s="13"/>
      <c r="AB955" s="13"/>
      <c r="AC955" s="13"/>
      <c r="AD955" s="13"/>
      <c r="AE955" s="13"/>
      <c r="AT955" s="244" t="s">
        <v>221</v>
      </c>
      <c r="AU955" s="244" t="s">
        <v>83</v>
      </c>
      <c r="AV955" s="13" t="s">
        <v>81</v>
      </c>
      <c r="AW955" s="13" t="s">
        <v>34</v>
      </c>
      <c r="AX955" s="13" t="s">
        <v>74</v>
      </c>
      <c r="AY955" s="244" t="s">
        <v>210</v>
      </c>
    </row>
    <row r="956" s="13" customFormat="1">
      <c r="A956" s="13"/>
      <c r="B956" s="234"/>
      <c r="C956" s="235"/>
      <c r="D956" s="236" t="s">
        <v>221</v>
      </c>
      <c r="E956" s="237" t="s">
        <v>19</v>
      </c>
      <c r="F956" s="238" t="s">
        <v>2400</v>
      </c>
      <c r="G956" s="235"/>
      <c r="H956" s="237" t="s">
        <v>19</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221</v>
      </c>
      <c r="AU956" s="244" t="s">
        <v>83</v>
      </c>
      <c r="AV956" s="13" t="s">
        <v>81</v>
      </c>
      <c r="AW956" s="13" t="s">
        <v>34</v>
      </c>
      <c r="AX956" s="13" t="s">
        <v>74</v>
      </c>
      <c r="AY956" s="244" t="s">
        <v>210</v>
      </c>
    </row>
    <row r="957" s="14" customFormat="1">
      <c r="A957" s="14"/>
      <c r="B957" s="245"/>
      <c r="C957" s="246"/>
      <c r="D957" s="236" t="s">
        <v>221</v>
      </c>
      <c r="E957" s="247" t="s">
        <v>19</v>
      </c>
      <c r="F957" s="248" t="s">
        <v>2466</v>
      </c>
      <c r="G957" s="246"/>
      <c r="H957" s="249">
        <v>0.503</v>
      </c>
      <c r="I957" s="250"/>
      <c r="J957" s="246"/>
      <c r="K957" s="246"/>
      <c r="L957" s="251"/>
      <c r="M957" s="252"/>
      <c r="N957" s="253"/>
      <c r="O957" s="253"/>
      <c r="P957" s="253"/>
      <c r="Q957" s="253"/>
      <c r="R957" s="253"/>
      <c r="S957" s="253"/>
      <c r="T957" s="254"/>
      <c r="U957" s="14"/>
      <c r="V957" s="14"/>
      <c r="W957" s="14"/>
      <c r="X957" s="14"/>
      <c r="Y957" s="14"/>
      <c r="Z957" s="14"/>
      <c r="AA957" s="14"/>
      <c r="AB957" s="14"/>
      <c r="AC957" s="14"/>
      <c r="AD957" s="14"/>
      <c r="AE957" s="14"/>
      <c r="AT957" s="255" t="s">
        <v>221</v>
      </c>
      <c r="AU957" s="255" t="s">
        <v>83</v>
      </c>
      <c r="AV957" s="14" t="s">
        <v>83</v>
      </c>
      <c r="AW957" s="14" t="s">
        <v>34</v>
      </c>
      <c r="AX957" s="14" t="s">
        <v>81</v>
      </c>
      <c r="AY957" s="255" t="s">
        <v>210</v>
      </c>
    </row>
    <row r="958" s="2" customFormat="1" ht="16.5" customHeight="1">
      <c r="A958" s="40"/>
      <c r="B958" s="41"/>
      <c r="C958" s="216" t="s">
        <v>1185</v>
      </c>
      <c r="D958" s="216" t="s">
        <v>212</v>
      </c>
      <c r="E958" s="217" t="s">
        <v>2919</v>
      </c>
      <c r="F958" s="218" t="s">
        <v>2920</v>
      </c>
      <c r="G958" s="219" t="s">
        <v>417</v>
      </c>
      <c r="H958" s="220">
        <v>2.5129999999999999</v>
      </c>
      <c r="I958" s="221"/>
      <c r="J958" s="222">
        <f>ROUND(I958*H958,2)</f>
        <v>0</v>
      </c>
      <c r="K958" s="218" t="s">
        <v>216</v>
      </c>
      <c r="L958" s="46"/>
      <c r="M958" s="223" t="s">
        <v>19</v>
      </c>
      <c r="N958" s="224" t="s">
        <v>45</v>
      </c>
      <c r="O958" s="86"/>
      <c r="P958" s="225">
        <f>O958*H958</f>
        <v>0</v>
      </c>
      <c r="Q958" s="225">
        <v>1.0000000000000001E-05</v>
      </c>
      <c r="R958" s="225">
        <f>Q958*H958</f>
        <v>2.5130000000000002E-05</v>
      </c>
      <c r="S958" s="225">
        <v>0</v>
      </c>
      <c r="T958" s="226">
        <f>S958*H958</f>
        <v>0</v>
      </c>
      <c r="U958" s="40"/>
      <c r="V958" s="40"/>
      <c r="W958" s="40"/>
      <c r="X958" s="40"/>
      <c r="Y958" s="40"/>
      <c r="Z958" s="40"/>
      <c r="AA958" s="40"/>
      <c r="AB958" s="40"/>
      <c r="AC958" s="40"/>
      <c r="AD958" s="40"/>
      <c r="AE958" s="40"/>
      <c r="AR958" s="227" t="s">
        <v>368</v>
      </c>
      <c r="AT958" s="227" t="s">
        <v>212</v>
      </c>
      <c r="AU958" s="227" t="s">
        <v>83</v>
      </c>
      <c r="AY958" s="19" t="s">
        <v>210</v>
      </c>
      <c r="BE958" s="228">
        <f>IF(N958="základní",J958,0)</f>
        <v>0</v>
      </c>
      <c r="BF958" s="228">
        <f>IF(N958="snížená",J958,0)</f>
        <v>0</v>
      </c>
      <c r="BG958" s="228">
        <f>IF(N958="zákl. přenesená",J958,0)</f>
        <v>0</v>
      </c>
      <c r="BH958" s="228">
        <f>IF(N958="sníž. přenesená",J958,0)</f>
        <v>0</v>
      </c>
      <c r="BI958" s="228">
        <f>IF(N958="nulová",J958,0)</f>
        <v>0</v>
      </c>
      <c r="BJ958" s="19" t="s">
        <v>81</v>
      </c>
      <c r="BK958" s="228">
        <f>ROUND(I958*H958,2)</f>
        <v>0</v>
      </c>
      <c r="BL958" s="19" t="s">
        <v>368</v>
      </c>
      <c r="BM958" s="227" t="s">
        <v>2921</v>
      </c>
    </row>
    <row r="959" s="2" customFormat="1">
      <c r="A959" s="40"/>
      <c r="B959" s="41"/>
      <c r="C959" s="42"/>
      <c r="D959" s="229" t="s">
        <v>219</v>
      </c>
      <c r="E959" s="42"/>
      <c r="F959" s="230" t="s">
        <v>2922</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219</v>
      </c>
      <c r="AU959" s="19" t="s">
        <v>83</v>
      </c>
    </row>
    <row r="960" s="13" customFormat="1">
      <c r="A960" s="13"/>
      <c r="B960" s="234"/>
      <c r="C960" s="235"/>
      <c r="D960" s="236" t="s">
        <v>221</v>
      </c>
      <c r="E960" s="237" t="s">
        <v>19</v>
      </c>
      <c r="F960" s="238" t="s">
        <v>2399</v>
      </c>
      <c r="G960" s="235"/>
      <c r="H960" s="237" t="s">
        <v>19</v>
      </c>
      <c r="I960" s="239"/>
      <c r="J960" s="235"/>
      <c r="K960" s="235"/>
      <c r="L960" s="240"/>
      <c r="M960" s="241"/>
      <c r="N960" s="242"/>
      <c r="O960" s="242"/>
      <c r="P960" s="242"/>
      <c r="Q960" s="242"/>
      <c r="R960" s="242"/>
      <c r="S960" s="242"/>
      <c r="T960" s="243"/>
      <c r="U960" s="13"/>
      <c r="V960" s="13"/>
      <c r="W960" s="13"/>
      <c r="X960" s="13"/>
      <c r="Y960" s="13"/>
      <c r="Z960" s="13"/>
      <c r="AA960" s="13"/>
      <c r="AB960" s="13"/>
      <c r="AC960" s="13"/>
      <c r="AD960" s="13"/>
      <c r="AE960" s="13"/>
      <c r="AT960" s="244" t="s">
        <v>221</v>
      </c>
      <c r="AU960" s="244" t="s">
        <v>83</v>
      </c>
      <c r="AV960" s="13" t="s">
        <v>81</v>
      </c>
      <c r="AW960" s="13" t="s">
        <v>34</v>
      </c>
      <c r="AX960" s="13" t="s">
        <v>74</v>
      </c>
      <c r="AY960" s="244" t="s">
        <v>210</v>
      </c>
    </row>
    <row r="961" s="13" customFormat="1">
      <c r="A961" s="13"/>
      <c r="B961" s="234"/>
      <c r="C961" s="235"/>
      <c r="D961" s="236" t="s">
        <v>221</v>
      </c>
      <c r="E961" s="237" t="s">
        <v>19</v>
      </c>
      <c r="F961" s="238" t="s">
        <v>2400</v>
      </c>
      <c r="G961" s="235"/>
      <c r="H961" s="237" t="s">
        <v>19</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221</v>
      </c>
      <c r="AU961" s="244" t="s">
        <v>83</v>
      </c>
      <c r="AV961" s="13" t="s">
        <v>81</v>
      </c>
      <c r="AW961" s="13" t="s">
        <v>34</v>
      </c>
      <c r="AX961" s="13" t="s">
        <v>74</v>
      </c>
      <c r="AY961" s="244" t="s">
        <v>210</v>
      </c>
    </row>
    <row r="962" s="14" customFormat="1">
      <c r="A962" s="14"/>
      <c r="B962" s="245"/>
      <c r="C962" s="246"/>
      <c r="D962" s="236" t="s">
        <v>221</v>
      </c>
      <c r="E962" s="247" t="s">
        <v>19</v>
      </c>
      <c r="F962" s="248" t="s">
        <v>2923</v>
      </c>
      <c r="G962" s="246"/>
      <c r="H962" s="249">
        <v>2.5129999999999999</v>
      </c>
      <c r="I962" s="250"/>
      <c r="J962" s="246"/>
      <c r="K962" s="246"/>
      <c r="L962" s="251"/>
      <c r="M962" s="252"/>
      <c r="N962" s="253"/>
      <c r="O962" s="253"/>
      <c r="P962" s="253"/>
      <c r="Q962" s="253"/>
      <c r="R962" s="253"/>
      <c r="S962" s="253"/>
      <c r="T962" s="254"/>
      <c r="U962" s="14"/>
      <c r="V962" s="14"/>
      <c r="W962" s="14"/>
      <c r="X962" s="14"/>
      <c r="Y962" s="14"/>
      <c r="Z962" s="14"/>
      <c r="AA962" s="14"/>
      <c r="AB962" s="14"/>
      <c r="AC962" s="14"/>
      <c r="AD962" s="14"/>
      <c r="AE962" s="14"/>
      <c r="AT962" s="255" t="s">
        <v>221</v>
      </c>
      <c r="AU962" s="255" t="s">
        <v>83</v>
      </c>
      <c r="AV962" s="14" t="s">
        <v>83</v>
      </c>
      <c r="AW962" s="14" t="s">
        <v>34</v>
      </c>
      <c r="AX962" s="14" t="s">
        <v>81</v>
      </c>
      <c r="AY962" s="255" t="s">
        <v>210</v>
      </c>
    </row>
    <row r="963" s="2" customFormat="1" ht="16.5" customHeight="1">
      <c r="A963" s="40"/>
      <c r="B963" s="41"/>
      <c r="C963" s="216" t="s">
        <v>1197</v>
      </c>
      <c r="D963" s="216" t="s">
        <v>212</v>
      </c>
      <c r="E963" s="217" t="s">
        <v>2924</v>
      </c>
      <c r="F963" s="218" t="s">
        <v>2474</v>
      </c>
      <c r="G963" s="219" t="s">
        <v>270</v>
      </c>
      <c r="H963" s="220">
        <v>0.503</v>
      </c>
      <c r="I963" s="221"/>
      <c r="J963" s="222">
        <f>ROUND(I963*H963,2)</f>
        <v>0</v>
      </c>
      <c r="K963" s="218" t="s">
        <v>216</v>
      </c>
      <c r="L963" s="46"/>
      <c r="M963" s="223" t="s">
        <v>19</v>
      </c>
      <c r="N963" s="224" t="s">
        <v>45</v>
      </c>
      <c r="O963" s="86"/>
      <c r="P963" s="225">
        <f>O963*H963</f>
        <v>0</v>
      </c>
      <c r="Q963" s="225">
        <v>0</v>
      </c>
      <c r="R963" s="225">
        <f>Q963*H963</f>
        <v>0</v>
      </c>
      <c r="S963" s="225">
        <v>0</v>
      </c>
      <c r="T963" s="226">
        <f>S963*H963</f>
        <v>0</v>
      </c>
      <c r="U963" s="40"/>
      <c r="V963" s="40"/>
      <c r="W963" s="40"/>
      <c r="X963" s="40"/>
      <c r="Y963" s="40"/>
      <c r="Z963" s="40"/>
      <c r="AA963" s="40"/>
      <c r="AB963" s="40"/>
      <c r="AC963" s="40"/>
      <c r="AD963" s="40"/>
      <c r="AE963" s="40"/>
      <c r="AR963" s="227" t="s">
        <v>217</v>
      </c>
      <c r="AT963" s="227" t="s">
        <v>212</v>
      </c>
      <c r="AU963" s="227" t="s">
        <v>83</v>
      </c>
      <c r="AY963" s="19" t="s">
        <v>210</v>
      </c>
      <c r="BE963" s="228">
        <f>IF(N963="základní",J963,0)</f>
        <v>0</v>
      </c>
      <c r="BF963" s="228">
        <f>IF(N963="snížená",J963,0)</f>
        <v>0</v>
      </c>
      <c r="BG963" s="228">
        <f>IF(N963="zákl. přenesená",J963,0)</f>
        <v>0</v>
      </c>
      <c r="BH963" s="228">
        <f>IF(N963="sníž. přenesená",J963,0)</f>
        <v>0</v>
      </c>
      <c r="BI963" s="228">
        <f>IF(N963="nulová",J963,0)</f>
        <v>0</v>
      </c>
      <c r="BJ963" s="19" t="s">
        <v>81</v>
      </c>
      <c r="BK963" s="228">
        <f>ROUND(I963*H963,2)</f>
        <v>0</v>
      </c>
      <c r="BL963" s="19" t="s">
        <v>217</v>
      </c>
      <c r="BM963" s="227" t="s">
        <v>2925</v>
      </c>
    </row>
    <row r="964" s="2" customFormat="1">
      <c r="A964" s="40"/>
      <c r="B964" s="41"/>
      <c r="C964" s="42"/>
      <c r="D964" s="229" t="s">
        <v>219</v>
      </c>
      <c r="E964" s="42"/>
      <c r="F964" s="230" t="s">
        <v>2926</v>
      </c>
      <c r="G964" s="42"/>
      <c r="H964" s="42"/>
      <c r="I964" s="231"/>
      <c r="J964" s="42"/>
      <c r="K964" s="42"/>
      <c r="L964" s="46"/>
      <c r="M964" s="232"/>
      <c r="N964" s="233"/>
      <c r="O964" s="86"/>
      <c r="P964" s="86"/>
      <c r="Q964" s="86"/>
      <c r="R964" s="86"/>
      <c r="S964" s="86"/>
      <c r="T964" s="87"/>
      <c r="U964" s="40"/>
      <c r="V964" s="40"/>
      <c r="W964" s="40"/>
      <c r="X964" s="40"/>
      <c r="Y964" s="40"/>
      <c r="Z964" s="40"/>
      <c r="AA964" s="40"/>
      <c r="AB964" s="40"/>
      <c r="AC964" s="40"/>
      <c r="AD964" s="40"/>
      <c r="AE964" s="40"/>
      <c r="AT964" s="19" t="s">
        <v>219</v>
      </c>
      <c r="AU964" s="19" t="s">
        <v>83</v>
      </c>
    </row>
    <row r="965" s="13" customFormat="1">
      <c r="A965" s="13"/>
      <c r="B965" s="234"/>
      <c r="C965" s="235"/>
      <c r="D965" s="236" t="s">
        <v>221</v>
      </c>
      <c r="E965" s="237" t="s">
        <v>19</v>
      </c>
      <c r="F965" s="238" t="s">
        <v>2399</v>
      </c>
      <c r="G965" s="235"/>
      <c r="H965" s="237" t="s">
        <v>19</v>
      </c>
      <c r="I965" s="239"/>
      <c r="J965" s="235"/>
      <c r="K965" s="235"/>
      <c r="L965" s="240"/>
      <c r="M965" s="241"/>
      <c r="N965" s="242"/>
      <c r="O965" s="242"/>
      <c r="P965" s="242"/>
      <c r="Q965" s="242"/>
      <c r="R965" s="242"/>
      <c r="S965" s="242"/>
      <c r="T965" s="243"/>
      <c r="U965" s="13"/>
      <c r="V965" s="13"/>
      <c r="W965" s="13"/>
      <c r="X965" s="13"/>
      <c r="Y965" s="13"/>
      <c r="Z965" s="13"/>
      <c r="AA965" s="13"/>
      <c r="AB965" s="13"/>
      <c r="AC965" s="13"/>
      <c r="AD965" s="13"/>
      <c r="AE965" s="13"/>
      <c r="AT965" s="244" t="s">
        <v>221</v>
      </c>
      <c r="AU965" s="244" t="s">
        <v>83</v>
      </c>
      <c r="AV965" s="13" t="s">
        <v>81</v>
      </c>
      <c r="AW965" s="13" t="s">
        <v>34</v>
      </c>
      <c r="AX965" s="13" t="s">
        <v>74</v>
      </c>
      <c r="AY965" s="244" t="s">
        <v>210</v>
      </c>
    </row>
    <row r="966" s="13" customFormat="1">
      <c r="A966" s="13"/>
      <c r="B966" s="234"/>
      <c r="C966" s="235"/>
      <c r="D966" s="236" t="s">
        <v>221</v>
      </c>
      <c r="E966" s="237" t="s">
        <v>19</v>
      </c>
      <c r="F966" s="238" t="s">
        <v>2400</v>
      </c>
      <c r="G966" s="235"/>
      <c r="H966" s="237" t="s">
        <v>19</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221</v>
      </c>
      <c r="AU966" s="244" t="s">
        <v>83</v>
      </c>
      <c r="AV966" s="13" t="s">
        <v>81</v>
      </c>
      <c r="AW966" s="13" t="s">
        <v>34</v>
      </c>
      <c r="AX966" s="13" t="s">
        <v>74</v>
      </c>
      <c r="AY966" s="244" t="s">
        <v>210</v>
      </c>
    </row>
    <row r="967" s="14" customFormat="1">
      <c r="A967" s="14"/>
      <c r="B967" s="245"/>
      <c r="C967" s="246"/>
      <c r="D967" s="236" t="s">
        <v>221</v>
      </c>
      <c r="E967" s="247" t="s">
        <v>19</v>
      </c>
      <c r="F967" s="248" t="s">
        <v>2466</v>
      </c>
      <c r="G967" s="246"/>
      <c r="H967" s="249">
        <v>0.503</v>
      </c>
      <c r="I967" s="250"/>
      <c r="J967" s="246"/>
      <c r="K967" s="246"/>
      <c r="L967" s="251"/>
      <c r="M967" s="252"/>
      <c r="N967" s="253"/>
      <c r="O967" s="253"/>
      <c r="P967" s="253"/>
      <c r="Q967" s="253"/>
      <c r="R967" s="253"/>
      <c r="S967" s="253"/>
      <c r="T967" s="254"/>
      <c r="U967" s="14"/>
      <c r="V967" s="14"/>
      <c r="W967" s="14"/>
      <c r="X967" s="14"/>
      <c r="Y967" s="14"/>
      <c r="Z967" s="14"/>
      <c r="AA967" s="14"/>
      <c r="AB967" s="14"/>
      <c r="AC967" s="14"/>
      <c r="AD967" s="14"/>
      <c r="AE967" s="14"/>
      <c r="AT967" s="255" t="s">
        <v>221</v>
      </c>
      <c r="AU967" s="255" t="s">
        <v>83</v>
      </c>
      <c r="AV967" s="14" t="s">
        <v>83</v>
      </c>
      <c r="AW967" s="14" t="s">
        <v>34</v>
      </c>
      <c r="AX967" s="14" t="s">
        <v>81</v>
      </c>
      <c r="AY967" s="255" t="s">
        <v>210</v>
      </c>
    </row>
    <row r="968" s="2" customFormat="1" ht="16.5" customHeight="1">
      <c r="A968" s="40"/>
      <c r="B968" s="41"/>
      <c r="C968" s="216" t="s">
        <v>1207</v>
      </c>
      <c r="D968" s="216" t="s">
        <v>212</v>
      </c>
      <c r="E968" s="217" t="s">
        <v>2927</v>
      </c>
      <c r="F968" s="218" t="s">
        <v>2928</v>
      </c>
      <c r="G968" s="219" t="s">
        <v>270</v>
      </c>
      <c r="H968" s="220">
        <v>2.5129999999999999</v>
      </c>
      <c r="I968" s="221"/>
      <c r="J968" s="222">
        <f>ROUND(I968*H968,2)</f>
        <v>0</v>
      </c>
      <c r="K968" s="218" t="s">
        <v>216</v>
      </c>
      <c r="L968" s="46"/>
      <c r="M968" s="223" t="s">
        <v>19</v>
      </c>
      <c r="N968" s="224" t="s">
        <v>45</v>
      </c>
      <c r="O968" s="86"/>
      <c r="P968" s="225">
        <f>O968*H968</f>
        <v>0</v>
      </c>
      <c r="Q968" s="225">
        <v>0.00017000000000000001</v>
      </c>
      <c r="R968" s="225">
        <f>Q968*H968</f>
        <v>0.00042721000000000002</v>
      </c>
      <c r="S968" s="225">
        <v>0</v>
      </c>
      <c r="T968" s="226">
        <f>S968*H968</f>
        <v>0</v>
      </c>
      <c r="U968" s="40"/>
      <c r="V968" s="40"/>
      <c r="W968" s="40"/>
      <c r="X968" s="40"/>
      <c r="Y968" s="40"/>
      <c r="Z968" s="40"/>
      <c r="AA968" s="40"/>
      <c r="AB968" s="40"/>
      <c r="AC968" s="40"/>
      <c r="AD968" s="40"/>
      <c r="AE968" s="40"/>
      <c r="AR968" s="227" t="s">
        <v>368</v>
      </c>
      <c r="AT968" s="227" t="s">
        <v>212</v>
      </c>
      <c r="AU968" s="227" t="s">
        <v>83</v>
      </c>
      <c r="AY968" s="19" t="s">
        <v>210</v>
      </c>
      <c r="BE968" s="228">
        <f>IF(N968="základní",J968,0)</f>
        <v>0</v>
      </c>
      <c r="BF968" s="228">
        <f>IF(N968="snížená",J968,0)</f>
        <v>0</v>
      </c>
      <c r="BG968" s="228">
        <f>IF(N968="zákl. přenesená",J968,0)</f>
        <v>0</v>
      </c>
      <c r="BH968" s="228">
        <f>IF(N968="sníž. přenesená",J968,0)</f>
        <v>0</v>
      </c>
      <c r="BI968" s="228">
        <f>IF(N968="nulová",J968,0)</f>
        <v>0</v>
      </c>
      <c r="BJ968" s="19" t="s">
        <v>81</v>
      </c>
      <c r="BK968" s="228">
        <f>ROUND(I968*H968,2)</f>
        <v>0</v>
      </c>
      <c r="BL968" s="19" t="s">
        <v>368</v>
      </c>
      <c r="BM968" s="227" t="s">
        <v>2929</v>
      </c>
    </row>
    <row r="969" s="2" customFormat="1">
      <c r="A969" s="40"/>
      <c r="B969" s="41"/>
      <c r="C969" s="42"/>
      <c r="D969" s="229" t="s">
        <v>219</v>
      </c>
      <c r="E969" s="42"/>
      <c r="F969" s="230" t="s">
        <v>2930</v>
      </c>
      <c r="G969" s="42"/>
      <c r="H969" s="42"/>
      <c r="I969" s="231"/>
      <c r="J969" s="42"/>
      <c r="K969" s="42"/>
      <c r="L969" s="46"/>
      <c r="M969" s="232"/>
      <c r="N969" s="233"/>
      <c r="O969" s="86"/>
      <c r="P969" s="86"/>
      <c r="Q969" s="86"/>
      <c r="R969" s="86"/>
      <c r="S969" s="86"/>
      <c r="T969" s="87"/>
      <c r="U969" s="40"/>
      <c r="V969" s="40"/>
      <c r="W969" s="40"/>
      <c r="X969" s="40"/>
      <c r="Y969" s="40"/>
      <c r="Z969" s="40"/>
      <c r="AA969" s="40"/>
      <c r="AB969" s="40"/>
      <c r="AC969" s="40"/>
      <c r="AD969" s="40"/>
      <c r="AE969" s="40"/>
      <c r="AT969" s="19" t="s">
        <v>219</v>
      </c>
      <c r="AU969" s="19" t="s">
        <v>83</v>
      </c>
    </row>
    <row r="970" s="13" customFormat="1">
      <c r="A970" s="13"/>
      <c r="B970" s="234"/>
      <c r="C970" s="235"/>
      <c r="D970" s="236" t="s">
        <v>221</v>
      </c>
      <c r="E970" s="237" t="s">
        <v>19</v>
      </c>
      <c r="F970" s="238" t="s">
        <v>2399</v>
      </c>
      <c r="G970" s="235"/>
      <c r="H970" s="237" t="s">
        <v>19</v>
      </c>
      <c r="I970" s="239"/>
      <c r="J970" s="235"/>
      <c r="K970" s="235"/>
      <c r="L970" s="240"/>
      <c r="M970" s="241"/>
      <c r="N970" s="242"/>
      <c r="O970" s="242"/>
      <c r="P970" s="242"/>
      <c r="Q970" s="242"/>
      <c r="R970" s="242"/>
      <c r="S970" s="242"/>
      <c r="T970" s="243"/>
      <c r="U970" s="13"/>
      <c r="V970" s="13"/>
      <c r="W970" s="13"/>
      <c r="X970" s="13"/>
      <c r="Y970" s="13"/>
      <c r="Z970" s="13"/>
      <c r="AA970" s="13"/>
      <c r="AB970" s="13"/>
      <c r="AC970" s="13"/>
      <c r="AD970" s="13"/>
      <c r="AE970" s="13"/>
      <c r="AT970" s="244" t="s">
        <v>221</v>
      </c>
      <c r="AU970" s="244" t="s">
        <v>83</v>
      </c>
      <c r="AV970" s="13" t="s">
        <v>81</v>
      </c>
      <c r="AW970" s="13" t="s">
        <v>34</v>
      </c>
      <c r="AX970" s="13" t="s">
        <v>74</v>
      </c>
      <c r="AY970" s="244" t="s">
        <v>210</v>
      </c>
    </row>
    <row r="971" s="13" customFormat="1">
      <c r="A971" s="13"/>
      <c r="B971" s="234"/>
      <c r="C971" s="235"/>
      <c r="D971" s="236" t="s">
        <v>221</v>
      </c>
      <c r="E971" s="237" t="s">
        <v>19</v>
      </c>
      <c r="F971" s="238" t="s">
        <v>2400</v>
      </c>
      <c r="G971" s="235"/>
      <c r="H971" s="237" t="s">
        <v>19</v>
      </c>
      <c r="I971" s="239"/>
      <c r="J971" s="235"/>
      <c r="K971" s="235"/>
      <c r="L971" s="240"/>
      <c r="M971" s="241"/>
      <c r="N971" s="242"/>
      <c r="O971" s="242"/>
      <c r="P971" s="242"/>
      <c r="Q971" s="242"/>
      <c r="R971" s="242"/>
      <c r="S971" s="242"/>
      <c r="T971" s="243"/>
      <c r="U971" s="13"/>
      <c r="V971" s="13"/>
      <c r="W971" s="13"/>
      <c r="X971" s="13"/>
      <c r="Y971" s="13"/>
      <c r="Z971" s="13"/>
      <c r="AA971" s="13"/>
      <c r="AB971" s="13"/>
      <c r="AC971" s="13"/>
      <c r="AD971" s="13"/>
      <c r="AE971" s="13"/>
      <c r="AT971" s="244" t="s">
        <v>221</v>
      </c>
      <c r="AU971" s="244" t="s">
        <v>83</v>
      </c>
      <c r="AV971" s="13" t="s">
        <v>81</v>
      </c>
      <c r="AW971" s="13" t="s">
        <v>34</v>
      </c>
      <c r="AX971" s="13" t="s">
        <v>74</v>
      </c>
      <c r="AY971" s="244" t="s">
        <v>210</v>
      </c>
    </row>
    <row r="972" s="14" customFormat="1">
      <c r="A972" s="14"/>
      <c r="B972" s="245"/>
      <c r="C972" s="246"/>
      <c r="D972" s="236" t="s">
        <v>221</v>
      </c>
      <c r="E972" s="247" t="s">
        <v>19</v>
      </c>
      <c r="F972" s="248" t="s">
        <v>2923</v>
      </c>
      <c r="G972" s="246"/>
      <c r="H972" s="249">
        <v>2.5129999999999999</v>
      </c>
      <c r="I972" s="250"/>
      <c r="J972" s="246"/>
      <c r="K972" s="246"/>
      <c r="L972" s="251"/>
      <c r="M972" s="252"/>
      <c r="N972" s="253"/>
      <c r="O972" s="253"/>
      <c r="P972" s="253"/>
      <c r="Q972" s="253"/>
      <c r="R972" s="253"/>
      <c r="S972" s="253"/>
      <c r="T972" s="254"/>
      <c r="U972" s="14"/>
      <c r="V972" s="14"/>
      <c r="W972" s="14"/>
      <c r="X972" s="14"/>
      <c r="Y972" s="14"/>
      <c r="Z972" s="14"/>
      <c r="AA972" s="14"/>
      <c r="AB972" s="14"/>
      <c r="AC972" s="14"/>
      <c r="AD972" s="14"/>
      <c r="AE972" s="14"/>
      <c r="AT972" s="255" t="s">
        <v>221</v>
      </c>
      <c r="AU972" s="255" t="s">
        <v>83</v>
      </c>
      <c r="AV972" s="14" t="s">
        <v>83</v>
      </c>
      <c r="AW972" s="14" t="s">
        <v>34</v>
      </c>
      <c r="AX972" s="14" t="s">
        <v>81</v>
      </c>
      <c r="AY972" s="255" t="s">
        <v>210</v>
      </c>
    </row>
    <row r="973" s="2" customFormat="1" ht="16.5" customHeight="1">
      <c r="A973" s="40"/>
      <c r="B973" s="41"/>
      <c r="C973" s="278" t="s">
        <v>1213</v>
      </c>
      <c r="D973" s="278" t="s">
        <v>424</v>
      </c>
      <c r="E973" s="279" t="s">
        <v>2931</v>
      </c>
      <c r="F973" s="280" t="s">
        <v>2932</v>
      </c>
      <c r="G973" s="281" t="s">
        <v>270</v>
      </c>
      <c r="H973" s="282">
        <v>2.714</v>
      </c>
      <c r="I973" s="283"/>
      <c r="J973" s="284">
        <f>ROUND(I973*H973,2)</f>
        <v>0</v>
      </c>
      <c r="K973" s="280" t="s">
        <v>216</v>
      </c>
      <c r="L973" s="285"/>
      <c r="M973" s="286" t="s">
        <v>19</v>
      </c>
      <c r="N973" s="287" t="s">
        <v>45</v>
      </c>
      <c r="O973" s="86"/>
      <c r="P973" s="225">
        <f>O973*H973</f>
        <v>0</v>
      </c>
      <c r="Q973" s="225">
        <v>3.0000000000000001E-05</v>
      </c>
      <c r="R973" s="225">
        <f>Q973*H973</f>
        <v>8.1420000000000003E-05</v>
      </c>
      <c r="S973" s="225">
        <v>0</v>
      </c>
      <c r="T973" s="226">
        <f>S973*H973</f>
        <v>0</v>
      </c>
      <c r="U973" s="40"/>
      <c r="V973" s="40"/>
      <c r="W973" s="40"/>
      <c r="X973" s="40"/>
      <c r="Y973" s="40"/>
      <c r="Z973" s="40"/>
      <c r="AA973" s="40"/>
      <c r="AB973" s="40"/>
      <c r="AC973" s="40"/>
      <c r="AD973" s="40"/>
      <c r="AE973" s="40"/>
      <c r="AR973" s="227" t="s">
        <v>498</v>
      </c>
      <c r="AT973" s="227" t="s">
        <v>424</v>
      </c>
      <c r="AU973" s="227" t="s">
        <v>83</v>
      </c>
      <c r="AY973" s="19" t="s">
        <v>210</v>
      </c>
      <c r="BE973" s="228">
        <f>IF(N973="základní",J973,0)</f>
        <v>0</v>
      </c>
      <c r="BF973" s="228">
        <f>IF(N973="snížená",J973,0)</f>
        <v>0</v>
      </c>
      <c r="BG973" s="228">
        <f>IF(N973="zákl. přenesená",J973,0)</f>
        <v>0</v>
      </c>
      <c r="BH973" s="228">
        <f>IF(N973="sníž. přenesená",J973,0)</f>
        <v>0</v>
      </c>
      <c r="BI973" s="228">
        <f>IF(N973="nulová",J973,0)</f>
        <v>0</v>
      </c>
      <c r="BJ973" s="19" t="s">
        <v>81</v>
      </c>
      <c r="BK973" s="228">
        <f>ROUND(I973*H973,2)</f>
        <v>0</v>
      </c>
      <c r="BL973" s="19" t="s">
        <v>368</v>
      </c>
      <c r="BM973" s="227" t="s">
        <v>2933</v>
      </c>
    </row>
    <row r="974" s="13" customFormat="1">
      <c r="A974" s="13"/>
      <c r="B974" s="234"/>
      <c r="C974" s="235"/>
      <c r="D974" s="236" t="s">
        <v>221</v>
      </c>
      <c r="E974" s="237" t="s">
        <v>19</v>
      </c>
      <c r="F974" s="238" t="s">
        <v>2399</v>
      </c>
      <c r="G974" s="235"/>
      <c r="H974" s="237" t="s">
        <v>19</v>
      </c>
      <c r="I974" s="239"/>
      <c r="J974" s="235"/>
      <c r="K974" s="235"/>
      <c r="L974" s="240"/>
      <c r="M974" s="241"/>
      <c r="N974" s="242"/>
      <c r="O974" s="242"/>
      <c r="P974" s="242"/>
      <c r="Q974" s="242"/>
      <c r="R974" s="242"/>
      <c r="S974" s="242"/>
      <c r="T974" s="243"/>
      <c r="U974" s="13"/>
      <c r="V974" s="13"/>
      <c r="W974" s="13"/>
      <c r="X974" s="13"/>
      <c r="Y974" s="13"/>
      <c r="Z974" s="13"/>
      <c r="AA974" s="13"/>
      <c r="AB974" s="13"/>
      <c r="AC974" s="13"/>
      <c r="AD974" s="13"/>
      <c r="AE974" s="13"/>
      <c r="AT974" s="244" t="s">
        <v>221</v>
      </c>
      <c r="AU974" s="244" t="s">
        <v>83</v>
      </c>
      <c r="AV974" s="13" t="s">
        <v>81</v>
      </c>
      <c r="AW974" s="13" t="s">
        <v>34</v>
      </c>
      <c r="AX974" s="13" t="s">
        <v>74</v>
      </c>
      <c r="AY974" s="244" t="s">
        <v>210</v>
      </c>
    </row>
    <row r="975" s="13" customFormat="1">
      <c r="A975" s="13"/>
      <c r="B975" s="234"/>
      <c r="C975" s="235"/>
      <c r="D975" s="236" t="s">
        <v>221</v>
      </c>
      <c r="E975" s="237" t="s">
        <v>19</v>
      </c>
      <c r="F975" s="238" t="s">
        <v>2400</v>
      </c>
      <c r="G975" s="235"/>
      <c r="H975" s="237" t="s">
        <v>19</v>
      </c>
      <c r="I975" s="239"/>
      <c r="J975" s="235"/>
      <c r="K975" s="235"/>
      <c r="L975" s="240"/>
      <c r="M975" s="241"/>
      <c r="N975" s="242"/>
      <c r="O975" s="242"/>
      <c r="P975" s="242"/>
      <c r="Q975" s="242"/>
      <c r="R975" s="242"/>
      <c r="S975" s="242"/>
      <c r="T975" s="243"/>
      <c r="U975" s="13"/>
      <c r="V975" s="13"/>
      <c r="W975" s="13"/>
      <c r="X975" s="13"/>
      <c r="Y975" s="13"/>
      <c r="Z975" s="13"/>
      <c r="AA975" s="13"/>
      <c r="AB975" s="13"/>
      <c r="AC975" s="13"/>
      <c r="AD975" s="13"/>
      <c r="AE975" s="13"/>
      <c r="AT975" s="244" t="s">
        <v>221</v>
      </c>
      <c r="AU975" s="244" t="s">
        <v>83</v>
      </c>
      <c r="AV975" s="13" t="s">
        <v>81</v>
      </c>
      <c r="AW975" s="13" t="s">
        <v>34</v>
      </c>
      <c r="AX975" s="13" t="s">
        <v>74</v>
      </c>
      <c r="AY975" s="244" t="s">
        <v>210</v>
      </c>
    </row>
    <row r="976" s="14" customFormat="1">
      <c r="A976" s="14"/>
      <c r="B976" s="245"/>
      <c r="C976" s="246"/>
      <c r="D976" s="236" t="s">
        <v>221</v>
      </c>
      <c r="E976" s="247" t="s">
        <v>19</v>
      </c>
      <c r="F976" s="248" t="s">
        <v>2923</v>
      </c>
      <c r="G976" s="246"/>
      <c r="H976" s="249">
        <v>2.5129999999999999</v>
      </c>
      <c r="I976" s="250"/>
      <c r="J976" s="246"/>
      <c r="K976" s="246"/>
      <c r="L976" s="251"/>
      <c r="M976" s="252"/>
      <c r="N976" s="253"/>
      <c r="O976" s="253"/>
      <c r="P976" s="253"/>
      <c r="Q976" s="253"/>
      <c r="R976" s="253"/>
      <c r="S976" s="253"/>
      <c r="T976" s="254"/>
      <c r="U976" s="14"/>
      <c r="V976" s="14"/>
      <c r="W976" s="14"/>
      <c r="X976" s="14"/>
      <c r="Y976" s="14"/>
      <c r="Z976" s="14"/>
      <c r="AA976" s="14"/>
      <c r="AB976" s="14"/>
      <c r="AC976" s="14"/>
      <c r="AD976" s="14"/>
      <c r="AE976" s="14"/>
      <c r="AT976" s="255" t="s">
        <v>221</v>
      </c>
      <c r="AU976" s="255" t="s">
        <v>83</v>
      </c>
      <c r="AV976" s="14" t="s">
        <v>83</v>
      </c>
      <c r="AW976" s="14" t="s">
        <v>34</v>
      </c>
      <c r="AX976" s="14" t="s">
        <v>81</v>
      </c>
      <c r="AY976" s="255" t="s">
        <v>210</v>
      </c>
    </row>
    <row r="977" s="14" customFormat="1">
      <c r="A977" s="14"/>
      <c r="B977" s="245"/>
      <c r="C977" s="246"/>
      <c r="D977" s="236" t="s">
        <v>221</v>
      </c>
      <c r="E977" s="246"/>
      <c r="F977" s="248" t="s">
        <v>2934</v>
      </c>
      <c r="G977" s="246"/>
      <c r="H977" s="249">
        <v>2.714</v>
      </c>
      <c r="I977" s="250"/>
      <c r="J977" s="246"/>
      <c r="K977" s="246"/>
      <c r="L977" s="251"/>
      <c r="M977" s="252"/>
      <c r="N977" s="253"/>
      <c r="O977" s="253"/>
      <c r="P977" s="253"/>
      <c r="Q977" s="253"/>
      <c r="R977" s="253"/>
      <c r="S977" s="253"/>
      <c r="T977" s="254"/>
      <c r="U977" s="14"/>
      <c r="V977" s="14"/>
      <c r="W977" s="14"/>
      <c r="X977" s="14"/>
      <c r="Y977" s="14"/>
      <c r="Z977" s="14"/>
      <c r="AA977" s="14"/>
      <c r="AB977" s="14"/>
      <c r="AC977" s="14"/>
      <c r="AD977" s="14"/>
      <c r="AE977" s="14"/>
      <c r="AT977" s="255" t="s">
        <v>221</v>
      </c>
      <c r="AU977" s="255" t="s">
        <v>83</v>
      </c>
      <c r="AV977" s="14" t="s">
        <v>83</v>
      </c>
      <c r="AW977" s="14" t="s">
        <v>4</v>
      </c>
      <c r="AX977" s="14" t="s">
        <v>81</v>
      </c>
      <c r="AY977" s="255" t="s">
        <v>210</v>
      </c>
    </row>
    <row r="978" s="2" customFormat="1" ht="24.15" customHeight="1">
      <c r="A978" s="40"/>
      <c r="B978" s="41"/>
      <c r="C978" s="216" t="s">
        <v>1223</v>
      </c>
      <c r="D978" s="216" t="s">
        <v>212</v>
      </c>
      <c r="E978" s="217" t="s">
        <v>2935</v>
      </c>
      <c r="F978" s="218" t="s">
        <v>2936</v>
      </c>
      <c r="G978" s="219" t="s">
        <v>356</v>
      </c>
      <c r="H978" s="220">
        <v>6.524</v>
      </c>
      <c r="I978" s="221"/>
      <c r="J978" s="222">
        <f>ROUND(I978*H978,2)</f>
        <v>0</v>
      </c>
      <c r="K978" s="218" t="s">
        <v>216</v>
      </c>
      <c r="L978" s="46"/>
      <c r="M978" s="223" t="s">
        <v>19</v>
      </c>
      <c r="N978" s="224" t="s">
        <v>45</v>
      </c>
      <c r="O978" s="86"/>
      <c r="P978" s="225">
        <f>O978*H978</f>
        <v>0</v>
      </c>
      <c r="Q978" s="225">
        <v>0</v>
      </c>
      <c r="R978" s="225">
        <f>Q978*H978</f>
        <v>0</v>
      </c>
      <c r="S978" s="225">
        <v>0</v>
      </c>
      <c r="T978" s="226">
        <f>S978*H978</f>
        <v>0</v>
      </c>
      <c r="U978" s="40"/>
      <c r="V978" s="40"/>
      <c r="W978" s="40"/>
      <c r="X978" s="40"/>
      <c r="Y978" s="40"/>
      <c r="Z978" s="40"/>
      <c r="AA978" s="40"/>
      <c r="AB978" s="40"/>
      <c r="AC978" s="40"/>
      <c r="AD978" s="40"/>
      <c r="AE978" s="40"/>
      <c r="AR978" s="227" t="s">
        <v>368</v>
      </c>
      <c r="AT978" s="227" t="s">
        <v>212</v>
      </c>
      <c r="AU978" s="227" t="s">
        <v>83</v>
      </c>
      <c r="AY978" s="19" t="s">
        <v>210</v>
      </c>
      <c r="BE978" s="228">
        <f>IF(N978="základní",J978,0)</f>
        <v>0</v>
      </c>
      <c r="BF978" s="228">
        <f>IF(N978="snížená",J978,0)</f>
        <v>0</v>
      </c>
      <c r="BG978" s="228">
        <f>IF(N978="zákl. přenesená",J978,0)</f>
        <v>0</v>
      </c>
      <c r="BH978" s="228">
        <f>IF(N978="sníž. přenesená",J978,0)</f>
        <v>0</v>
      </c>
      <c r="BI978" s="228">
        <f>IF(N978="nulová",J978,0)</f>
        <v>0</v>
      </c>
      <c r="BJ978" s="19" t="s">
        <v>81</v>
      </c>
      <c r="BK978" s="228">
        <f>ROUND(I978*H978,2)</f>
        <v>0</v>
      </c>
      <c r="BL978" s="19" t="s">
        <v>368</v>
      </c>
      <c r="BM978" s="227" t="s">
        <v>2937</v>
      </c>
    </row>
    <row r="979" s="2" customFormat="1">
      <c r="A979" s="40"/>
      <c r="B979" s="41"/>
      <c r="C979" s="42"/>
      <c r="D979" s="229" t="s">
        <v>219</v>
      </c>
      <c r="E979" s="42"/>
      <c r="F979" s="230" t="s">
        <v>2938</v>
      </c>
      <c r="G979" s="42"/>
      <c r="H979" s="42"/>
      <c r="I979" s="231"/>
      <c r="J979" s="42"/>
      <c r="K979" s="42"/>
      <c r="L979" s="46"/>
      <c r="M979" s="232"/>
      <c r="N979" s="233"/>
      <c r="O979" s="86"/>
      <c r="P979" s="86"/>
      <c r="Q979" s="86"/>
      <c r="R979" s="86"/>
      <c r="S979" s="86"/>
      <c r="T979" s="87"/>
      <c r="U979" s="40"/>
      <c r="V979" s="40"/>
      <c r="W979" s="40"/>
      <c r="X979" s="40"/>
      <c r="Y979" s="40"/>
      <c r="Z979" s="40"/>
      <c r="AA979" s="40"/>
      <c r="AB979" s="40"/>
      <c r="AC979" s="40"/>
      <c r="AD979" s="40"/>
      <c r="AE979" s="40"/>
      <c r="AT979" s="19" t="s">
        <v>219</v>
      </c>
      <c r="AU979" s="19" t="s">
        <v>83</v>
      </c>
    </row>
    <row r="980" s="2" customFormat="1" ht="24.15" customHeight="1">
      <c r="A980" s="40"/>
      <c r="B980" s="41"/>
      <c r="C980" s="216" t="s">
        <v>1232</v>
      </c>
      <c r="D980" s="216" t="s">
        <v>212</v>
      </c>
      <c r="E980" s="217" t="s">
        <v>2939</v>
      </c>
      <c r="F980" s="218" t="s">
        <v>2940</v>
      </c>
      <c r="G980" s="219" t="s">
        <v>356</v>
      </c>
      <c r="H980" s="220">
        <v>6.524</v>
      </c>
      <c r="I980" s="221"/>
      <c r="J980" s="222">
        <f>ROUND(I980*H980,2)</f>
        <v>0</v>
      </c>
      <c r="K980" s="218" t="s">
        <v>216</v>
      </c>
      <c r="L980" s="46"/>
      <c r="M980" s="223" t="s">
        <v>19</v>
      </c>
      <c r="N980" s="224" t="s">
        <v>45</v>
      </c>
      <c r="O980" s="86"/>
      <c r="P980" s="225">
        <f>O980*H980</f>
        <v>0</v>
      </c>
      <c r="Q980" s="225">
        <v>0</v>
      </c>
      <c r="R980" s="225">
        <f>Q980*H980</f>
        <v>0</v>
      </c>
      <c r="S980" s="225">
        <v>0</v>
      </c>
      <c r="T980" s="226">
        <f>S980*H980</f>
        <v>0</v>
      </c>
      <c r="U980" s="40"/>
      <c r="V980" s="40"/>
      <c r="W980" s="40"/>
      <c r="X980" s="40"/>
      <c r="Y980" s="40"/>
      <c r="Z980" s="40"/>
      <c r="AA980" s="40"/>
      <c r="AB980" s="40"/>
      <c r="AC980" s="40"/>
      <c r="AD980" s="40"/>
      <c r="AE980" s="40"/>
      <c r="AR980" s="227" t="s">
        <v>368</v>
      </c>
      <c r="AT980" s="227" t="s">
        <v>212</v>
      </c>
      <c r="AU980" s="227" t="s">
        <v>83</v>
      </c>
      <c r="AY980" s="19" t="s">
        <v>210</v>
      </c>
      <c r="BE980" s="228">
        <f>IF(N980="základní",J980,0)</f>
        <v>0</v>
      </c>
      <c r="BF980" s="228">
        <f>IF(N980="snížená",J980,0)</f>
        <v>0</v>
      </c>
      <c r="BG980" s="228">
        <f>IF(N980="zákl. přenesená",J980,0)</f>
        <v>0</v>
      </c>
      <c r="BH980" s="228">
        <f>IF(N980="sníž. přenesená",J980,0)</f>
        <v>0</v>
      </c>
      <c r="BI980" s="228">
        <f>IF(N980="nulová",J980,0)</f>
        <v>0</v>
      </c>
      <c r="BJ980" s="19" t="s">
        <v>81</v>
      </c>
      <c r="BK980" s="228">
        <f>ROUND(I980*H980,2)</f>
        <v>0</v>
      </c>
      <c r="BL980" s="19" t="s">
        <v>368</v>
      </c>
      <c r="BM980" s="227" t="s">
        <v>2941</v>
      </c>
    </row>
    <row r="981" s="2" customFormat="1">
      <c r="A981" s="40"/>
      <c r="B981" s="41"/>
      <c r="C981" s="42"/>
      <c r="D981" s="229" t="s">
        <v>219</v>
      </c>
      <c r="E981" s="42"/>
      <c r="F981" s="230" t="s">
        <v>2942</v>
      </c>
      <c r="G981" s="42"/>
      <c r="H981" s="42"/>
      <c r="I981" s="231"/>
      <c r="J981" s="42"/>
      <c r="K981" s="42"/>
      <c r="L981" s="46"/>
      <c r="M981" s="232"/>
      <c r="N981" s="233"/>
      <c r="O981" s="86"/>
      <c r="P981" s="86"/>
      <c r="Q981" s="86"/>
      <c r="R981" s="86"/>
      <c r="S981" s="86"/>
      <c r="T981" s="87"/>
      <c r="U981" s="40"/>
      <c r="V981" s="40"/>
      <c r="W981" s="40"/>
      <c r="X981" s="40"/>
      <c r="Y981" s="40"/>
      <c r="Z981" s="40"/>
      <c r="AA981" s="40"/>
      <c r="AB981" s="40"/>
      <c r="AC981" s="40"/>
      <c r="AD981" s="40"/>
      <c r="AE981" s="40"/>
      <c r="AT981" s="19" t="s">
        <v>219</v>
      </c>
      <c r="AU981" s="19" t="s">
        <v>83</v>
      </c>
    </row>
    <row r="982" s="12" customFormat="1" ht="22.8" customHeight="1">
      <c r="A982" s="12"/>
      <c r="B982" s="200"/>
      <c r="C982" s="201"/>
      <c r="D982" s="202" t="s">
        <v>73</v>
      </c>
      <c r="E982" s="214" t="s">
        <v>2943</v>
      </c>
      <c r="F982" s="214" t="s">
        <v>2944</v>
      </c>
      <c r="G982" s="201"/>
      <c r="H982" s="201"/>
      <c r="I982" s="204"/>
      <c r="J982" s="215">
        <f>BK982</f>
        <v>0</v>
      </c>
      <c r="K982" s="201"/>
      <c r="L982" s="206"/>
      <c r="M982" s="207"/>
      <c r="N982" s="208"/>
      <c r="O982" s="208"/>
      <c r="P982" s="209">
        <f>SUM(P983:P1053)</f>
        <v>0</v>
      </c>
      <c r="Q982" s="208"/>
      <c r="R982" s="209">
        <f>SUM(R983:R1053)</f>
        <v>0.15225418999999998</v>
      </c>
      <c r="S982" s="208"/>
      <c r="T982" s="210">
        <f>SUM(T983:T1053)</f>
        <v>0</v>
      </c>
      <c r="U982" s="12"/>
      <c r="V982" s="12"/>
      <c r="W982" s="12"/>
      <c r="X982" s="12"/>
      <c r="Y982" s="12"/>
      <c r="Z982" s="12"/>
      <c r="AA982" s="12"/>
      <c r="AB982" s="12"/>
      <c r="AC982" s="12"/>
      <c r="AD982" s="12"/>
      <c r="AE982" s="12"/>
      <c r="AR982" s="211" t="s">
        <v>83</v>
      </c>
      <c r="AT982" s="212" t="s">
        <v>73</v>
      </c>
      <c r="AU982" s="212" t="s">
        <v>81</v>
      </c>
      <c r="AY982" s="211" t="s">
        <v>210</v>
      </c>
      <c r="BK982" s="213">
        <f>SUM(BK983:BK1053)</f>
        <v>0</v>
      </c>
    </row>
    <row r="983" s="2" customFormat="1" ht="16.5" customHeight="1">
      <c r="A983" s="40"/>
      <c r="B983" s="41"/>
      <c r="C983" s="216" t="s">
        <v>1237</v>
      </c>
      <c r="D983" s="216" t="s">
        <v>212</v>
      </c>
      <c r="E983" s="217" t="s">
        <v>2945</v>
      </c>
      <c r="F983" s="218" t="s">
        <v>2946</v>
      </c>
      <c r="G983" s="219" t="s">
        <v>270</v>
      </c>
      <c r="H983" s="220">
        <v>0.45200000000000001</v>
      </c>
      <c r="I983" s="221"/>
      <c r="J983" s="222">
        <f>ROUND(I983*H983,2)</f>
        <v>0</v>
      </c>
      <c r="K983" s="218" t="s">
        <v>216</v>
      </c>
      <c r="L983" s="46"/>
      <c r="M983" s="223" t="s">
        <v>19</v>
      </c>
      <c r="N983" s="224" t="s">
        <v>45</v>
      </c>
      <c r="O983" s="86"/>
      <c r="P983" s="225">
        <f>O983*H983</f>
        <v>0</v>
      </c>
      <c r="Q983" s="225">
        <v>0</v>
      </c>
      <c r="R983" s="225">
        <f>Q983*H983</f>
        <v>0</v>
      </c>
      <c r="S983" s="225">
        <v>0</v>
      </c>
      <c r="T983" s="226">
        <f>S983*H983</f>
        <v>0</v>
      </c>
      <c r="U983" s="40"/>
      <c r="V983" s="40"/>
      <c r="W983" s="40"/>
      <c r="X983" s="40"/>
      <c r="Y983" s="40"/>
      <c r="Z983" s="40"/>
      <c r="AA983" s="40"/>
      <c r="AB983" s="40"/>
      <c r="AC983" s="40"/>
      <c r="AD983" s="40"/>
      <c r="AE983" s="40"/>
      <c r="AR983" s="227" t="s">
        <v>368</v>
      </c>
      <c r="AT983" s="227" t="s">
        <v>212</v>
      </c>
      <c r="AU983" s="227" t="s">
        <v>83</v>
      </c>
      <c r="AY983" s="19" t="s">
        <v>210</v>
      </c>
      <c r="BE983" s="228">
        <f>IF(N983="základní",J983,0)</f>
        <v>0</v>
      </c>
      <c r="BF983" s="228">
        <f>IF(N983="snížená",J983,0)</f>
        <v>0</v>
      </c>
      <c r="BG983" s="228">
        <f>IF(N983="zákl. přenesená",J983,0)</f>
        <v>0</v>
      </c>
      <c r="BH983" s="228">
        <f>IF(N983="sníž. přenesená",J983,0)</f>
        <v>0</v>
      </c>
      <c r="BI983" s="228">
        <f>IF(N983="nulová",J983,0)</f>
        <v>0</v>
      </c>
      <c r="BJ983" s="19" t="s">
        <v>81</v>
      </c>
      <c r="BK983" s="228">
        <f>ROUND(I983*H983,2)</f>
        <v>0</v>
      </c>
      <c r="BL983" s="19" t="s">
        <v>368</v>
      </c>
      <c r="BM983" s="227" t="s">
        <v>2947</v>
      </c>
    </row>
    <row r="984" s="2" customFormat="1">
      <c r="A984" s="40"/>
      <c r="B984" s="41"/>
      <c r="C984" s="42"/>
      <c r="D984" s="229" t="s">
        <v>219</v>
      </c>
      <c r="E984" s="42"/>
      <c r="F984" s="230" t="s">
        <v>2948</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219</v>
      </c>
      <c r="AU984" s="19" t="s">
        <v>83</v>
      </c>
    </row>
    <row r="985" s="13" customFormat="1">
      <c r="A985" s="13"/>
      <c r="B985" s="234"/>
      <c r="C985" s="235"/>
      <c r="D985" s="236" t="s">
        <v>221</v>
      </c>
      <c r="E985" s="237" t="s">
        <v>19</v>
      </c>
      <c r="F985" s="238" t="s">
        <v>2399</v>
      </c>
      <c r="G985" s="235"/>
      <c r="H985" s="237" t="s">
        <v>19</v>
      </c>
      <c r="I985" s="239"/>
      <c r="J985" s="235"/>
      <c r="K985" s="235"/>
      <c r="L985" s="240"/>
      <c r="M985" s="241"/>
      <c r="N985" s="242"/>
      <c r="O985" s="242"/>
      <c r="P985" s="242"/>
      <c r="Q985" s="242"/>
      <c r="R985" s="242"/>
      <c r="S985" s="242"/>
      <c r="T985" s="243"/>
      <c r="U985" s="13"/>
      <c r="V985" s="13"/>
      <c r="W985" s="13"/>
      <c r="X985" s="13"/>
      <c r="Y985" s="13"/>
      <c r="Z985" s="13"/>
      <c r="AA985" s="13"/>
      <c r="AB985" s="13"/>
      <c r="AC985" s="13"/>
      <c r="AD985" s="13"/>
      <c r="AE985" s="13"/>
      <c r="AT985" s="244" t="s">
        <v>221</v>
      </c>
      <c r="AU985" s="244" t="s">
        <v>83</v>
      </c>
      <c r="AV985" s="13" t="s">
        <v>81</v>
      </c>
      <c r="AW985" s="13" t="s">
        <v>34</v>
      </c>
      <c r="AX985" s="13" t="s">
        <v>74</v>
      </c>
      <c r="AY985" s="244" t="s">
        <v>210</v>
      </c>
    </row>
    <row r="986" s="13" customFormat="1">
      <c r="A986" s="13"/>
      <c r="B986" s="234"/>
      <c r="C986" s="235"/>
      <c r="D986" s="236" t="s">
        <v>221</v>
      </c>
      <c r="E986" s="237" t="s">
        <v>19</v>
      </c>
      <c r="F986" s="238" t="s">
        <v>2400</v>
      </c>
      <c r="G986" s="235"/>
      <c r="H986" s="237" t="s">
        <v>19</v>
      </c>
      <c r="I986" s="239"/>
      <c r="J986" s="235"/>
      <c r="K986" s="235"/>
      <c r="L986" s="240"/>
      <c r="M986" s="241"/>
      <c r="N986" s="242"/>
      <c r="O986" s="242"/>
      <c r="P986" s="242"/>
      <c r="Q986" s="242"/>
      <c r="R986" s="242"/>
      <c r="S986" s="242"/>
      <c r="T986" s="243"/>
      <c r="U986" s="13"/>
      <c r="V986" s="13"/>
      <c r="W986" s="13"/>
      <c r="X986" s="13"/>
      <c r="Y986" s="13"/>
      <c r="Z986" s="13"/>
      <c r="AA986" s="13"/>
      <c r="AB986" s="13"/>
      <c r="AC986" s="13"/>
      <c r="AD986" s="13"/>
      <c r="AE986" s="13"/>
      <c r="AT986" s="244" t="s">
        <v>221</v>
      </c>
      <c r="AU986" s="244" t="s">
        <v>83</v>
      </c>
      <c r="AV986" s="13" t="s">
        <v>81</v>
      </c>
      <c r="AW986" s="13" t="s">
        <v>34</v>
      </c>
      <c r="AX986" s="13" t="s">
        <v>74</v>
      </c>
      <c r="AY986" s="244" t="s">
        <v>210</v>
      </c>
    </row>
    <row r="987" s="14" customFormat="1">
      <c r="A987" s="14"/>
      <c r="B987" s="245"/>
      <c r="C987" s="246"/>
      <c r="D987" s="236" t="s">
        <v>221</v>
      </c>
      <c r="E987" s="247" t="s">
        <v>19</v>
      </c>
      <c r="F987" s="248" t="s">
        <v>2949</v>
      </c>
      <c r="G987" s="246"/>
      <c r="H987" s="249">
        <v>0.20100000000000001</v>
      </c>
      <c r="I987" s="250"/>
      <c r="J987" s="246"/>
      <c r="K987" s="246"/>
      <c r="L987" s="251"/>
      <c r="M987" s="252"/>
      <c r="N987" s="253"/>
      <c r="O987" s="253"/>
      <c r="P987" s="253"/>
      <c r="Q987" s="253"/>
      <c r="R987" s="253"/>
      <c r="S987" s="253"/>
      <c r="T987" s="254"/>
      <c r="U987" s="14"/>
      <c r="V987" s="14"/>
      <c r="W987" s="14"/>
      <c r="X987" s="14"/>
      <c r="Y987" s="14"/>
      <c r="Z987" s="14"/>
      <c r="AA987" s="14"/>
      <c r="AB987" s="14"/>
      <c r="AC987" s="14"/>
      <c r="AD987" s="14"/>
      <c r="AE987" s="14"/>
      <c r="AT987" s="255" t="s">
        <v>221</v>
      </c>
      <c r="AU987" s="255" t="s">
        <v>83</v>
      </c>
      <c r="AV987" s="14" t="s">
        <v>83</v>
      </c>
      <c r="AW987" s="14" t="s">
        <v>34</v>
      </c>
      <c r="AX987" s="14" t="s">
        <v>74</v>
      </c>
      <c r="AY987" s="255" t="s">
        <v>210</v>
      </c>
    </row>
    <row r="988" s="14" customFormat="1">
      <c r="A988" s="14"/>
      <c r="B988" s="245"/>
      <c r="C988" s="246"/>
      <c r="D988" s="236" t="s">
        <v>221</v>
      </c>
      <c r="E988" s="247" t="s">
        <v>19</v>
      </c>
      <c r="F988" s="248" t="s">
        <v>2950</v>
      </c>
      <c r="G988" s="246"/>
      <c r="H988" s="249">
        <v>0.251</v>
      </c>
      <c r="I988" s="250"/>
      <c r="J988" s="246"/>
      <c r="K988" s="246"/>
      <c r="L988" s="251"/>
      <c r="M988" s="252"/>
      <c r="N988" s="253"/>
      <c r="O988" s="253"/>
      <c r="P988" s="253"/>
      <c r="Q988" s="253"/>
      <c r="R988" s="253"/>
      <c r="S988" s="253"/>
      <c r="T988" s="254"/>
      <c r="U988" s="14"/>
      <c r="V988" s="14"/>
      <c r="W988" s="14"/>
      <c r="X988" s="14"/>
      <c r="Y988" s="14"/>
      <c r="Z988" s="14"/>
      <c r="AA988" s="14"/>
      <c r="AB988" s="14"/>
      <c r="AC988" s="14"/>
      <c r="AD988" s="14"/>
      <c r="AE988" s="14"/>
      <c r="AT988" s="255" t="s">
        <v>221</v>
      </c>
      <c r="AU988" s="255" t="s">
        <v>83</v>
      </c>
      <c r="AV988" s="14" t="s">
        <v>83</v>
      </c>
      <c r="AW988" s="14" t="s">
        <v>34</v>
      </c>
      <c r="AX988" s="14" t="s">
        <v>74</v>
      </c>
      <c r="AY988" s="255" t="s">
        <v>210</v>
      </c>
    </row>
    <row r="989" s="15" customFormat="1">
      <c r="A989" s="15"/>
      <c r="B989" s="256"/>
      <c r="C989" s="257"/>
      <c r="D989" s="236" t="s">
        <v>221</v>
      </c>
      <c r="E989" s="258" t="s">
        <v>19</v>
      </c>
      <c r="F989" s="259" t="s">
        <v>234</v>
      </c>
      <c r="G989" s="257"/>
      <c r="H989" s="260">
        <v>0.45200000000000001</v>
      </c>
      <c r="I989" s="261"/>
      <c r="J989" s="257"/>
      <c r="K989" s="257"/>
      <c r="L989" s="262"/>
      <c r="M989" s="263"/>
      <c r="N989" s="264"/>
      <c r="O989" s="264"/>
      <c r="P989" s="264"/>
      <c r="Q989" s="264"/>
      <c r="R989" s="264"/>
      <c r="S989" s="264"/>
      <c r="T989" s="265"/>
      <c r="U989" s="15"/>
      <c r="V989" s="15"/>
      <c r="W989" s="15"/>
      <c r="X989" s="15"/>
      <c r="Y989" s="15"/>
      <c r="Z989" s="15"/>
      <c r="AA989" s="15"/>
      <c r="AB989" s="15"/>
      <c r="AC989" s="15"/>
      <c r="AD989" s="15"/>
      <c r="AE989" s="15"/>
      <c r="AT989" s="266" t="s">
        <v>221</v>
      </c>
      <c r="AU989" s="266" t="s">
        <v>83</v>
      </c>
      <c r="AV989" s="15" t="s">
        <v>91</v>
      </c>
      <c r="AW989" s="15" t="s">
        <v>34</v>
      </c>
      <c r="AX989" s="15" t="s">
        <v>81</v>
      </c>
      <c r="AY989" s="266" t="s">
        <v>210</v>
      </c>
    </row>
    <row r="990" s="2" customFormat="1" ht="16.5" customHeight="1">
      <c r="A990" s="40"/>
      <c r="B990" s="41"/>
      <c r="C990" s="216" t="s">
        <v>1242</v>
      </c>
      <c r="D990" s="216" t="s">
        <v>212</v>
      </c>
      <c r="E990" s="217" t="s">
        <v>2951</v>
      </c>
      <c r="F990" s="218" t="s">
        <v>2952</v>
      </c>
      <c r="G990" s="219" t="s">
        <v>270</v>
      </c>
      <c r="H990" s="220">
        <v>0.45200000000000001</v>
      </c>
      <c r="I990" s="221"/>
      <c r="J990" s="222">
        <f>ROUND(I990*H990,2)</f>
        <v>0</v>
      </c>
      <c r="K990" s="218" t="s">
        <v>216</v>
      </c>
      <c r="L990" s="46"/>
      <c r="M990" s="223" t="s">
        <v>19</v>
      </c>
      <c r="N990" s="224" t="s">
        <v>45</v>
      </c>
      <c r="O990" s="86"/>
      <c r="P990" s="225">
        <f>O990*H990</f>
        <v>0</v>
      </c>
      <c r="Q990" s="225">
        <v>0.00029999999999999997</v>
      </c>
      <c r="R990" s="225">
        <f>Q990*H990</f>
        <v>0.00013559999999999999</v>
      </c>
      <c r="S990" s="225">
        <v>0</v>
      </c>
      <c r="T990" s="226">
        <f>S990*H990</f>
        <v>0</v>
      </c>
      <c r="U990" s="40"/>
      <c r="V990" s="40"/>
      <c r="W990" s="40"/>
      <c r="X990" s="40"/>
      <c r="Y990" s="40"/>
      <c r="Z990" s="40"/>
      <c r="AA990" s="40"/>
      <c r="AB990" s="40"/>
      <c r="AC990" s="40"/>
      <c r="AD990" s="40"/>
      <c r="AE990" s="40"/>
      <c r="AR990" s="227" t="s">
        <v>368</v>
      </c>
      <c r="AT990" s="227" t="s">
        <v>212</v>
      </c>
      <c r="AU990" s="227" t="s">
        <v>83</v>
      </c>
      <c r="AY990" s="19" t="s">
        <v>210</v>
      </c>
      <c r="BE990" s="228">
        <f>IF(N990="základní",J990,0)</f>
        <v>0</v>
      </c>
      <c r="BF990" s="228">
        <f>IF(N990="snížená",J990,0)</f>
        <v>0</v>
      </c>
      <c r="BG990" s="228">
        <f>IF(N990="zákl. přenesená",J990,0)</f>
        <v>0</v>
      </c>
      <c r="BH990" s="228">
        <f>IF(N990="sníž. přenesená",J990,0)</f>
        <v>0</v>
      </c>
      <c r="BI990" s="228">
        <f>IF(N990="nulová",J990,0)</f>
        <v>0</v>
      </c>
      <c r="BJ990" s="19" t="s">
        <v>81</v>
      </c>
      <c r="BK990" s="228">
        <f>ROUND(I990*H990,2)</f>
        <v>0</v>
      </c>
      <c r="BL990" s="19" t="s">
        <v>368</v>
      </c>
      <c r="BM990" s="227" t="s">
        <v>2953</v>
      </c>
    </row>
    <row r="991" s="2" customFormat="1">
      <c r="A991" s="40"/>
      <c r="B991" s="41"/>
      <c r="C991" s="42"/>
      <c r="D991" s="229" t="s">
        <v>219</v>
      </c>
      <c r="E991" s="42"/>
      <c r="F991" s="230" t="s">
        <v>2954</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219</v>
      </c>
      <c r="AU991" s="19" t="s">
        <v>83</v>
      </c>
    </row>
    <row r="992" s="13" customFormat="1">
      <c r="A992" s="13"/>
      <c r="B992" s="234"/>
      <c r="C992" s="235"/>
      <c r="D992" s="236" t="s">
        <v>221</v>
      </c>
      <c r="E992" s="237" t="s">
        <v>19</v>
      </c>
      <c r="F992" s="238" t="s">
        <v>2399</v>
      </c>
      <c r="G992" s="235"/>
      <c r="H992" s="237" t="s">
        <v>19</v>
      </c>
      <c r="I992" s="239"/>
      <c r="J992" s="235"/>
      <c r="K992" s="235"/>
      <c r="L992" s="240"/>
      <c r="M992" s="241"/>
      <c r="N992" s="242"/>
      <c r="O992" s="242"/>
      <c r="P992" s="242"/>
      <c r="Q992" s="242"/>
      <c r="R992" s="242"/>
      <c r="S992" s="242"/>
      <c r="T992" s="243"/>
      <c r="U992" s="13"/>
      <c r="V992" s="13"/>
      <c r="W992" s="13"/>
      <c r="X992" s="13"/>
      <c r="Y992" s="13"/>
      <c r="Z992" s="13"/>
      <c r="AA992" s="13"/>
      <c r="AB992" s="13"/>
      <c r="AC992" s="13"/>
      <c r="AD992" s="13"/>
      <c r="AE992" s="13"/>
      <c r="AT992" s="244" t="s">
        <v>221</v>
      </c>
      <c r="AU992" s="244" t="s">
        <v>83</v>
      </c>
      <c r="AV992" s="13" t="s">
        <v>81</v>
      </c>
      <c r="AW992" s="13" t="s">
        <v>34</v>
      </c>
      <c r="AX992" s="13" t="s">
        <v>74</v>
      </c>
      <c r="AY992" s="244" t="s">
        <v>210</v>
      </c>
    </row>
    <row r="993" s="13" customFormat="1">
      <c r="A993" s="13"/>
      <c r="B993" s="234"/>
      <c r="C993" s="235"/>
      <c r="D993" s="236" t="s">
        <v>221</v>
      </c>
      <c r="E993" s="237" t="s">
        <v>19</v>
      </c>
      <c r="F993" s="238" t="s">
        <v>2400</v>
      </c>
      <c r="G993" s="235"/>
      <c r="H993" s="237" t="s">
        <v>19</v>
      </c>
      <c r="I993" s="239"/>
      <c r="J993" s="235"/>
      <c r="K993" s="235"/>
      <c r="L993" s="240"/>
      <c r="M993" s="241"/>
      <c r="N993" s="242"/>
      <c r="O993" s="242"/>
      <c r="P993" s="242"/>
      <c r="Q993" s="242"/>
      <c r="R993" s="242"/>
      <c r="S993" s="242"/>
      <c r="T993" s="243"/>
      <c r="U993" s="13"/>
      <c r="V993" s="13"/>
      <c r="W993" s="13"/>
      <c r="X993" s="13"/>
      <c r="Y993" s="13"/>
      <c r="Z993" s="13"/>
      <c r="AA993" s="13"/>
      <c r="AB993" s="13"/>
      <c r="AC993" s="13"/>
      <c r="AD993" s="13"/>
      <c r="AE993" s="13"/>
      <c r="AT993" s="244" t="s">
        <v>221</v>
      </c>
      <c r="AU993" s="244" t="s">
        <v>83</v>
      </c>
      <c r="AV993" s="13" t="s">
        <v>81</v>
      </c>
      <c r="AW993" s="13" t="s">
        <v>34</v>
      </c>
      <c r="AX993" s="13" t="s">
        <v>74</v>
      </c>
      <c r="AY993" s="244" t="s">
        <v>210</v>
      </c>
    </row>
    <row r="994" s="14" customFormat="1">
      <c r="A994" s="14"/>
      <c r="B994" s="245"/>
      <c r="C994" s="246"/>
      <c r="D994" s="236" t="s">
        <v>221</v>
      </c>
      <c r="E994" s="247" t="s">
        <v>19</v>
      </c>
      <c r="F994" s="248" t="s">
        <v>2949</v>
      </c>
      <c r="G994" s="246"/>
      <c r="H994" s="249">
        <v>0.20100000000000001</v>
      </c>
      <c r="I994" s="250"/>
      <c r="J994" s="246"/>
      <c r="K994" s="246"/>
      <c r="L994" s="251"/>
      <c r="M994" s="252"/>
      <c r="N994" s="253"/>
      <c r="O994" s="253"/>
      <c r="P994" s="253"/>
      <c r="Q994" s="253"/>
      <c r="R994" s="253"/>
      <c r="S994" s="253"/>
      <c r="T994" s="254"/>
      <c r="U994" s="14"/>
      <c r="V994" s="14"/>
      <c r="W994" s="14"/>
      <c r="X994" s="14"/>
      <c r="Y994" s="14"/>
      <c r="Z994" s="14"/>
      <c r="AA994" s="14"/>
      <c r="AB994" s="14"/>
      <c r="AC994" s="14"/>
      <c r="AD994" s="14"/>
      <c r="AE994" s="14"/>
      <c r="AT994" s="255" t="s">
        <v>221</v>
      </c>
      <c r="AU994" s="255" t="s">
        <v>83</v>
      </c>
      <c r="AV994" s="14" t="s">
        <v>83</v>
      </c>
      <c r="AW994" s="14" t="s">
        <v>34</v>
      </c>
      <c r="AX994" s="14" t="s">
        <v>74</v>
      </c>
      <c r="AY994" s="255" t="s">
        <v>210</v>
      </c>
    </row>
    <row r="995" s="14" customFormat="1">
      <c r="A995" s="14"/>
      <c r="B995" s="245"/>
      <c r="C995" s="246"/>
      <c r="D995" s="236" t="s">
        <v>221</v>
      </c>
      <c r="E995" s="247" t="s">
        <v>19</v>
      </c>
      <c r="F995" s="248" t="s">
        <v>2950</v>
      </c>
      <c r="G995" s="246"/>
      <c r="H995" s="249">
        <v>0.251</v>
      </c>
      <c r="I995" s="250"/>
      <c r="J995" s="246"/>
      <c r="K995" s="246"/>
      <c r="L995" s="251"/>
      <c r="M995" s="252"/>
      <c r="N995" s="253"/>
      <c r="O995" s="253"/>
      <c r="P995" s="253"/>
      <c r="Q995" s="253"/>
      <c r="R995" s="253"/>
      <c r="S995" s="253"/>
      <c r="T995" s="254"/>
      <c r="U995" s="14"/>
      <c r="V995" s="14"/>
      <c r="W995" s="14"/>
      <c r="X995" s="14"/>
      <c r="Y995" s="14"/>
      <c r="Z995" s="14"/>
      <c r="AA995" s="14"/>
      <c r="AB995" s="14"/>
      <c r="AC995" s="14"/>
      <c r="AD995" s="14"/>
      <c r="AE995" s="14"/>
      <c r="AT995" s="255" t="s">
        <v>221</v>
      </c>
      <c r="AU995" s="255" t="s">
        <v>83</v>
      </c>
      <c r="AV995" s="14" t="s">
        <v>83</v>
      </c>
      <c r="AW995" s="14" t="s">
        <v>34</v>
      </c>
      <c r="AX995" s="14" t="s">
        <v>74</v>
      </c>
      <c r="AY995" s="255" t="s">
        <v>210</v>
      </c>
    </row>
    <row r="996" s="15" customFormat="1">
      <c r="A996" s="15"/>
      <c r="B996" s="256"/>
      <c r="C996" s="257"/>
      <c r="D996" s="236" t="s">
        <v>221</v>
      </c>
      <c r="E996" s="258" t="s">
        <v>19</v>
      </c>
      <c r="F996" s="259" t="s">
        <v>234</v>
      </c>
      <c r="G996" s="257"/>
      <c r="H996" s="260">
        <v>0.45200000000000001</v>
      </c>
      <c r="I996" s="261"/>
      <c r="J996" s="257"/>
      <c r="K996" s="257"/>
      <c r="L996" s="262"/>
      <c r="M996" s="263"/>
      <c r="N996" s="264"/>
      <c r="O996" s="264"/>
      <c r="P996" s="264"/>
      <c r="Q996" s="264"/>
      <c r="R996" s="264"/>
      <c r="S996" s="264"/>
      <c r="T996" s="265"/>
      <c r="U996" s="15"/>
      <c r="V996" s="15"/>
      <c r="W996" s="15"/>
      <c r="X996" s="15"/>
      <c r="Y996" s="15"/>
      <c r="Z996" s="15"/>
      <c r="AA996" s="15"/>
      <c r="AB996" s="15"/>
      <c r="AC996" s="15"/>
      <c r="AD996" s="15"/>
      <c r="AE996" s="15"/>
      <c r="AT996" s="266" t="s">
        <v>221</v>
      </c>
      <c r="AU996" s="266" t="s">
        <v>83</v>
      </c>
      <c r="AV996" s="15" t="s">
        <v>91</v>
      </c>
      <c r="AW996" s="15" t="s">
        <v>34</v>
      </c>
      <c r="AX996" s="15" t="s">
        <v>81</v>
      </c>
      <c r="AY996" s="266" t="s">
        <v>210</v>
      </c>
    </row>
    <row r="997" s="2" customFormat="1" ht="16.5" customHeight="1">
      <c r="A997" s="40"/>
      <c r="B997" s="41"/>
      <c r="C997" s="216" t="s">
        <v>1251</v>
      </c>
      <c r="D997" s="216" t="s">
        <v>212</v>
      </c>
      <c r="E997" s="217" t="s">
        <v>2955</v>
      </c>
      <c r="F997" s="218" t="s">
        <v>2956</v>
      </c>
      <c r="G997" s="219" t="s">
        <v>417</v>
      </c>
      <c r="H997" s="220">
        <v>2.5129999999999999</v>
      </c>
      <c r="I997" s="221"/>
      <c r="J997" s="222">
        <f>ROUND(I997*H997,2)</f>
        <v>0</v>
      </c>
      <c r="K997" s="218" t="s">
        <v>216</v>
      </c>
      <c r="L997" s="46"/>
      <c r="M997" s="223" t="s">
        <v>19</v>
      </c>
      <c r="N997" s="224" t="s">
        <v>45</v>
      </c>
      <c r="O997" s="86"/>
      <c r="P997" s="225">
        <f>O997*H997</f>
        <v>0</v>
      </c>
      <c r="Q997" s="225">
        <v>3.0000000000000001E-05</v>
      </c>
      <c r="R997" s="225">
        <f>Q997*H997</f>
        <v>7.5389999999999995E-05</v>
      </c>
      <c r="S997" s="225">
        <v>0</v>
      </c>
      <c r="T997" s="226">
        <f>S997*H997</f>
        <v>0</v>
      </c>
      <c r="U997" s="40"/>
      <c r="V997" s="40"/>
      <c r="W997" s="40"/>
      <c r="X997" s="40"/>
      <c r="Y997" s="40"/>
      <c r="Z997" s="40"/>
      <c r="AA997" s="40"/>
      <c r="AB997" s="40"/>
      <c r="AC997" s="40"/>
      <c r="AD997" s="40"/>
      <c r="AE997" s="40"/>
      <c r="AR997" s="227" t="s">
        <v>368</v>
      </c>
      <c r="AT997" s="227" t="s">
        <v>212</v>
      </c>
      <c r="AU997" s="227" t="s">
        <v>83</v>
      </c>
      <c r="AY997" s="19" t="s">
        <v>210</v>
      </c>
      <c r="BE997" s="228">
        <f>IF(N997="základní",J997,0)</f>
        <v>0</v>
      </c>
      <c r="BF997" s="228">
        <f>IF(N997="snížená",J997,0)</f>
        <v>0</v>
      </c>
      <c r="BG997" s="228">
        <f>IF(N997="zákl. přenesená",J997,0)</f>
        <v>0</v>
      </c>
      <c r="BH997" s="228">
        <f>IF(N997="sníž. přenesená",J997,0)</f>
        <v>0</v>
      </c>
      <c r="BI997" s="228">
        <f>IF(N997="nulová",J997,0)</f>
        <v>0</v>
      </c>
      <c r="BJ997" s="19" t="s">
        <v>81</v>
      </c>
      <c r="BK997" s="228">
        <f>ROUND(I997*H997,2)</f>
        <v>0</v>
      </c>
      <c r="BL997" s="19" t="s">
        <v>368</v>
      </c>
      <c r="BM997" s="227" t="s">
        <v>2957</v>
      </c>
    </row>
    <row r="998" s="2" customFormat="1">
      <c r="A998" s="40"/>
      <c r="B998" s="41"/>
      <c r="C998" s="42"/>
      <c r="D998" s="229" t="s">
        <v>219</v>
      </c>
      <c r="E998" s="42"/>
      <c r="F998" s="230" t="s">
        <v>2958</v>
      </c>
      <c r="G998" s="42"/>
      <c r="H998" s="42"/>
      <c r="I998" s="231"/>
      <c r="J998" s="42"/>
      <c r="K998" s="42"/>
      <c r="L998" s="46"/>
      <c r="M998" s="232"/>
      <c r="N998" s="233"/>
      <c r="O998" s="86"/>
      <c r="P998" s="86"/>
      <c r="Q998" s="86"/>
      <c r="R998" s="86"/>
      <c r="S998" s="86"/>
      <c r="T998" s="87"/>
      <c r="U998" s="40"/>
      <c r="V998" s="40"/>
      <c r="W998" s="40"/>
      <c r="X998" s="40"/>
      <c r="Y998" s="40"/>
      <c r="Z998" s="40"/>
      <c r="AA998" s="40"/>
      <c r="AB998" s="40"/>
      <c r="AC998" s="40"/>
      <c r="AD998" s="40"/>
      <c r="AE998" s="40"/>
      <c r="AT998" s="19" t="s">
        <v>219</v>
      </c>
      <c r="AU998" s="19" t="s">
        <v>83</v>
      </c>
    </row>
    <row r="999" s="13" customFormat="1">
      <c r="A999" s="13"/>
      <c r="B999" s="234"/>
      <c r="C999" s="235"/>
      <c r="D999" s="236" t="s">
        <v>221</v>
      </c>
      <c r="E999" s="237" t="s">
        <v>19</v>
      </c>
      <c r="F999" s="238" t="s">
        <v>2399</v>
      </c>
      <c r="G999" s="235"/>
      <c r="H999" s="237" t="s">
        <v>19</v>
      </c>
      <c r="I999" s="239"/>
      <c r="J999" s="235"/>
      <c r="K999" s="235"/>
      <c r="L999" s="240"/>
      <c r="M999" s="241"/>
      <c r="N999" s="242"/>
      <c r="O999" s="242"/>
      <c r="P999" s="242"/>
      <c r="Q999" s="242"/>
      <c r="R999" s="242"/>
      <c r="S999" s="242"/>
      <c r="T999" s="243"/>
      <c r="U999" s="13"/>
      <c r="V999" s="13"/>
      <c r="W999" s="13"/>
      <c r="X999" s="13"/>
      <c r="Y999" s="13"/>
      <c r="Z999" s="13"/>
      <c r="AA999" s="13"/>
      <c r="AB999" s="13"/>
      <c r="AC999" s="13"/>
      <c r="AD999" s="13"/>
      <c r="AE999" s="13"/>
      <c r="AT999" s="244" t="s">
        <v>221</v>
      </c>
      <c r="AU999" s="244" t="s">
        <v>83</v>
      </c>
      <c r="AV999" s="13" t="s">
        <v>81</v>
      </c>
      <c r="AW999" s="13" t="s">
        <v>34</v>
      </c>
      <c r="AX999" s="13" t="s">
        <v>74</v>
      </c>
      <c r="AY999" s="244" t="s">
        <v>210</v>
      </c>
    </row>
    <row r="1000" s="13" customFormat="1">
      <c r="A1000" s="13"/>
      <c r="B1000" s="234"/>
      <c r="C1000" s="235"/>
      <c r="D1000" s="236" t="s">
        <v>221</v>
      </c>
      <c r="E1000" s="237" t="s">
        <v>19</v>
      </c>
      <c r="F1000" s="238" t="s">
        <v>2400</v>
      </c>
      <c r="G1000" s="235"/>
      <c r="H1000" s="237" t="s">
        <v>19</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221</v>
      </c>
      <c r="AU1000" s="244" t="s">
        <v>83</v>
      </c>
      <c r="AV1000" s="13" t="s">
        <v>81</v>
      </c>
      <c r="AW1000" s="13" t="s">
        <v>34</v>
      </c>
      <c r="AX1000" s="13" t="s">
        <v>74</v>
      </c>
      <c r="AY1000" s="244" t="s">
        <v>210</v>
      </c>
    </row>
    <row r="1001" s="14" customFormat="1">
      <c r="A1001" s="14"/>
      <c r="B1001" s="245"/>
      <c r="C1001" s="246"/>
      <c r="D1001" s="236" t="s">
        <v>221</v>
      </c>
      <c r="E1001" s="247" t="s">
        <v>19</v>
      </c>
      <c r="F1001" s="248" t="s">
        <v>2959</v>
      </c>
      <c r="G1001" s="246"/>
      <c r="H1001" s="249">
        <v>2.5129999999999999</v>
      </c>
      <c r="I1001" s="250"/>
      <c r="J1001" s="246"/>
      <c r="K1001" s="246"/>
      <c r="L1001" s="251"/>
      <c r="M1001" s="252"/>
      <c r="N1001" s="253"/>
      <c r="O1001" s="253"/>
      <c r="P1001" s="253"/>
      <c r="Q1001" s="253"/>
      <c r="R1001" s="253"/>
      <c r="S1001" s="253"/>
      <c r="T1001" s="254"/>
      <c r="U1001" s="14"/>
      <c r="V1001" s="14"/>
      <c r="W1001" s="14"/>
      <c r="X1001" s="14"/>
      <c r="Y1001" s="14"/>
      <c r="Z1001" s="14"/>
      <c r="AA1001" s="14"/>
      <c r="AB1001" s="14"/>
      <c r="AC1001" s="14"/>
      <c r="AD1001" s="14"/>
      <c r="AE1001" s="14"/>
      <c r="AT1001" s="255" t="s">
        <v>221</v>
      </c>
      <c r="AU1001" s="255" t="s">
        <v>83</v>
      </c>
      <c r="AV1001" s="14" t="s">
        <v>83</v>
      </c>
      <c r="AW1001" s="14" t="s">
        <v>34</v>
      </c>
      <c r="AX1001" s="14" t="s">
        <v>81</v>
      </c>
      <c r="AY1001" s="255" t="s">
        <v>210</v>
      </c>
    </row>
    <row r="1002" s="2" customFormat="1" ht="24.15" customHeight="1">
      <c r="A1002" s="40"/>
      <c r="B1002" s="41"/>
      <c r="C1002" s="216" t="s">
        <v>1261</v>
      </c>
      <c r="D1002" s="216" t="s">
        <v>212</v>
      </c>
      <c r="E1002" s="217" t="s">
        <v>2960</v>
      </c>
      <c r="F1002" s="218" t="s">
        <v>2961</v>
      </c>
      <c r="G1002" s="219" t="s">
        <v>270</v>
      </c>
      <c r="H1002" s="220">
        <v>2.843</v>
      </c>
      <c r="I1002" s="221"/>
      <c r="J1002" s="222">
        <f>ROUND(I1002*H1002,2)</f>
        <v>0</v>
      </c>
      <c r="K1002" s="218" t="s">
        <v>216</v>
      </c>
      <c r="L1002" s="46"/>
      <c r="M1002" s="223" t="s">
        <v>19</v>
      </c>
      <c r="N1002" s="224" t="s">
        <v>45</v>
      </c>
      <c r="O1002" s="86"/>
      <c r="P1002" s="225">
        <f>O1002*H1002</f>
        <v>0</v>
      </c>
      <c r="Q1002" s="225">
        <v>0.033399999999999999</v>
      </c>
      <c r="R1002" s="225">
        <f>Q1002*H1002</f>
        <v>0.094956199999999991</v>
      </c>
      <c r="S1002" s="225">
        <v>0</v>
      </c>
      <c r="T1002" s="226">
        <f>S1002*H1002</f>
        <v>0</v>
      </c>
      <c r="U1002" s="40"/>
      <c r="V1002" s="40"/>
      <c r="W1002" s="40"/>
      <c r="X1002" s="40"/>
      <c r="Y1002" s="40"/>
      <c r="Z1002" s="40"/>
      <c r="AA1002" s="40"/>
      <c r="AB1002" s="40"/>
      <c r="AC1002" s="40"/>
      <c r="AD1002" s="40"/>
      <c r="AE1002" s="40"/>
      <c r="AR1002" s="227" t="s">
        <v>368</v>
      </c>
      <c r="AT1002" s="227" t="s">
        <v>212</v>
      </c>
      <c r="AU1002" s="227" t="s">
        <v>83</v>
      </c>
      <c r="AY1002" s="19" t="s">
        <v>210</v>
      </c>
      <c r="BE1002" s="228">
        <f>IF(N1002="základní",J1002,0)</f>
        <v>0</v>
      </c>
      <c r="BF1002" s="228">
        <f>IF(N1002="snížená",J1002,0)</f>
        <v>0</v>
      </c>
      <c r="BG1002" s="228">
        <f>IF(N1002="zákl. přenesená",J1002,0)</f>
        <v>0</v>
      </c>
      <c r="BH1002" s="228">
        <f>IF(N1002="sníž. přenesená",J1002,0)</f>
        <v>0</v>
      </c>
      <c r="BI1002" s="228">
        <f>IF(N1002="nulová",J1002,0)</f>
        <v>0</v>
      </c>
      <c r="BJ1002" s="19" t="s">
        <v>81</v>
      </c>
      <c r="BK1002" s="228">
        <f>ROUND(I1002*H1002,2)</f>
        <v>0</v>
      </c>
      <c r="BL1002" s="19" t="s">
        <v>368</v>
      </c>
      <c r="BM1002" s="227" t="s">
        <v>2962</v>
      </c>
    </row>
    <row r="1003" s="2" customFormat="1">
      <c r="A1003" s="40"/>
      <c r="B1003" s="41"/>
      <c r="C1003" s="42"/>
      <c r="D1003" s="229" t="s">
        <v>219</v>
      </c>
      <c r="E1003" s="42"/>
      <c r="F1003" s="230" t="s">
        <v>2963</v>
      </c>
      <c r="G1003" s="42"/>
      <c r="H1003" s="42"/>
      <c r="I1003" s="231"/>
      <c r="J1003" s="42"/>
      <c r="K1003" s="42"/>
      <c r="L1003" s="46"/>
      <c r="M1003" s="232"/>
      <c r="N1003" s="233"/>
      <c r="O1003" s="86"/>
      <c r="P1003" s="86"/>
      <c r="Q1003" s="86"/>
      <c r="R1003" s="86"/>
      <c r="S1003" s="86"/>
      <c r="T1003" s="87"/>
      <c r="U1003" s="40"/>
      <c r="V1003" s="40"/>
      <c r="W1003" s="40"/>
      <c r="X1003" s="40"/>
      <c r="Y1003" s="40"/>
      <c r="Z1003" s="40"/>
      <c r="AA1003" s="40"/>
      <c r="AB1003" s="40"/>
      <c r="AC1003" s="40"/>
      <c r="AD1003" s="40"/>
      <c r="AE1003" s="40"/>
      <c r="AT1003" s="19" t="s">
        <v>219</v>
      </c>
      <c r="AU1003" s="19" t="s">
        <v>83</v>
      </c>
    </row>
    <row r="1004" s="13" customFormat="1">
      <c r="A1004" s="13"/>
      <c r="B1004" s="234"/>
      <c r="C1004" s="235"/>
      <c r="D1004" s="236" t="s">
        <v>221</v>
      </c>
      <c r="E1004" s="237" t="s">
        <v>19</v>
      </c>
      <c r="F1004" s="238" t="s">
        <v>2399</v>
      </c>
      <c r="G1004" s="235"/>
      <c r="H1004" s="237" t="s">
        <v>19</v>
      </c>
      <c r="I1004" s="239"/>
      <c r="J1004" s="235"/>
      <c r="K1004" s="235"/>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221</v>
      </c>
      <c r="AU1004" s="244" t="s">
        <v>83</v>
      </c>
      <c r="AV1004" s="13" t="s">
        <v>81</v>
      </c>
      <c r="AW1004" s="13" t="s">
        <v>34</v>
      </c>
      <c r="AX1004" s="13" t="s">
        <v>74</v>
      </c>
      <c r="AY1004" s="244" t="s">
        <v>210</v>
      </c>
    </row>
    <row r="1005" s="13" customFormat="1">
      <c r="A1005" s="13"/>
      <c r="B1005" s="234"/>
      <c r="C1005" s="235"/>
      <c r="D1005" s="236" t="s">
        <v>221</v>
      </c>
      <c r="E1005" s="237" t="s">
        <v>19</v>
      </c>
      <c r="F1005" s="238" t="s">
        <v>2400</v>
      </c>
      <c r="G1005" s="235"/>
      <c r="H1005" s="237" t="s">
        <v>19</v>
      </c>
      <c r="I1005" s="239"/>
      <c r="J1005" s="235"/>
      <c r="K1005" s="235"/>
      <c r="L1005" s="240"/>
      <c r="M1005" s="241"/>
      <c r="N1005" s="242"/>
      <c r="O1005" s="242"/>
      <c r="P1005" s="242"/>
      <c r="Q1005" s="242"/>
      <c r="R1005" s="242"/>
      <c r="S1005" s="242"/>
      <c r="T1005" s="243"/>
      <c r="U1005" s="13"/>
      <c r="V1005" s="13"/>
      <c r="W1005" s="13"/>
      <c r="X1005" s="13"/>
      <c r="Y1005" s="13"/>
      <c r="Z1005" s="13"/>
      <c r="AA1005" s="13"/>
      <c r="AB1005" s="13"/>
      <c r="AC1005" s="13"/>
      <c r="AD1005" s="13"/>
      <c r="AE1005" s="13"/>
      <c r="AT1005" s="244" t="s">
        <v>221</v>
      </c>
      <c r="AU1005" s="244" t="s">
        <v>83</v>
      </c>
      <c r="AV1005" s="13" t="s">
        <v>81</v>
      </c>
      <c r="AW1005" s="13" t="s">
        <v>34</v>
      </c>
      <c r="AX1005" s="13" t="s">
        <v>74</v>
      </c>
      <c r="AY1005" s="244" t="s">
        <v>210</v>
      </c>
    </row>
    <row r="1006" s="14" customFormat="1">
      <c r="A1006" s="14"/>
      <c r="B1006" s="245"/>
      <c r="C1006" s="246"/>
      <c r="D1006" s="236" t="s">
        <v>221</v>
      </c>
      <c r="E1006" s="247" t="s">
        <v>19</v>
      </c>
      <c r="F1006" s="248" t="s">
        <v>2949</v>
      </c>
      <c r="G1006" s="246"/>
      <c r="H1006" s="249">
        <v>0.20100000000000001</v>
      </c>
      <c r="I1006" s="250"/>
      <c r="J1006" s="246"/>
      <c r="K1006" s="246"/>
      <c r="L1006" s="251"/>
      <c r="M1006" s="252"/>
      <c r="N1006" s="253"/>
      <c r="O1006" s="253"/>
      <c r="P1006" s="253"/>
      <c r="Q1006" s="253"/>
      <c r="R1006" s="253"/>
      <c r="S1006" s="253"/>
      <c r="T1006" s="254"/>
      <c r="U1006" s="14"/>
      <c r="V1006" s="14"/>
      <c r="W1006" s="14"/>
      <c r="X1006" s="14"/>
      <c r="Y1006" s="14"/>
      <c r="Z1006" s="14"/>
      <c r="AA1006" s="14"/>
      <c r="AB1006" s="14"/>
      <c r="AC1006" s="14"/>
      <c r="AD1006" s="14"/>
      <c r="AE1006" s="14"/>
      <c r="AT1006" s="255" t="s">
        <v>221</v>
      </c>
      <c r="AU1006" s="255" t="s">
        <v>83</v>
      </c>
      <c r="AV1006" s="14" t="s">
        <v>83</v>
      </c>
      <c r="AW1006" s="14" t="s">
        <v>34</v>
      </c>
      <c r="AX1006" s="14" t="s">
        <v>74</v>
      </c>
      <c r="AY1006" s="255" t="s">
        <v>210</v>
      </c>
    </row>
    <row r="1007" s="14" customFormat="1">
      <c r="A1007" s="14"/>
      <c r="B1007" s="245"/>
      <c r="C1007" s="246"/>
      <c r="D1007" s="236" t="s">
        <v>221</v>
      </c>
      <c r="E1007" s="247" t="s">
        <v>19</v>
      </c>
      <c r="F1007" s="248" t="s">
        <v>2950</v>
      </c>
      <c r="G1007" s="246"/>
      <c r="H1007" s="249">
        <v>0.251</v>
      </c>
      <c r="I1007" s="250"/>
      <c r="J1007" s="246"/>
      <c r="K1007" s="246"/>
      <c r="L1007" s="251"/>
      <c r="M1007" s="252"/>
      <c r="N1007" s="253"/>
      <c r="O1007" s="253"/>
      <c r="P1007" s="253"/>
      <c r="Q1007" s="253"/>
      <c r="R1007" s="253"/>
      <c r="S1007" s="253"/>
      <c r="T1007" s="254"/>
      <c r="U1007" s="14"/>
      <c r="V1007" s="14"/>
      <c r="W1007" s="14"/>
      <c r="X1007" s="14"/>
      <c r="Y1007" s="14"/>
      <c r="Z1007" s="14"/>
      <c r="AA1007" s="14"/>
      <c r="AB1007" s="14"/>
      <c r="AC1007" s="14"/>
      <c r="AD1007" s="14"/>
      <c r="AE1007" s="14"/>
      <c r="AT1007" s="255" t="s">
        <v>221</v>
      </c>
      <c r="AU1007" s="255" t="s">
        <v>83</v>
      </c>
      <c r="AV1007" s="14" t="s">
        <v>83</v>
      </c>
      <c r="AW1007" s="14" t="s">
        <v>34</v>
      </c>
      <c r="AX1007" s="14" t="s">
        <v>74</v>
      </c>
      <c r="AY1007" s="255" t="s">
        <v>210</v>
      </c>
    </row>
    <row r="1008" s="15" customFormat="1">
      <c r="A1008" s="15"/>
      <c r="B1008" s="256"/>
      <c r="C1008" s="257"/>
      <c r="D1008" s="236" t="s">
        <v>221</v>
      </c>
      <c r="E1008" s="258" t="s">
        <v>19</v>
      </c>
      <c r="F1008" s="259" t="s">
        <v>234</v>
      </c>
      <c r="G1008" s="257"/>
      <c r="H1008" s="260">
        <v>0.45200000000000001</v>
      </c>
      <c r="I1008" s="261"/>
      <c r="J1008" s="257"/>
      <c r="K1008" s="257"/>
      <c r="L1008" s="262"/>
      <c r="M1008" s="263"/>
      <c r="N1008" s="264"/>
      <c r="O1008" s="264"/>
      <c r="P1008" s="264"/>
      <c r="Q1008" s="264"/>
      <c r="R1008" s="264"/>
      <c r="S1008" s="264"/>
      <c r="T1008" s="265"/>
      <c r="U1008" s="15"/>
      <c r="V1008" s="15"/>
      <c r="W1008" s="15"/>
      <c r="X1008" s="15"/>
      <c r="Y1008" s="15"/>
      <c r="Z1008" s="15"/>
      <c r="AA1008" s="15"/>
      <c r="AB1008" s="15"/>
      <c r="AC1008" s="15"/>
      <c r="AD1008" s="15"/>
      <c r="AE1008" s="15"/>
      <c r="AT1008" s="266" t="s">
        <v>221</v>
      </c>
      <c r="AU1008" s="266" t="s">
        <v>83</v>
      </c>
      <c r="AV1008" s="15" t="s">
        <v>91</v>
      </c>
      <c r="AW1008" s="15" t="s">
        <v>34</v>
      </c>
      <c r="AX1008" s="15" t="s">
        <v>74</v>
      </c>
      <c r="AY1008" s="266" t="s">
        <v>210</v>
      </c>
    </row>
    <row r="1009" s="13" customFormat="1">
      <c r="A1009" s="13"/>
      <c r="B1009" s="234"/>
      <c r="C1009" s="235"/>
      <c r="D1009" s="236" t="s">
        <v>221</v>
      </c>
      <c r="E1009" s="237" t="s">
        <v>19</v>
      </c>
      <c r="F1009" s="238" t="s">
        <v>825</v>
      </c>
      <c r="G1009" s="235"/>
      <c r="H1009" s="237" t="s">
        <v>19</v>
      </c>
      <c r="I1009" s="239"/>
      <c r="J1009" s="235"/>
      <c r="K1009" s="235"/>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221</v>
      </c>
      <c r="AU1009" s="244" t="s">
        <v>83</v>
      </c>
      <c r="AV1009" s="13" t="s">
        <v>81</v>
      </c>
      <c r="AW1009" s="13" t="s">
        <v>34</v>
      </c>
      <c r="AX1009" s="13" t="s">
        <v>74</v>
      </c>
      <c r="AY1009" s="244" t="s">
        <v>210</v>
      </c>
    </row>
    <row r="1010" s="14" customFormat="1">
      <c r="A1010" s="14"/>
      <c r="B1010" s="245"/>
      <c r="C1010" s="246"/>
      <c r="D1010" s="236" t="s">
        <v>221</v>
      </c>
      <c r="E1010" s="247" t="s">
        <v>19</v>
      </c>
      <c r="F1010" s="248" t="s">
        <v>2964</v>
      </c>
      <c r="G1010" s="246"/>
      <c r="H1010" s="249">
        <v>2.391</v>
      </c>
      <c r="I1010" s="250"/>
      <c r="J1010" s="246"/>
      <c r="K1010" s="246"/>
      <c r="L1010" s="251"/>
      <c r="M1010" s="252"/>
      <c r="N1010" s="253"/>
      <c r="O1010" s="253"/>
      <c r="P1010" s="253"/>
      <c r="Q1010" s="253"/>
      <c r="R1010" s="253"/>
      <c r="S1010" s="253"/>
      <c r="T1010" s="254"/>
      <c r="U1010" s="14"/>
      <c r="V1010" s="14"/>
      <c r="W1010" s="14"/>
      <c r="X1010" s="14"/>
      <c r="Y1010" s="14"/>
      <c r="Z1010" s="14"/>
      <c r="AA1010" s="14"/>
      <c r="AB1010" s="14"/>
      <c r="AC1010" s="14"/>
      <c r="AD1010" s="14"/>
      <c r="AE1010" s="14"/>
      <c r="AT1010" s="255" t="s">
        <v>221</v>
      </c>
      <c r="AU1010" s="255" t="s">
        <v>83</v>
      </c>
      <c r="AV1010" s="14" t="s">
        <v>83</v>
      </c>
      <c r="AW1010" s="14" t="s">
        <v>34</v>
      </c>
      <c r="AX1010" s="14" t="s">
        <v>74</v>
      </c>
      <c r="AY1010" s="255" t="s">
        <v>210</v>
      </c>
    </row>
    <row r="1011" s="16" customFormat="1">
      <c r="A1011" s="16"/>
      <c r="B1011" s="267"/>
      <c r="C1011" s="268"/>
      <c r="D1011" s="236" t="s">
        <v>221</v>
      </c>
      <c r="E1011" s="269" t="s">
        <v>19</v>
      </c>
      <c r="F1011" s="270" t="s">
        <v>236</v>
      </c>
      <c r="G1011" s="268"/>
      <c r="H1011" s="271">
        <v>2.843</v>
      </c>
      <c r="I1011" s="272"/>
      <c r="J1011" s="268"/>
      <c r="K1011" s="268"/>
      <c r="L1011" s="273"/>
      <c r="M1011" s="274"/>
      <c r="N1011" s="275"/>
      <c r="O1011" s="275"/>
      <c r="P1011" s="275"/>
      <c r="Q1011" s="275"/>
      <c r="R1011" s="275"/>
      <c r="S1011" s="275"/>
      <c r="T1011" s="276"/>
      <c r="U1011" s="16"/>
      <c r="V1011" s="16"/>
      <c r="W1011" s="16"/>
      <c r="X1011" s="16"/>
      <c r="Y1011" s="16"/>
      <c r="Z1011" s="16"/>
      <c r="AA1011" s="16"/>
      <c r="AB1011" s="16"/>
      <c r="AC1011" s="16"/>
      <c r="AD1011" s="16"/>
      <c r="AE1011" s="16"/>
      <c r="AT1011" s="277" t="s">
        <v>221</v>
      </c>
      <c r="AU1011" s="277" t="s">
        <v>83</v>
      </c>
      <c r="AV1011" s="16" t="s">
        <v>217</v>
      </c>
      <c r="AW1011" s="16" t="s">
        <v>34</v>
      </c>
      <c r="AX1011" s="16" t="s">
        <v>81</v>
      </c>
      <c r="AY1011" s="277" t="s">
        <v>210</v>
      </c>
    </row>
    <row r="1012" s="2" customFormat="1" ht="16.5" customHeight="1">
      <c r="A1012" s="40"/>
      <c r="B1012" s="41"/>
      <c r="C1012" s="278" t="s">
        <v>1268</v>
      </c>
      <c r="D1012" s="278" t="s">
        <v>424</v>
      </c>
      <c r="E1012" s="279" t="s">
        <v>2965</v>
      </c>
      <c r="F1012" s="280" t="s">
        <v>2966</v>
      </c>
      <c r="G1012" s="281" t="s">
        <v>409</v>
      </c>
      <c r="H1012" s="282">
        <v>111.661</v>
      </c>
      <c r="I1012" s="283"/>
      <c r="J1012" s="284">
        <f>ROUND(I1012*H1012,2)</f>
        <v>0</v>
      </c>
      <c r="K1012" s="280" t="s">
        <v>216</v>
      </c>
      <c r="L1012" s="285"/>
      <c r="M1012" s="286" t="s">
        <v>19</v>
      </c>
      <c r="N1012" s="287" t="s">
        <v>45</v>
      </c>
      <c r="O1012" s="86"/>
      <c r="P1012" s="225">
        <f>O1012*H1012</f>
        <v>0</v>
      </c>
      <c r="Q1012" s="225">
        <v>0.00050000000000000001</v>
      </c>
      <c r="R1012" s="225">
        <f>Q1012*H1012</f>
        <v>0.055830500000000005</v>
      </c>
      <c r="S1012" s="225">
        <v>0</v>
      </c>
      <c r="T1012" s="226">
        <f>S1012*H1012</f>
        <v>0</v>
      </c>
      <c r="U1012" s="40"/>
      <c r="V1012" s="40"/>
      <c r="W1012" s="40"/>
      <c r="X1012" s="40"/>
      <c r="Y1012" s="40"/>
      <c r="Z1012" s="40"/>
      <c r="AA1012" s="40"/>
      <c r="AB1012" s="40"/>
      <c r="AC1012" s="40"/>
      <c r="AD1012" s="40"/>
      <c r="AE1012" s="40"/>
      <c r="AR1012" s="227" t="s">
        <v>498</v>
      </c>
      <c r="AT1012" s="227" t="s">
        <v>424</v>
      </c>
      <c r="AU1012" s="227" t="s">
        <v>83</v>
      </c>
      <c r="AY1012" s="19" t="s">
        <v>210</v>
      </c>
      <c r="BE1012" s="228">
        <f>IF(N1012="základní",J1012,0)</f>
        <v>0</v>
      </c>
      <c r="BF1012" s="228">
        <f>IF(N1012="snížená",J1012,0)</f>
        <v>0</v>
      </c>
      <c r="BG1012" s="228">
        <f>IF(N1012="zákl. přenesená",J1012,0)</f>
        <v>0</v>
      </c>
      <c r="BH1012" s="228">
        <f>IF(N1012="sníž. přenesená",J1012,0)</f>
        <v>0</v>
      </c>
      <c r="BI1012" s="228">
        <f>IF(N1012="nulová",J1012,0)</f>
        <v>0</v>
      </c>
      <c r="BJ1012" s="19" t="s">
        <v>81</v>
      </c>
      <c r="BK1012" s="228">
        <f>ROUND(I1012*H1012,2)</f>
        <v>0</v>
      </c>
      <c r="BL1012" s="19" t="s">
        <v>368</v>
      </c>
      <c r="BM1012" s="227" t="s">
        <v>2967</v>
      </c>
    </row>
    <row r="1013" s="13" customFormat="1">
      <c r="A1013" s="13"/>
      <c r="B1013" s="234"/>
      <c r="C1013" s="235"/>
      <c r="D1013" s="236" t="s">
        <v>221</v>
      </c>
      <c r="E1013" s="237" t="s">
        <v>19</v>
      </c>
      <c r="F1013" s="238" t="s">
        <v>2399</v>
      </c>
      <c r="G1013" s="235"/>
      <c r="H1013" s="237" t="s">
        <v>19</v>
      </c>
      <c r="I1013" s="239"/>
      <c r="J1013" s="235"/>
      <c r="K1013" s="235"/>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221</v>
      </c>
      <c r="AU1013" s="244" t="s">
        <v>83</v>
      </c>
      <c r="AV1013" s="13" t="s">
        <v>81</v>
      </c>
      <c r="AW1013" s="13" t="s">
        <v>34</v>
      </c>
      <c r="AX1013" s="13" t="s">
        <v>74</v>
      </c>
      <c r="AY1013" s="244" t="s">
        <v>210</v>
      </c>
    </row>
    <row r="1014" s="13" customFormat="1">
      <c r="A1014" s="13"/>
      <c r="B1014" s="234"/>
      <c r="C1014" s="235"/>
      <c r="D1014" s="236" t="s">
        <v>221</v>
      </c>
      <c r="E1014" s="237" t="s">
        <v>19</v>
      </c>
      <c r="F1014" s="238" t="s">
        <v>2400</v>
      </c>
      <c r="G1014" s="235"/>
      <c r="H1014" s="237" t="s">
        <v>19</v>
      </c>
      <c r="I1014" s="239"/>
      <c r="J1014" s="235"/>
      <c r="K1014" s="235"/>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221</v>
      </c>
      <c r="AU1014" s="244" t="s">
        <v>83</v>
      </c>
      <c r="AV1014" s="13" t="s">
        <v>81</v>
      </c>
      <c r="AW1014" s="13" t="s">
        <v>34</v>
      </c>
      <c r="AX1014" s="13" t="s">
        <v>74</v>
      </c>
      <c r="AY1014" s="244" t="s">
        <v>210</v>
      </c>
    </row>
    <row r="1015" s="14" customFormat="1">
      <c r="A1015" s="14"/>
      <c r="B1015" s="245"/>
      <c r="C1015" s="246"/>
      <c r="D1015" s="236" t="s">
        <v>221</v>
      </c>
      <c r="E1015" s="247" t="s">
        <v>19</v>
      </c>
      <c r="F1015" s="248" t="s">
        <v>2968</v>
      </c>
      <c r="G1015" s="246"/>
      <c r="H1015" s="249">
        <v>0.83799999999999997</v>
      </c>
      <c r="I1015" s="250"/>
      <c r="J1015" s="246"/>
      <c r="K1015" s="246"/>
      <c r="L1015" s="251"/>
      <c r="M1015" s="252"/>
      <c r="N1015" s="253"/>
      <c r="O1015" s="253"/>
      <c r="P1015" s="253"/>
      <c r="Q1015" s="253"/>
      <c r="R1015" s="253"/>
      <c r="S1015" s="253"/>
      <c r="T1015" s="254"/>
      <c r="U1015" s="14"/>
      <c r="V1015" s="14"/>
      <c r="W1015" s="14"/>
      <c r="X1015" s="14"/>
      <c r="Y1015" s="14"/>
      <c r="Z1015" s="14"/>
      <c r="AA1015" s="14"/>
      <c r="AB1015" s="14"/>
      <c r="AC1015" s="14"/>
      <c r="AD1015" s="14"/>
      <c r="AE1015" s="14"/>
      <c r="AT1015" s="255" t="s">
        <v>221</v>
      </c>
      <c r="AU1015" s="255" t="s">
        <v>83</v>
      </c>
      <c r="AV1015" s="14" t="s">
        <v>83</v>
      </c>
      <c r="AW1015" s="14" t="s">
        <v>34</v>
      </c>
      <c r="AX1015" s="14" t="s">
        <v>74</v>
      </c>
      <c r="AY1015" s="255" t="s">
        <v>210</v>
      </c>
    </row>
    <row r="1016" s="14" customFormat="1">
      <c r="A1016" s="14"/>
      <c r="B1016" s="245"/>
      <c r="C1016" s="246"/>
      <c r="D1016" s="236" t="s">
        <v>221</v>
      </c>
      <c r="E1016" s="247" t="s">
        <v>19</v>
      </c>
      <c r="F1016" s="248" t="s">
        <v>2969</v>
      </c>
      <c r="G1016" s="246"/>
      <c r="H1016" s="249">
        <v>1.0469999999999999</v>
      </c>
      <c r="I1016" s="250"/>
      <c r="J1016" s="246"/>
      <c r="K1016" s="246"/>
      <c r="L1016" s="251"/>
      <c r="M1016" s="252"/>
      <c r="N1016" s="253"/>
      <c r="O1016" s="253"/>
      <c r="P1016" s="253"/>
      <c r="Q1016" s="253"/>
      <c r="R1016" s="253"/>
      <c r="S1016" s="253"/>
      <c r="T1016" s="254"/>
      <c r="U1016" s="14"/>
      <c r="V1016" s="14"/>
      <c r="W1016" s="14"/>
      <c r="X1016" s="14"/>
      <c r="Y1016" s="14"/>
      <c r="Z1016" s="14"/>
      <c r="AA1016" s="14"/>
      <c r="AB1016" s="14"/>
      <c r="AC1016" s="14"/>
      <c r="AD1016" s="14"/>
      <c r="AE1016" s="14"/>
      <c r="AT1016" s="255" t="s">
        <v>221</v>
      </c>
      <c r="AU1016" s="255" t="s">
        <v>83</v>
      </c>
      <c r="AV1016" s="14" t="s">
        <v>83</v>
      </c>
      <c r="AW1016" s="14" t="s">
        <v>34</v>
      </c>
      <c r="AX1016" s="14" t="s">
        <v>74</v>
      </c>
      <c r="AY1016" s="255" t="s">
        <v>210</v>
      </c>
    </row>
    <row r="1017" s="15" customFormat="1">
      <c r="A1017" s="15"/>
      <c r="B1017" s="256"/>
      <c r="C1017" s="257"/>
      <c r="D1017" s="236" t="s">
        <v>221</v>
      </c>
      <c r="E1017" s="258" t="s">
        <v>19</v>
      </c>
      <c r="F1017" s="259" t="s">
        <v>234</v>
      </c>
      <c r="G1017" s="257"/>
      <c r="H1017" s="260">
        <v>1.885</v>
      </c>
      <c r="I1017" s="261"/>
      <c r="J1017" s="257"/>
      <c r="K1017" s="257"/>
      <c r="L1017" s="262"/>
      <c r="M1017" s="263"/>
      <c r="N1017" s="264"/>
      <c r="O1017" s="264"/>
      <c r="P1017" s="264"/>
      <c r="Q1017" s="264"/>
      <c r="R1017" s="264"/>
      <c r="S1017" s="264"/>
      <c r="T1017" s="265"/>
      <c r="U1017" s="15"/>
      <c r="V1017" s="15"/>
      <c r="W1017" s="15"/>
      <c r="X1017" s="15"/>
      <c r="Y1017" s="15"/>
      <c r="Z1017" s="15"/>
      <c r="AA1017" s="15"/>
      <c r="AB1017" s="15"/>
      <c r="AC1017" s="15"/>
      <c r="AD1017" s="15"/>
      <c r="AE1017" s="15"/>
      <c r="AT1017" s="266" t="s">
        <v>221</v>
      </c>
      <c r="AU1017" s="266" t="s">
        <v>83</v>
      </c>
      <c r="AV1017" s="15" t="s">
        <v>91</v>
      </c>
      <c r="AW1017" s="15" t="s">
        <v>34</v>
      </c>
      <c r="AX1017" s="15" t="s">
        <v>74</v>
      </c>
      <c r="AY1017" s="266" t="s">
        <v>210</v>
      </c>
    </row>
    <row r="1018" s="13" customFormat="1">
      <c r="A1018" s="13"/>
      <c r="B1018" s="234"/>
      <c r="C1018" s="235"/>
      <c r="D1018" s="236" t="s">
        <v>221</v>
      </c>
      <c r="E1018" s="237" t="s">
        <v>19</v>
      </c>
      <c r="F1018" s="238" t="s">
        <v>825</v>
      </c>
      <c r="G1018" s="235"/>
      <c r="H1018" s="237" t="s">
        <v>19</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221</v>
      </c>
      <c r="AU1018" s="244" t="s">
        <v>83</v>
      </c>
      <c r="AV1018" s="13" t="s">
        <v>81</v>
      </c>
      <c r="AW1018" s="13" t="s">
        <v>34</v>
      </c>
      <c r="AX1018" s="13" t="s">
        <v>74</v>
      </c>
      <c r="AY1018" s="244" t="s">
        <v>210</v>
      </c>
    </row>
    <row r="1019" s="14" customFormat="1">
      <c r="A1019" s="14"/>
      <c r="B1019" s="245"/>
      <c r="C1019" s="246"/>
      <c r="D1019" s="236" t="s">
        <v>221</v>
      </c>
      <c r="E1019" s="247" t="s">
        <v>19</v>
      </c>
      <c r="F1019" s="248" t="s">
        <v>2970</v>
      </c>
      <c r="G1019" s="246"/>
      <c r="H1019" s="249">
        <v>99.625</v>
      </c>
      <c r="I1019" s="250"/>
      <c r="J1019" s="246"/>
      <c r="K1019" s="246"/>
      <c r="L1019" s="251"/>
      <c r="M1019" s="252"/>
      <c r="N1019" s="253"/>
      <c r="O1019" s="253"/>
      <c r="P1019" s="253"/>
      <c r="Q1019" s="253"/>
      <c r="R1019" s="253"/>
      <c r="S1019" s="253"/>
      <c r="T1019" s="254"/>
      <c r="U1019" s="14"/>
      <c r="V1019" s="14"/>
      <c r="W1019" s="14"/>
      <c r="X1019" s="14"/>
      <c r="Y1019" s="14"/>
      <c r="Z1019" s="14"/>
      <c r="AA1019" s="14"/>
      <c r="AB1019" s="14"/>
      <c r="AC1019" s="14"/>
      <c r="AD1019" s="14"/>
      <c r="AE1019" s="14"/>
      <c r="AT1019" s="255" t="s">
        <v>221</v>
      </c>
      <c r="AU1019" s="255" t="s">
        <v>83</v>
      </c>
      <c r="AV1019" s="14" t="s">
        <v>83</v>
      </c>
      <c r="AW1019" s="14" t="s">
        <v>34</v>
      </c>
      <c r="AX1019" s="14" t="s">
        <v>74</v>
      </c>
      <c r="AY1019" s="255" t="s">
        <v>210</v>
      </c>
    </row>
    <row r="1020" s="16" customFormat="1">
      <c r="A1020" s="16"/>
      <c r="B1020" s="267"/>
      <c r="C1020" s="268"/>
      <c r="D1020" s="236" t="s">
        <v>221</v>
      </c>
      <c r="E1020" s="269" t="s">
        <v>19</v>
      </c>
      <c r="F1020" s="270" t="s">
        <v>236</v>
      </c>
      <c r="G1020" s="268"/>
      <c r="H1020" s="271">
        <v>101.51000000000001</v>
      </c>
      <c r="I1020" s="272"/>
      <c r="J1020" s="268"/>
      <c r="K1020" s="268"/>
      <c r="L1020" s="273"/>
      <c r="M1020" s="274"/>
      <c r="N1020" s="275"/>
      <c r="O1020" s="275"/>
      <c r="P1020" s="275"/>
      <c r="Q1020" s="275"/>
      <c r="R1020" s="275"/>
      <c r="S1020" s="275"/>
      <c r="T1020" s="276"/>
      <c r="U1020" s="16"/>
      <c r="V1020" s="16"/>
      <c r="W1020" s="16"/>
      <c r="X1020" s="16"/>
      <c r="Y1020" s="16"/>
      <c r="Z1020" s="16"/>
      <c r="AA1020" s="16"/>
      <c r="AB1020" s="16"/>
      <c r="AC1020" s="16"/>
      <c r="AD1020" s="16"/>
      <c r="AE1020" s="16"/>
      <c r="AT1020" s="277" t="s">
        <v>221</v>
      </c>
      <c r="AU1020" s="277" t="s">
        <v>83</v>
      </c>
      <c r="AV1020" s="16" t="s">
        <v>217</v>
      </c>
      <c r="AW1020" s="16" t="s">
        <v>34</v>
      </c>
      <c r="AX1020" s="16" t="s">
        <v>81</v>
      </c>
      <c r="AY1020" s="277" t="s">
        <v>210</v>
      </c>
    </row>
    <row r="1021" s="14" customFormat="1">
      <c r="A1021" s="14"/>
      <c r="B1021" s="245"/>
      <c r="C1021" s="246"/>
      <c r="D1021" s="236" t="s">
        <v>221</v>
      </c>
      <c r="E1021" s="246"/>
      <c r="F1021" s="248" t="s">
        <v>2971</v>
      </c>
      <c r="G1021" s="246"/>
      <c r="H1021" s="249">
        <v>111.661</v>
      </c>
      <c r="I1021" s="250"/>
      <c r="J1021" s="246"/>
      <c r="K1021" s="246"/>
      <c r="L1021" s="251"/>
      <c r="M1021" s="252"/>
      <c r="N1021" s="253"/>
      <c r="O1021" s="253"/>
      <c r="P1021" s="253"/>
      <c r="Q1021" s="253"/>
      <c r="R1021" s="253"/>
      <c r="S1021" s="253"/>
      <c r="T1021" s="254"/>
      <c r="U1021" s="14"/>
      <c r="V1021" s="14"/>
      <c r="W1021" s="14"/>
      <c r="X1021" s="14"/>
      <c r="Y1021" s="14"/>
      <c r="Z1021" s="14"/>
      <c r="AA1021" s="14"/>
      <c r="AB1021" s="14"/>
      <c r="AC1021" s="14"/>
      <c r="AD1021" s="14"/>
      <c r="AE1021" s="14"/>
      <c r="AT1021" s="255" t="s">
        <v>221</v>
      </c>
      <c r="AU1021" s="255" t="s">
        <v>83</v>
      </c>
      <c r="AV1021" s="14" t="s">
        <v>83</v>
      </c>
      <c r="AW1021" s="14" t="s">
        <v>4</v>
      </c>
      <c r="AX1021" s="14" t="s">
        <v>81</v>
      </c>
      <c r="AY1021" s="255" t="s">
        <v>210</v>
      </c>
    </row>
    <row r="1022" s="2" customFormat="1" ht="24.15" customHeight="1">
      <c r="A1022" s="40"/>
      <c r="B1022" s="41"/>
      <c r="C1022" s="216" t="s">
        <v>1275</v>
      </c>
      <c r="D1022" s="216" t="s">
        <v>212</v>
      </c>
      <c r="E1022" s="217" t="s">
        <v>2972</v>
      </c>
      <c r="F1022" s="218" t="s">
        <v>2973</v>
      </c>
      <c r="G1022" s="219" t="s">
        <v>270</v>
      </c>
      <c r="H1022" s="220">
        <v>0.45200000000000001</v>
      </c>
      <c r="I1022" s="221"/>
      <c r="J1022" s="222">
        <f>ROUND(I1022*H1022,2)</f>
        <v>0</v>
      </c>
      <c r="K1022" s="218" t="s">
        <v>216</v>
      </c>
      <c r="L1022" s="46"/>
      <c r="M1022" s="223" t="s">
        <v>19</v>
      </c>
      <c r="N1022" s="224" t="s">
        <v>45</v>
      </c>
      <c r="O1022" s="86"/>
      <c r="P1022" s="225">
        <f>O1022*H1022</f>
        <v>0</v>
      </c>
      <c r="Q1022" s="225">
        <v>0</v>
      </c>
      <c r="R1022" s="225">
        <f>Q1022*H1022</f>
        <v>0</v>
      </c>
      <c r="S1022" s="225">
        <v>0</v>
      </c>
      <c r="T1022" s="226">
        <f>S1022*H1022</f>
        <v>0</v>
      </c>
      <c r="U1022" s="40"/>
      <c r="V1022" s="40"/>
      <c r="W1022" s="40"/>
      <c r="X1022" s="40"/>
      <c r="Y1022" s="40"/>
      <c r="Z1022" s="40"/>
      <c r="AA1022" s="40"/>
      <c r="AB1022" s="40"/>
      <c r="AC1022" s="40"/>
      <c r="AD1022" s="40"/>
      <c r="AE1022" s="40"/>
      <c r="AR1022" s="227" t="s">
        <v>368</v>
      </c>
      <c r="AT1022" s="227" t="s">
        <v>212</v>
      </c>
      <c r="AU1022" s="227" t="s">
        <v>83</v>
      </c>
      <c r="AY1022" s="19" t="s">
        <v>210</v>
      </c>
      <c r="BE1022" s="228">
        <f>IF(N1022="základní",J1022,0)</f>
        <v>0</v>
      </c>
      <c r="BF1022" s="228">
        <f>IF(N1022="snížená",J1022,0)</f>
        <v>0</v>
      </c>
      <c r="BG1022" s="228">
        <f>IF(N1022="zákl. přenesená",J1022,0)</f>
        <v>0</v>
      </c>
      <c r="BH1022" s="228">
        <f>IF(N1022="sníž. přenesená",J1022,0)</f>
        <v>0</v>
      </c>
      <c r="BI1022" s="228">
        <f>IF(N1022="nulová",J1022,0)</f>
        <v>0</v>
      </c>
      <c r="BJ1022" s="19" t="s">
        <v>81</v>
      </c>
      <c r="BK1022" s="228">
        <f>ROUND(I1022*H1022,2)</f>
        <v>0</v>
      </c>
      <c r="BL1022" s="19" t="s">
        <v>368</v>
      </c>
      <c r="BM1022" s="227" t="s">
        <v>2974</v>
      </c>
    </row>
    <row r="1023" s="2" customFormat="1">
      <c r="A1023" s="40"/>
      <c r="B1023" s="41"/>
      <c r="C1023" s="42"/>
      <c r="D1023" s="229" t="s">
        <v>219</v>
      </c>
      <c r="E1023" s="42"/>
      <c r="F1023" s="230" t="s">
        <v>2975</v>
      </c>
      <c r="G1023" s="42"/>
      <c r="H1023" s="42"/>
      <c r="I1023" s="231"/>
      <c r="J1023" s="42"/>
      <c r="K1023" s="42"/>
      <c r="L1023" s="46"/>
      <c r="M1023" s="232"/>
      <c r="N1023" s="233"/>
      <c r="O1023" s="86"/>
      <c r="P1023" s="86"/>
      <c r="Q1023" s="86"/>
      <c r="R1023" s="86"/>
      <c r="S1023" s="86"/>
      <c r="T1023" s="87"/>
      <c r="U1023" s="40"/>
      <c r="V1023" s="40"/>
      <c r="W1023" s="40"/>
      <c r="X1023" s="40"/>
      <c r="Y1023" s="40"/>
      <c r="Z1023" s="40"/>
      <c r="AA1023" s="40"/>
      <c r="AB1023" s="40"/>
      <c r="AC1023" s="40"/>
      <c r="AD1023" s="40"/>
      <c r="AE1023" s="40"/>
      <c r="AT1023" s="19" t="s">
        <v>219</v>
      </c>
      <c r="AU1023" s="19" t="s">
        <v>83</v>
      </c>
    </row>
    <row r="1024" s="13" customFormat="1">
      <c r="A1024" s="13"/>
      <c r="B1024" s="234"/>
      <c r="C1024" s="235"/>
      <c r="D1024" s="236" t="s">
        <v>221</v>
      </c>
      <c r="E1024" s="237" t="s">
        <v>19</v>
      </c>
      <c r="F1024" s="238" t="s">
        <v>2399</v>
      </c>
      <c r="G1024" s="235"/>
      <c r="H1024" s="237" t="s">
        <v>19</v>
      </c>
      <c r="I1024" s="239"/>
      <c r="J1024" s="235"/>
      <c r="K1024" s="235"/>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221</v>
      </c>
      <c r="AU1024" s="244" t="s">
        <v>83</v>
      </c>
      <c r="AV1024" s="13" t="s">
        <v>81</v>
      </c>
      <c r="AW1024" s="13" t="s">
        <v>34</v>
      </c>
      <c r="AX1024" s="13" t="s">
        <v>74</v>
      </c>
      <c r="AY1024" s="244" t="s">
        <v>210</v>
      </c>
    </row>
    <row r="1025" s="13" customFormat="1">
      <c r="A1025" s="13"/>
      <c r="B1025" s="234"/>
      <c r="C1025" s="235"/>
      <c r="D1025" s="236" t="s">
        <v>221</v>
      </c>
      <c r="E1025" s="237" t="s">
        <v>19</v>
      </c>
      <c r="F1025" s="238" t="s">
        <v>2400</v>
      </c>
      <c r="G1025" s="235"/>
      <c r="H1025" s="237" t="s">
        <v>19</v>
      </c>
      <c r="I1025" s="239"/>
      <c r="J1025" s="235"/>
      <c r="K1025" s="235"/>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221</v>
      </c>
      <c r="AU1025" s="244" t="s">
        <v>83</v>
      </c>
      <c r="AV1025" s="13" t="s">
        <v>81</v>
      </c>
      <c r="AW1025" s="13" t="s">
        <v>34</v>
      </c>
      <c r="AX1025" s="13" t="s">
        <v>74</v>
      </c>
      <c r="AY1025" s="244" t="s">
        <v>210</v>
      </c>
    </row>
    <row r="1026" s="14" customFormat="1">
      <c r="A1026" s="14"/>
      <c r="B1026" s="245"/>
      <c r="C1026" s="246"/>
      <c r="D1026" s="236" t="s">
        <v>221</v>
      </c>
      <c r="E1026" s="247" t="s">
        <v>19</v>
      </c>
      <c r="F1026" s="248" t="s">
        <v>2949</v>
      </c>
      <c r="G1026" s="246"/>
      <c r="H1026" s="249">
        <v>0.20100000000000001</v>
      </c>
      <c r="I1026" s="250"/>
      <c r="J1026" s="246"/>
      <c r="K1026" s="246"/>
      <c r="L1026" s="251"/>
      <c r="M1026" s="252"/>
      <c r="N1026" s="253"/>
      <c r="O1026" s="253"/>
      <c r="P1026" s="253"/>
      <c r="Q1026" s="253"/>
      <c r="R1026" s="253"/>
      <c r="S1026" s="253"/>
      <c r="T1026" s="254"/>
      <c r="U1026" s="14"/>
      <c r="V1026" s="14"/>
      <c r="W1026" s="14"/>
      <c r="X1026" s="14"/>
      <c r="Y1026" s="14"/>
      <c r="Z1026" s="14"/>
      <c r="AA1026" s="14"/>
      <c r="AB1026" s="14"/>
      <c r="AC1026" s="14"/>
      <c r="AD1026" s="14"/>
      <c r="AE1026" s="14"/>
      <c r="AT1026" s="255" t="s">
        <v>221</v>
      </c>
      <c r="AU1026" s="255" t="s">
        <v>83</v>
      </c>
      <c r="AV1026" s="14" t="s">
        <v>83</v>
      </c>
      <c r="AW1026" s="14" t="s">
        <v>34</v>
      </c>
      <c r="AX1026" s="14" t="s">
        <v>74</v>
      </c>
      <c r="AY1026" s="255" t="s">
        <v>210</v>
      </c>
    </row>
    <row r="1027" s="14" customFormat="1">
      <c r="A1027" s="14"/>
      <c r="B1027" s="245"/>
      <c r="C1027" s="246"/>
      <c r="D1027" s="236" t="s">
        <v>221</v>
      </c>
      <c r="E1027" s="247" t="s">
        <v>19</v>
      </c>
      <c r="F1027" s="248" t="s">
        <v>2950</v>
      </c>
      <c r="G1027" s="246"/>
      <c r="H1027" s="249">
        <v>0.251</v>
      </c>
      <c r="I1027" s="250"/>
      <c r="J1027" s="246"/>
      <c r="K1027" s="246"/>
      <c r="L1027" s="251"/>
      <c r="M1027" s="252"/>
      <c r="N1027" s="253"/>
      <c r="O1027" s="253"/>
      <c r="P1027" s="253"/>
      <c r="Q1027" s="253"/>
      <c r="R1027" s="253"/>
      <c r="S1027" s="253"/>
      <c r="T1027" s="254"/>
      <c r="U1027" s="14"/>
      <c r="V1027" s="14"/>
      <c r="W1027" s="14"/>
      <c r="X1027" s="14"/>
      <c r="Y1027" s="14"/>
      <c r="Z1027" s="14"/>
      <c r="AA1027" s="14"/>
      <c r="AB1027" s="14"/>
      <c r="AC1027" s="14"/>
      <c r="AD1027" s="14"/>
      <c r="AE1027" s="14"/>
      <c r="AT1027" s="255" t="s">
        <v>221</v>
      </c>
      <c r="AU1027" s="255" t="s">
        <v>83</v>
      </c>
      <c r="AV1027" s="14" t="s">
        <v>83</v>
      </c>
      <c r="AW1027" s="14" t="s">
        <v>34</v>
      </c>
      <c r="AX1027" s="14" t="s">
        <v>74</v>
      </c>
      <c r="AY1027" s="255" t="s">
        <v>210</v>
      </c>
    </row>
    <row r="1028" s="15" customFormat="1">
      <c r="A1028" s="15"/>
      <c r="B1028" s="256"/>
      <c r="C1028" s="257"/>
      <c r="D1028" s="236" t="s">
        <v>221</v>
      </c>
      <c r="E1028" s="258" t="s">
        <v>19</v>
      </c>
      <c r="F1028" s="259" t="s">
        <v>234</v>
      </c>
      <c r="G1028" s="257"/>
      <c r="H1028" s="260">
        <v>0.45200000000000001</v>
      </c>
      <c r="I1028" s="261"/>
      <c r="J1028" s="257"/>
      <c r="K1028" s="257"/>
      <c r="L1028" s="262"/>
      <c r="M1028" s="263"/>
      <c r="N1028" s="264"/>
      <c r="O1028" s="264"/>
      <c r="P1028" s="264"/>
      <c r="Q1028" s="264"/>
      <c r="R1028" s="264"/>
      <c r="S1028" s="264"/>
      <c r="T1028" s="265"/>
      <c r="U1028" s="15"/>
      <c r="V1028" s="15"/>
      <c r="W1028" s="15"/>
      <c r="X1028" s="15"/>
      <c r="Y1028" s="15"/>
      <c r="Z1028" s="15"/>
      <c r="AA1028" s="15"/>
      <c r="AB1028" s="15"/>
      <c r="AC1028" s="15"/>
      <c r="AD1028" s="15"/>
      <c r="AE1028" s="15"/>
      <c r="AT1028" s="266" t="s">
        <v>221</v>
      </c>
      <c r="AU1028" s="266" t="s">
        <v>83</v>
      </c>
      <c r="AV1028" s="15" t="s">
        <v>91</v>
      </c>
      <c r="AW1028" s="15" t="s">
        <v>34</v>
      </c>
      <c r="AX1028" s="15" t="s">
        <v>81</v>
      </c>
      <c r="AY1028" s="266" t="s">
        <v>210</v>
      </c>
    </row>
    <row r="1029" s="2" customFormat="1" ht="24.15" customHeight="1">
      <c r="A1029" s="40"/>
      <c r="B1029" s="41"/>
      <c r="C1029" s="216" t="s">
        <v>1279</v>
      </c>
      <c r="D1029" s="216" t="s">
        <v>212</v>
      </c>
      <c r="E1029" s="217" t="s">
        <v>2976</v>
      </c>
      <c r="F1029" s="218" t="s">
        <v>2977</v>
      </c>
      <c r="G1029" s="219" t="s">
        <v>270</v>
      </c>
      <c r="H1029" s="220">
        <v>2.843</v>
      </c>
      <c r="I1029" s="221"/>
      <c r="J1029" s="222">
        <f>ROUND(I1029*H1029,2)</f>
        <v>0</v>
      </c>
      <c r="K1029" s="218" t="s">
        <v>216</v>
      </c>
      <c r="L1029" s="46"/>
      <c r="M1029" s="223" t="s">
        <v>19</v>
      </c>
      <c r="N1029" s="224" t="s">
        <v>45</v>
      </c>
      <c r="O1029" s="86"/>
      <c r="P1029" s="225">
        <f>O1029*H1029</f>
        <v>0</v>
      </c>
      <c r="Q1029" s="225">
        <v>0</v>
      </c>
      <c r="R1029" s="225">
        <f>Q1029*H1029</f>
        <v>0</v>
      </c>
      <c r="S1029" s="225">
        <v>0</v>
      </c>
      <c r="T1029" s="226">
        <f>S1029*H1029</f>
        <v>0</v>
      </c>
      <c r="U1029" s="40"/>
      <c r="V1029" s="40"/>
      <c r="W1029" s="40"/>
      <c r="X1029" s="40"/>
      <c r="Y1029" s="40"/>
      <c r="Z1029" s="40"/>
      <c r="AA1029" s="40"/>
      <c r="AB1029" s="40"/>
      <c r="AC1029" s="40"/>
      <c r="AD1029" s="40"/>
      <c r="AE1029" s="40"/>
      <c r="AR1029" s="227" t="s">
        <v>368</v>
      </c>
      <c r="AT1029" s="227" t="s">
        <v>212</v>
      </c>
      <c r="AU1029" s="227" t="s">
        <v>83</v>
      </c>
      <c r="AY1029" s="19" t="s">
        <v>210</v>
      </c>
      <c r="BE1029" s="228">
        <f>IF(N1029="základní",J1029,0)</f>
        <v>0</v>
      </c>
      <c r="BF1029" s="228">
        <f>IF(N1029="snížená",J1029,0)</f>
        <v>0</v>
      </c>
      <c r="BG1029" s="228">
        <f>IF(N1029="zákl. přenesená",J1029,0)</f>
        <v>0</v>
      </c>
      <c r="BH1029" s="228">
        <f>IF(N1029="sníž. přenesená",J1029,0)</f>
        <v>0</v>
      </c>
      <c r="BI1029" s="228">
        <f>IF(N1029="nulová",J1029,0)</f>
        <v>0</v>
      </c>
      <c r="BJ1029" s="19" t="s">
        <v>81</v>
      </c>
      <c r="BK1029" s="228">
        <f>ROUND(I1029*H1029,2)</f>
        <v>0</v>
      </c>
      <c r="BL1029" s="19" t="s">
        <v>368</v>
      </c>
      <c r="BM1029" s="227" t="s">
        <v>2978</v>
      </c>
    </row>
    <row r="1030" s="2" customFormat="1">
      <c r="A1030" s="40"/>
      <c r="B1030" s="41"/>
      <c r="C1030" s="42"/>
      <c r="D1030" s="229" t="s">
        <v>219</v>
      </c>
      <c r="E1030" s="42"/>
      <c r="F1030" s="230" t="s">
        <v>2979</v>
      </c>
      <c r="G1030" s="42"/>
      <c r="H1030" s="42"/>
      <c r="I1030" s="231"/>
      <c r="J1030" s="42"/>
      <c r="K1030" s="42"/>
      <c r="L1030" s="46"/>
      <c r="M1030" s="232"/>
      <c r="N1030" s="233"/>
      <c r="O1030" s="86"/>
      <c r="P1030" s="86"/>
      <c r="Q1030" s="86"/>
      <c r="R1030" s="86"/>
      <c r="S1030" s="86"/>
      <c r="T1030" s="87"/>
      <c r="U1030" s="40"/>
      <c r="V1030" s="40"/>
      <c r="W1030" s="40"/>
      <c r="X1030" s="40"/>
      <c r="Y1030" s="40"/>
      <c r="Z1030" s="40"/>
      <c r="AA1030" s="40"/>
      <c r="AB1030" s="40"/>
      <c r="AC1030" s="40"/>
      <c r="AD1030" s="40"/>
      <c r="AE1030" s="40"/>
      <c r="AT1030" s="19" t="s">
        <v>219</v>
      </c>
      <c r="AU1030" s="19" t="s">
        <v>83</v>
      </c>
    </row>
    <row r="1031" s="13" customFormat="1">
      <c r="A1031" s="13"/>
      <c r="B1031" s="234"/>
      <c r="C1031" s="235"/>
      <c r="D1031" s="236" t="s">
        <v>221</v>
      </c>
      <c r="E1031" s="237" t="s">
        <v>19</v>
      </c>
      <c r="F1031" s="238" t="s">
        <v>2399</v>
      </c>
      <c r="G1031" s="235"/>
      <c r="H1031" s="237" t="s">
        <v>19</v>
      </c>
      <c r="I1031" s="239"/>
      <c r="J1031" s="235"/>
      <c r="K1031" s="235"/>
      <c r="L1031" s="240"/>
      <c r="M1031" s="241"/>
      <c r="N1031" s="242"/>
      <c r="O1031" s="242"/>
      <c r="P1031" s="242"/>
      <c r="Q1031" s="242"/>
      <c r="R1031" s="242"/>
      <c r="S1031" s="242"/>
      <c r="T1031" s="243"/>
      <c r="U1031" s="13"/>
      <c r="V1031" s="13"/>
      <c r="W1031" s="13"/>
      <c r="X1031" s="13"/>
      <c r="Y1031" s="13"/>
      <c r="Z1031" s="13"/>
      <c r="AA1031" s="13"/>
      <c r="AB1031" s="13"/>
      <c r="AC1031" s="13"/>
      <c r="AD1031" s="13"/>
      <c r="AE1031" s="13"/>
      <c r="AT1031" s="244" t="s">
        <v>221</v>
      </c>
      <c r="AU1031" s="244" t="s">
        <v>83</v>
      </c>
      <c r="AV1031" s="13" t="s">
        <v>81</v>
      </c>
      <c r="AW1031" s="13" t="s">
        <v>34</v>
      </c>
      <c r="AX1031" s="13" t="s">
        <v>74</v>
      </c>
      <c r="AY1031" s="244" t="s">
        <v>210</v>
      </c>
    </row>
    <row r="1032" s="13" customFormat="1">
      <c r="A1032" s="13"/>
      <c r="B1032" s="234"/>
      <c r="C1032" s="235"/>
      <c r="D1032" s="236" t="s">
        <v>221</v>
      </c>
      <c r="E1032" s="237" t="s">
        <v>19</v>
      </c>
      <c r="F1032" s="238" t="s">
        <v>2400</v>
      </c>
      <c r="G1032" s="235"/>
      <c r="H1032" s="237" t="s">
        <v>19</v>
      </c>
      <c r="I1032" s="239"/>
      <c r="J1032" s="235"/>
      <c r="K1032" s="235"/>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221</v>
      </c>
      <c r="AU1032" s="244" t="s">
        <v>83</v>
      </c>
      <c r="AV1032" s="13" t="s">
        <v>81</v>
      </c>
      <c r="AW1032" s="13" t="s">
        <v>34</v>
      </c>
      <c r="AX1032" s="13" t="s">
        <v>74</v>
      </c>
      <c r="AY1032" s="244" t="s">
        <v>210</v>
      </c>
    </row>
    <row r="1033" s="14" customFormat="1">
      <c r="A1033" s="14"/>
      <c r="B1033" s="245"/>
      <c r="C1033" s="246"/>
      <c r="D1033" s="236" t="s">
        <v>221</v>
      </c>
      <c r="E1033" s="247" t="s">
        <v>19</v>
      </c>
      <c r="F1033" s="248" t="s">
        <v>2949</v>
      </c>
      <c r="G1033" s="246"/>
      <c r="H1033" s="249">
        <v>0.20100000000000001</v>
      </c>
      <c r="I1033" s="250"/>
      <c r="J1033" s="246"/>
      <c r="K1033" s="246"/>
      <c r="L1033" s="251"/>
      <c r="M1033" s="252"/>
      <c r="N1033" s="253"/>
      <c r="O1033" s="253"/>
      <c r="P1033" s="253"/>
      <c r="Q1033" s="253"/>
      <c r="R1033" s="253"/>
      <c r="S1033" s="253"/>
      <c r="T1033" s="254"/>
      <c r="U1033" s="14"/>
      <c r="V1033" s="14"/>
      <c r="W1033" s="14"/>
      <c r="X1033" s="14"/>
      <c r="Y1033" s="14"/>
      <c r="Z1033" s="14"/>
      <c r="AA1033" s="14"/>
      <c r="AB1033" s="14"/>
      <c r="AC1033" s="14"/>
      <c r="AD1033" s="14"/>
      <c r="AE1033" s="14"/>
      <c r="AT1033" s="255" t="s">
        <v>221</v>
      </c>
      <c r="AU1033" s="255" t="s">
        <v>83</v>
      </c>
      <c r="AV1033" s="14" t="s">
        <v>83</v>
      </c>
      <c r="AW1033" s="14" t="s">
        <v>34</v>
      </c>
      <c r="AX1033" s="14" t="s">
        <v>74</v>
      </c>
      <c r="AY1033" s="255" t="s">
        <v>210</v>
      </c>
    </row>
    <row r="1034" s="14" customFormat="1">
      <c r="A1034" s="14"/>
      <c r="B1034" s="245"/>
      <c r="C1034" s="246"/>
      <c r="D1034" s="236" t="s">
        <v>221</v>
      </c>
      <c r="E1034" s="247" t="s">
        <v>19</v>
      </c>
      <c r="F1034" s="248" t="s">
        <v>2950</v>
      </c>
      <c r="G1034" s="246"/>
      <c r="H1034" s="249">
        <v>0.251</v>
      </c>
      <c r="I1034" s="250"/>
      <c r="J1034" s="246"/>
      <c r="K1034" s="246"/>
      <c r="L1034" s="251"/>
      <c r="M1034" s="252"/>
      <c r="N1034" s="253"/>
      <c r="O1034" s="253"/>
      <c r="P1034" s="253"/>
      <c r="Q1034" s="253"/>
      <c r="R1034" s="253"/>
      <c r="S1034" s="253"/>
      <c r="T1034" s="254"/>
      <c r="U1034" s="14"/>
      <c r="V1034" s="14"/>
      <c r="W1034" s="14"/>
      <c r="X1034" s="14"/>
      <c r="Y1034" s="14"/>
      <c r="Z1034" s="14"/>
      <c r="AA1034" s="14"/>
      <c r="AB1034" s="14"/>
      <c r="AC1034" s="14"/>
      <c r="AD1034" s="14"/>
      <c r="AE1034" s="14"/>
      <c r="AT1034" s="255" t="s">
        <v>221</v>
      </c>
      <c r="AU1034" s="255" t="s">
        <v>83</v>
      </c>
      <c r="AV1034" s="14" t="s">
        <v>83</v>
      </c>
      <c r="AW1034" s="14" t="s">
        <v>34</v>
      </c>
      <c r="AX1034" s="14" t="s">
        <v>74</v>
      </c>
      <c r="AY1034" s="255" t="s">
        <v>210</v>
      </c>
    </row>
    <row r="1035" s="15" customFormat="1">
      <c r="A1035" s="15"/>
      <c r="B1035" s="256"/>
      <c r="C1035" s="257"/>
      <c r="D1035" s="236" t="s">
        <v>221</v>
      </c>
      <c r="E1035" s="258" t="s">
        <v>19</v>
      </c>
      <c r="F1035" s="259" t="s">
        <v>234</v>
      </c>
      <c r="G1035" s="257"/>
      <c r="H1035" s="260">
        <v>0.45200000000000001</v>
      </c>
      <c r="I1035" s="261"/>
      <c r="J1035" s="257"/>
      <c r="K1035" s="257"/>
      <c r="L1035" s="262"/>
      <c r="M1035" s="263"/>
      <c r="N1035" s="264"/>
      <c r="O1035" s="264"/>
      <c r="P1035" s="264"/>
      <c r="Q1035" s="264"/>
      <c r="R1035" s="264"/>
      <c r="S1035" s="264"/>
      <c r="T1035" s="265"/>
      <c r="U1035" s="15"/>
      <c r="V1035" s="15"/>
      <c r="W1035" s="15"/>
      <c r="X1035" s="15"/>
      <c r="Y1035" s="15"/>
      <c r="Z1035" s="15"/>
      <c r="AA1035" s="15"/>
      <c r="AB1035" s="15"/>
      <c r="AC1035" s="15"/>
      <c r="AD1035" s="15"/>
      <c r="AE1035" s="15"/>
      <c r="AT1035" s="266" t="s">
        <v>221</v>
      </c>
      <c r="AU1035" s="266" t="s">
        <v>83</v>
      </c>
      <c r="AV1035" s="15" t="s">
        <v>91</v>
      </c>
      <c r="AW1035" s="15" t="s">
        <v>34</v>
      </c>
      <c r="AX1035" s="15" t="s">
        <v>74</v>
      </c>
      <c r="AY1035" s="266" t="s">
        <v>210</v>
      </c>
    </row>
    <row r="1036" s="13" customFormat="1">
      <c r="A1036" s="13"/>
      <c r="B1036" s="234"/>
      <c r="C1036" s="235"/>
      <c r="D1036" s="236" t="s">
        <v>221</v>
      </c>
      <c r="E1036" s="237" t="s">
        <v>19</v>
      </c>
      <c r="F1036" s="238" t="s">
        <v>825</v>
      </c>
      <c r="G1036" s="235"/>
      <c r="H1036" s="237" t="s">
        <v>19</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221</v>
      </c>
      <c r="AU1036" s="244" t="s">
        <v>83</v>
      </c>
      <c r="AV1036" s="13" t="s">
        <v>81</v>
      </c>
      <c r="AW1036" s="13" t="s">
        <v>34</v>
      </c>
      <c r="AX1036" s="13" t="s">
        <v>74</v>
      </c>
      <c r="AY1036" s="244" t="s">
        <v>210</v>
      </c>
    </row>
    <row r="1037" s="14" customFormat="1">
      <c r="A1037" s="14"/>
      <c r="B1037" s="245"/>
      <c r="C1037" s="246"/>
      <c r="D1037" s="236" t="s">
        <v>221</v>
      </c>
      <c r="E1037" s="247" t="s">
        <v>19</v>
      </c>
      <c r="F1037" s="248" t="s">
        <v>2964</v>
      </c>
      <c r="G1037" s="246"/>
      <c r="H1037" s="249">
        <v>2.391</v>
      </c>
      <c r="I1037" s="250"/>
      <c r="J1037" s="246"/>
      <c r="K1037" s="246"/>
      <c r="L1037" s="251"/>
      <c r="M1037" s="252"/>
      <c r="N1037" s="253"/>
      <c r="O1037" s="253"/>
      <c r="P1037" s="253"/>
      <c r="Q1037" s="253"/>
      <c r="R1037" s="253"/>
      <c r="S1037" s="253"/>
      <c r="T1037" s="254"/>
      <c r="U1037" s="14"/>
      <c r="V1037" s="14"/>
      <c r="W1037" s="14"/>
      <c r="X1037" s="14"/>
      <c r="Y1037" s="14"/>
      <c r="Z1037" s="14"/>
      <c r="AA1037" s="14"/>
      <c r="AB1037" s="14"/>
      <c r="AC1037" s="14"/>
      <c r="AD1037" s="14"/>
      <c r="AE1037" s="14"/>
      <c r="AT1037" s="255" t="s">
        <v>221</v>
      </c>
      <c r="AU1037" s="255" t="s">
        <v>83</v>
      </c>
      <c r="AV1037" s="14" t="s">
        <v>83</v>
      </c>
      <c r="AW1037" s="14" t="s">
        <v>34</v>
      </c>
      <c r="AX1037" s="14" t="s">
        <v>74</v>
      </c>
      <c r="AY1037" s="255" t="s">
        <v>210</v>
      </c>
    </row>
    <row r="1038" s="16" customFormat="1">
      <c r="A1038" s="16"/>
      <c r="B1038" s="267"/>
      <c r="C1038" s="268"/>
      <c r="D1038" s="236" t="s">
        <v>221</v>
      </c>
      <c r="E1038" s="269" t="s">
        <v>19</v>
      </c>
      <c r="F1038" s="270" t="s">
        <v>236</v>
      </c>
      <c r="G1038" s="268"/>
      <c r="H1038" s="271">
        <v>2.843</v>
      </c>
      <c r="I1038" s="272"/>
      <c r="J1038" s="268"/>
      <c r="K1038" s="268"/>
      <c r="L1038" s="273"/>
      <c r="M1038" s="274"/>
      <c r="N1038" s="275"/>
      <c r="O1038" s="275"/>
      <c r="P1038" s="275"/>
      <c r="Q1038" s="275"/>
      <c r="R1038" s="275"/>
      <c r="S1038" s="275"/>
      <c r="T1038" s="276"/>
      <c r="U1038" s="16"/>
      <c r="V1038" s="16"/>
      <c r="W1038" s="16"/>
      <c r="X1038" s="16"/>
      <c r="Y1038" s="16"/>
      <c r="Z1038" s="16"/>
      <c r="AA1038" s="16"/>
      <c r="AB1038" s="16"/>
      <c r="AC1038" s="16"/>
      <c r="AD1038" s="16"/>
      <c r="AE1038" s="16"/>
      <c r="AT1038" s="277" t="s">
        <v>221</v>
      </c>
      <c r="AU1038" s="277" t="s">
        <v>83</v>
      </c>
      <c r="AV1038" s="16" t="s">
        <v>217</v>
      </c>
      <c r="AW1038" s="16" t="s">
        <v>34</v>
      </c>
      <c r="AX1038" s="16" t="s">
        <v>81</v>
      </c>
      <c r="AY1038" s="277" t="s">
        <v>210</v>
      </c>
    </row>
    <row r="1039" s="2" customFormat="1" ht="16.5" customHeight="1">
      <c r="A1039" s="40"/>
      <c r="B1039" s="41"/>
      <c r="C1039" s="216" t="s">
        <v>1285</v>
      </c>
      <c r="D1039" s="216" t="s">
        <v>212</v>
      </c>
      <c r="E1039" s="217" t="s">
        <v>2980</v>
      </c>
      <c r="F1039" s="218" t="s">
        <v>2474</v>
      </c>
      <c r="G1039" s="219" t="s">
        <v>270</v>
      </c>
      <c r="H1039" s="220">
        <v>0.45200000000000001</v>
      </c>
      <c r="I1039" s="221"/>
      <c r="J1039" s="222">
        <f>ROUND(I1039*H1039,2)</f>
        <v>0</v>
      </c>
      <c r="K1039" s="218" t="s">
        <v>296</v>
      </c>
      <c r="L1039" s="46"/>
      <c r="M1039" s="223" t="s">
        <v>19</v>
      </c>
      <c r="N1039" s="224" t="s">
        <v>45</v>
      </c>
      <c r="O1039" s="86"/>
      <c r="P1039" s="225">
        <f>O1039*H1039</f>
        <v>0</v>
      </c>
      <c r="Q1039" s="225">
        <v>0</v>
      </c>
      <c r="R1039" s="225">
        <f>Q1039*H1039</f>
        <v>0</v>
      </c>
      <c r="S1039" s="225">
        <v>0</v>
      </c>
      <c r="T1039" s="226">
        <f>S1039*H1039</f>
        <v>0</v>
      </c>
      <c r="U1039" s="40"/>
      <c r="V1039" s="40"/>
      <c r="W1039" s="40"/>
      <c r="X1039" s="40"/>
      <c r="Y1039" s="40"/>
      <c r="Z1039" s="40"/>
      <c r="AA1039" s="40"/>
      <c r="AB1039" s="40"/>
      <c r="AC1039" s="40"/>
      <c r="AD1039" s="40"/>
      <c r="AE1039" s="40"/>
      <c r="AR1039" s="227" t="s">
        <v>217</v>
      </c>
      <c r="AT1039" s="227" t="s">
        <v>212</v>
      </c>
      <c r="AU1039" s="227" t="s">
        <v>83</v>
      </c>
      <c r="AY1039" s="19" t="s">
        <v>210</v>
      </c>
      <c r="BE1039" s="228">
        <f>IF(N1039="základní",J1039,0)</f>
        <v>0</v>
      </c>
      <c r="BF1039" s="228">
        <f>IF(N1039="snížená",J1039,0)</f>
        <v>0</v>
      </c>
      <c r="BG1039" s="228">
        <f>IF(N1039="zákl. přenesená",J1039,0)</f>
        <v>0</v>
      </c>
      <c r="BH1039" s="228">
        <f>IF(N1039="sníž. přenesená",J1039,0)</f>
        <v>0</v>
      </c>
      <c r="BI1039" s="228">
        <f>IF(N1039="nulová",J1039,0)</f>
        <v>0</v>
      </c>
      <c r="BJ1039" s="19" t="s">
        <v>81</v>
      </c>
      <c r="BK1039" s="228">
        <f>ROUND(I1039*H1039,2)</f>
        <v>0</v>
      </c>
      <c r="BL1039" s="19" t="s">
        <v>217</v>
      </c>
      <c r="BM1039" s="227" t="s">
        <v>2981</v>
      </c>
    </row>
    <row r="1040" s="13" customFormat="1">
      <c r="A1040" s="13"/>
      <c r="B1040" s="234"/>
      <c r="C1040" s="235"/>
      <c r="D1040" s="236" t="s">
        <v>221</v>
      </c>
      <c r="E1040" s="237" t="s">
        <v>19</v>
      </c>
      <c r="F1040" s="238" t="s">
        <v>2399</v>
      </c>
      <c r="G1040" s="235"/>
      <c r="H1040" s="237" t="s">
        <v>19</v>
      </c>
      <c r="I1040" s="239"/>
      <c r="J1040" s="235"/>
      <c r="K1040" s="235"/>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221</v>
      </c>
      <c r="AU1040" s="244" t="s">
        <v>83</v>
      </c>
      <c r="AV1040" s="13" t="s">
        <v>81</v>
      </c>
      <c r="AW1040" s="13" t="s">
        <v>34</v>
      </c>
      <c r="AX1040" s="13" t="s">
        <v>74</v>
      </c>
      <c r="AY1040" s="244" t="s">
        <v>210</v>
      </c>
    </row>
    <row r="1041" s="13" customFormat="1">
      <c r="A1041" s="13"/>
      <c r="B1041" s="234"/>
      <c r="C1041" s="235"/>
      <c r="D1041" s="236" t="s">
        <v>221</v>
      </c>
      <c r="E1041" s="237" t="s">
        <v>19</v>
      </c>
      <c r="F1041" s="238" t="s">
        <v>2400</v>
      </c>
      <c r="G1041" s="235"/>
      <c r="H1041" s="237" t="s">
        <v>19</v>
      </c>
      <c r="I1041" s="239"/>
      <c r="J1041" s="235"/>
      <c r="K1041" s="235"/>
      <c r="L1041" s="240"/>
      <c r="M1041" s="241"/>
      <c r="N1041" s="242"/>
      <c r="O1041" s="242"/>
      <c r="P1041" s="242"/>
      <c r="Q1041" s="242"/>
      <c r="R1041" s="242"/>
      <c r="S1041" s="242"/>
      <c r="T1041" s="243"/>
      <c r="U1041" s="13"/>
      <c r="V1041" s="13"/>
      <c r="W1041" s="13"/>
      <c r="X1041" s="13"/>
      <c r="Y1041" s="13"/>
      <c r="Z1041" s="13"/>
      <c r="AA1041" s="13"/>
      <c r="AB1041" s="13"/>
      <c r="AC1041" s="13"/>
      <c r="AD1041" s="13"/>
      <c r="AE1041" s="13"/>
      <c r="AT1041" s="244" t="s">
        <v>221</v>
      </c>
      <c r="AU1041" s="244" t="s">
        <v>83</v>
      </c>
      <c r="AV1041" s="13" t="s">
        <v>81</v>
      </c>
      <c r="AW1041" s="13" t="s">
        <v>34</v>
      </c>
      <c r="AX1041" s="13" t="s">
        <v>74</v>
      </c>
      <c r="AY1041" s="244" t="s">
        <v>210</v>
      </c>
    </row>
    <row r="1042" s="14" customFormat="1">
      <c r="A1042" s="14"/>
      <c r="B1042" s="245"/>
      <c r="C1042" s="246"/>
      <c r="D1042" s="236" t="s">
        <v>221</v>
      </c>
      <c r="E1042" s="247" t="s">
        <v>19</v>
      </c>
      <c r="F1042" s="248" t="s">
        <v>2949</v>
      </c>
      <c r="G1042" s="246"/>
      <c r="H1042" s="249">
        <v>0.20100000000000001</v>
      </c>
      <c r="I1042" s="250"/>
      <c r="J1042" s="246"/>
      <c r="K1042" s="246"/>
      <c r="L1042" s="251"/>
      <c r="M1042" s="252"/>
      <c r="N1042" s="253"/>
      <c r="O1042" s="253"/>
      <c r="P1042" s="253"/>
      <c r="Q1042" s="253"/>
      <c r="R1042" s="253"/>
      <c r="S1042" s="253"/>
      <c r="T1042" s="254"/>
      <c r="U1042" s="14"/>
      <c r="V1042" s="14"/>
      <c r="W1042" s="14"/>
      <c r="X1042" s="14"/>
      <c r="Y1042" s="14"/>
      <c r="Z1042" s="14"/>
      <c r="AA1042" s="14"/>
      <c r="AB1042" s="14"/>
      <c r="AC1042" s="14"/>
      <c r="AD1042" s="14"/>
      <c r="AE1042" s="14"/>
      <c r="AT1042" s="255" t="s">
        <v>221</v>
      </c>
      <c r="AU1042" s="255" t="s">
        <v>83</v>
      </c>
      <c r="AV1042" s="14" t="s">
        <v>83</v>
      </c>
      <c r="AW1042" s="14" t="s">
        <v>34</v>
      </c>
      <c r="AX1042" s="14" t="s">
        <v>74</v>
      </c>
      <c r="AY1042" s="255" t="s">
        <v>210</v>
      </c>
    </row>
    <row r="1043" s="14" customFormat="1">
      <c r="A1043" s="14"/>
      <c r="B1043" s="245"/>
      <c r="C1043" s="246"/>
      <c r="D1043" s="236" t="s">
        <v>221</v>
      </c>
      <c r="E1043" s="247" t="s">
        <v>19</v>
      </c>
      <c r="F1043" s="248" t="s">
        <v>2950</v>
      </c>
      <c r="G1043" s="246"/>
      <c r="H1043" s="249">
        <v>0.251</v>
      </c>
      <c r="I1043" s="250"/>
      <c r="J1043" s="246"/>
      <c r="K1043" s="246"/>
      <c r="L1043" s="251"/>
      <c r="M1043" s="252"/>
      <c r="N1043" s="253"/>
      <c r="O1043" s="253"/>
      <c r="P1043" s="253"/>
      <c r="Q1043" s="253"/>
      <c r="R1043" s="253"/>
      <c r="S1043" s="253"/>
      <c r="T1043" s="254"/>
      <c r="U1043" s="14"/>
      <c r="V1043" s="14"/>
      <c r="W1043" s="14"/>
      <c r="X1043" s="14"/>
      <c r="Y1043" s="14"/>
      <c r="Z1043" s="14"/>
      <c r="AA1043" s="14"/>
      <c r="AB1043" s="14"/>
      <c r="AC1043" s="14"/>
      <c r="AD1043" s="14"/>
      <c r="AE1043" s="14"/>
      <c r="AT1043" s="255" t="s">
        <v>221</v>
      </c>
      <c r="AU1043" s="255" t="s">
        <v>83</v>
      </c>
      <c r="AV1043" s="14" t="s">
        <v>83</v>
      </c>
      <c r="AW1043" s="14" t="s">
        <v>34</v>
      </c>
      <c r="AX1043" s="14" t="s">
        <v>74</v>
      </c>
      <c r="AY1043" s="255" t="s">
        <v>210</v>
      </c>
    </row>
    <row r="1044" s="15" customFormat="1">
      <c r="A1044" s="15"/>
      <c r="B1044" s="256"/>
      <c r="C1044" s="257"/>
      <c r="D1044" s="236" t="s">
        <v>221</v>
      </c>
      <c r="E1044" s="258" t="s">
        <v>19</v>
      </c>
      <c r="F1044" s="259" t="s">
        <v>234</v>
      </c>
      <c r="G1044" s="257"/>
      <c r="H1044" s="260">
        <v>0.45200000000000001</v>
      </c>
      <c r="I1044" s="261"/>
      <c r="J1044" s="257"/>
      <c r="K1044" s="257"/>
      <c r="L1044" s="262"/>
      <c r="M1044" s="263"/>
      <c r="N1044" s="264"/>
      <c r="O1044" s="264"/>
      <c r="P1044" s="264"/>
      <c r="Q1044" s="264"/>
      <c r="R1044" s="264"/>
      <c r="S1044" s="264"/>
      <c r="T1044" s="265"/>
      <c r="U1044" s="15"/>
      <c r="V1044" s="15"/>
      <c r="W1044" s="15"/>
      <c r="X1044" s="15"/>
      <c r="Y1044" s="15"/>
      <c r="Z1044" s="15"/>
      <c r="AA1044" s="15"/>
      <c r="AB1044" s="15"/>
      <c r="AC1044" s="15"/>
      <c r="AD1044" s="15"/>
      <c r="AE1044" s="15"/>
      <c r="AT1044" s="266" t="s">
        <v>221</v>
      </c>
      <c r="AU1044" s="266" t="s">
        <v>83</v>
      </c>
      <c r="AV1044" s="15" t="s">
        <v>91</v>
      </c>
      <c r="AW1044" s="15" t="s">
        <v>34</v>
      </c>
      <c r="AX1044" s="15" t="s">
        <v>81</v>
      </c>
      <c r="AY1044" s="266" t="s">
        <v>210</v>
      </c>
    </row>
    <row r="1045" s="2" customFormat="1" ht="16.5" customHeight="1">
      <c r="A1045" s="40"/>
      <c r="B1045" s="41"/>
      <c r="C1045" s="216" t="s">
        <v>1293</v>
      </c>
      <c r="D1045" s="216" t="s">
        <v>212</v>
      </c>
      <c r="E1045" s="217" t="s">
        <v>2982</v>
      </c>
      <c r="F1045" s="218" t="s">
        <v>2983</v>
      </c>
      <c r="G1045" s="219" t="s">
        <v>417</v>
      </c>
      <c r="H1045" s="220">
        <v>2.5129999999999999</v>
      </c>
      <c r="I1045" s="221"/>
      <c r="J1045" s="222">
        <f>ROUND(I1045*H1045,2)</f>
        <v>0</v>
      </c>
      <c r="K1045" s="218" t="s">
        <v>216</v>
      </c>
      <c r="L1045" s="46"/>
      <c r="M1045" s="223" t="s">
        <v>19</v>
      </c>
      <c r="N1045" s="224" t="s">
        <v>45</v>
      </c>
      <c r="O1045" s="86"/>
      <c r="P1045" s="225">
        <f>O1045*H1045</f>
        <v>0</v>
      </c>
      <c r="Q1045" s="225">
        <v>0.00050000000000000001</v>
      </c>
      <c r="R1045" s="225">
        <f>Q1045*H1045</f>
        <v>0.0012565</v>
      </c>
      <c r="S1045" s="225">
        <v>0</v>
      </c>
      <c r="T1045" s="226">
        <f>S1045*H1045</f>
        <v>0</v>
      </c>
      <c r="U1045" s="40"/>
      <c r="V1045" s="40"/>
      <c r="W1045" s="40"/>
      <c r="X1045" s="40"/>
      <c r="Y1045" s="40"/>
      <c r="Z1045" s="40"/>
      <c r="AA1045" s="40"/>
      <c r="AB1045" s="40"/>
      <c r="AC1045" s="40"/>
      <c r="AD1045" s="40"/>
      <c r="AE1045" s="40"/>
      <c r="AR1045" s="227" t="s">
        <v>368</v>
      </c>
      <c r="AT1045" s="227" t="s">
        <v>212</v>
      </c>
      <c r="AU1045" s="227" t="s">
        <v>83</v>
      </c>
      <c r="AY1045" s="19" t="s">
        <v>210</v>
      </c>
      <c r="BE1045" s="228">
        <f>IF(N1045="základní",J1045,0)</f>
        <v>0</v>
      </c>
      <c r="BF1045" s="228">
        <f>IF(N1045="snížená",J1045,0)</f>
        <v>0</v>
      </c>
      <c r="BG1045" s="228">
        <f>IF(N1045="zákl. přenesená",J1045,0)</f>
        <v>0</v>
      </c>
      <c r="BH1045" s="228">
        <f>IF(N1045="sníž. přenesená",J1045,0)</f>
        <v>0</v>
      </c>
      <c r="BI1045" s="228">
        <f>IF(N1045="nulová",J1045,0)</f>
        <v>0</v>
      </c>
      <c r="BJ1045" s="19" t="s">
        <v>81</v>
      </c>
      <c r="BK1045" s="228">
        <f>ROUND(I1045*H1045,2)</f>
        <v>0</v>
      </c>
      <c r="BL1045" s="19" t="s">
        <v>368</v>
      </c>
      <c r="BM1045" s="227" t="s">
        <v>2984</v>
      </c>
    </row>
    <row r="1046" s="2" customFormat="1">
      <c r="A1046" s="40"/>
      <c r="B1046" s="41"/>
      <c r="C1046" s="42"/>
      <c r="D1046" s="229" t="s">
        <v>219</v>
      </c>
      <c r="E1046" s="42"/>
      <c r="F1046" s="230" t="s">
        <v>2985</v>
      </c>
      <c r="G1046" s="42"/>
      <c r="H1046" s="42"/>
      <c r="I1046" s="231"/>
      <c r="J1046" s="42"/>
      <c r="K1046" s="42"/>
      <c r="L1046" s="46"/>
      <c r="M1046" s="232"/>
      <c r="N1046" s="233"/>
      <c r="O1046" s="86"/>
      <c r="P1046" s="86"/>
      <c r="Q1046" s="86"/>
      <c r="R1046" s="86"/>
      <c r="S1046" s="86"/>
      <c r="T1046" s="87"/>
      <c r="U1046" s="40"/>
      <c r="V1046" s="40"/>
      <c r="W1046" s="40"/>
      <c r="X1046" s="40"/>
      <c r="Y1046" s="40"/>
      <c r="Z1046" s="40"/>
      <c r="AA1046" s="40"/>
      <c r="AB1046" s="40"/>
      <c r="AC1046" s="40"/>
      <c r="AD1046" s="40"/>
      <c r="AE1046" s="40"/>
      <c r="AT1046" s="19" t="s">
        <v>219</v>
      </c>
      <c r="AU1046" s="19" t="s">
        <v>83</v>
      </c>
    </row>
    <row r="1047" s="13" customFormat="1">
      <c r="A1047" s="13"/>
      <c r="B1047" s="234"/>
      <c r="C1047" s="235"/>
      <c r="D1047" s="236" t="s">
        <v>221</v>
      </c>
      <c r="E1047" s="237" t="s">
        <v>19</v>
      </c>
      <c r="F1047" s="238" t="s">
        <v>2399</v>
      </c>
      <c r="G1047" s="235"/>
      <c r="H1047" s="237" t="s">
        <v>19</v>
      </c>
      <c r="I1047" s="239"/>
      <c r="J1047" s="235"/>
      <c r="K1047" s="235"/>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221</v>
      </c>
      <c r="AU1047" s="244" t="s">
        <v>83</v>
      </c>
      <c r="AV1047" s="13" t="s">
        <v>81</v>
      </c>
      <c r="AW1047" s="13" t="s">
        <v>34</v>
      </c>
      <c r="AX1047" s="13" t="s">
        <v>74</v>
      </c>
      <c r="AY1047" s="244" t="s">
        <v>210</v>
      </c>
    </row>
    <row r="1048" s="13" customFormat="1">
      <c r="A1048" s="13"/>
      <c r="B1048" s="234"/>
      <c r="C1048" s="235"/>
      <c r="D1048" s="236" t="s">
        <v>221</v>
      </c>
      <c r="E1048" s="237" t="s">
        <v>19</v>
      </c>
      <c r="F1048" s="238" t="s">
        <v>2400</v>
      </c>
      <c r="G1048" s="235"/>
      <c r="H1048" s="237" t="s">
        <v>19</v>
      </c>
      <c r="I1048" s="239"/>
      <c r="J1048" s="235"/>
      <c r="K1048" s="235"/>
      <c r="L1048" s="240"/>
      <c r="M1048" s="241"/>
      <c r="N1048" s="242"/>
      <c r="O1048" s="242"/>
      <c r="P1048" s="242"/>
      <c r="Q1048" s="242"/>
      <c r="R1048" s="242"/>
      <c r="S1048" s="242"/>
      <c r="T1048" s="243"/>
      <c r="U1048" s="13"/>
      <c r="V1048" s="13"/>
      <c r="W1048" s="13"/>
      <c r="X1048" s="13"/>
      <c r="Y1048" s="13"/>
      <c r="Z1048" s="13"/>
      <c r="AA1048" s="13"/>
      <c r="AB1048" s="13"/>
      <c r="AC1048" s="13"/>
      <c r="AD1048" s="13"/>
      <c r="AE1048" s="13"/>
      <c r="AT1048" s="244" t="s">
        <v>221</v>
      </c>
      <c r="AU1048" s="244" t="s">
        <v>83</v>
      </c>
      <c r="AV1048" s="13" t="s">
        <v>81</v>
      </c>
      <c r="AW1048" s="13" t="s">
        <v>34</v>
      </c>
      <c r="AX1048" s="13" t="s">
        <v>74</v>
      </c>
      <c r="AY1048" s="244" t="s">
        <v>210</v>
      </c>
    </row>
    <row r="1049" s="14" customFormat="1">
      <c r="A1049" s="14"/>
      <c r="B1049" s="245"/>
      <c r="C1049" s="246"/>
      <c r="D1049" s="236" t="s">
        <v>221</v>
      </c>
      <c r="E1049" s="247" t="s">
        <v>19</v>
      </c>
      <c r="F1049" s="248" t="s">
        <v>2923</v>
      </c>
      <c r="G1049" s="246"/>
      <c r="H1049" s="249">
        <v>2.5129999999999999</v>
      </c>
      <c r="I1049" s="250"/>
      <c r="J1049" s="246"/>
      <c r="K1049" s="246"/>
      <c r="L1049" s="251"/>
      <c r="M1049" s="252"/>
      <c r="N1049" s="253"/>
      <c r="O1049" s="253"/>
      <c r="P1049" s="253"/>
      <c r="Q1049" s="253"/>
      <c r="R1049" s="253"/>
      <c r="S1049" s="253"/>
      <c r="T1049" s="254"/>
      <c r="U1049" s="14"/>
      <c r="V1049" s="14"/>
      <c r="W1049" s="14"/>
      <c r="X1049" s="14"/>
      <c r="Y1049" s="14"/>
      <c r="Z1049" s="14"/>
      <c r="AA1049" s="14"/>
      <c r="AB1049" s="14"/>
      <c r="AC1049" s="14"/>
      <c r="AD1049" s="14"/>
      <c r="AE1049" s="14"/>
      <c r="AT1049" s="255" t="s">
        <v>221</v>
      </c>
      <c r="AU1049" s="255" t="s">
        <v>83</v>
      </c>
      <c r="AV1049" s="14" t="s">
        <v>83</v>
      </c>
      <c r="AW1049" s="14" t="s">
        <v>34</v>
      </c>
      <c r="AX1049" s="14" t="s">
        <v>81</v>
      </c>
      <c r="AY1049" s="255" t="s">
        <v>210</v>
      </c>
    </row>
    <row r="1050" s="2" customFormat="1" ht="24.15" customHeight="1">
      <c r="A1050" s="40"/>
      <c r="B1050" s="41"/>
      <c r="C1050" s="216" t="s">
        <v>1301</v>
      </c>
      <c r="D1050" s="216" t="s">
        <v>212</v>
      </c>
      <c r="E1050" s="217" t="s">
        <v>2986</v>
      </c>
      <c r="F1050" s="218" t="s">
        <v>2987</v>
      </c>
      <c r="G1050" s="219" t="s">
        <v>356</v>
      </c>
      <c r="H1050" s="220">
        <v>0.152</v>
      </c>
      <c r="I1050" s="221"/>
      <c r="J1050" s="222">
        <f>ROUND(I1050*H1050,2)</f>
        <v>0</v>
      </c>
      <c r="K1050" s="218" t="s">
        <v>216</v>
      </c>
      <c r="L1050" s="46"/>
      <c r="M1050" s="223" t="s">
        <v>19</v>
      </c>
      <c r="N1050" s="224" t="s">
        <v>45</v>
      </c>
      <c r="O1050" s="86"/>
      <c r="P1050" s="225">
        <f>O1050*H1050</f>
        <v>0</v>
      </c>
      <c r="Q1050" s="225">
        <v>0</v>
      </c>
      <c r="R1050" s="225">
        <f>Q1050*H1050</f>
        <v>0</v>
      </c>
      <c r="S1050" s="225">
        <v>0</v>
      </c>
      <c r="T1050" s="226">
        <f>S1050*H1050</f>
        <v>0</v>
      </c>
      <c r="U1050" s="40"/>
      <c r="V1050" s="40"/>
      <c r="W1050" s="40"/>
      <c r="X1050" s="40"/>
      <c r="Y1050" s="40"/>
      <c r="Z1050" s="40"/>
      <c r="AA1050" s="40"/>
      <c r="AB1050" s="40"/>
      <c r="AC1050" s="40"/>
      <c r="AD1050" s="40"/>
      <c r="AE1050" s="40"/>
      <c r="AR1050" s="227" t="s">
        <v>368</v>
      </c>
      <c r="AT1050" s="227" t="s">
        <v>212</v>
      </c>
      <c r="AU1050" s="227" t="s">
        <v>83</v>
      </c>
      <c r="AY1050" s="19" t="s">
        <v>210</v>
      </c>
      <c r="BE1050" s="228">
        <f>IF(N1050="základní",J1050,0)</f>
        <v>0</v>
      </c>
      <c r="BF1050" s="228">
        <f>IF(N1050="snížená",J1050,0)</f>
        <v>0</v>
      </c>
      <c r="BG1050" s="228">
        <f>IF(N1050="zákl. přenesená",J1050,0)</f>
        <v>0</v>
      </c>
      <c r="BH1050" s="228">
        <f>IF(N1050="sníž. přenesená",J1050,0)</f>
        <v>0</v>
      </c>
      <c r="BI1050" s="228">
        <f>IF(N1050="nulová",J1050,0)</f>
        <v>0</v>
      </c>
      <c r="BJ1050" s="19" t="s">
        <v>81</v>
      </c>
      <c r="BK1050" s="228">
        <f>ROUND(I1050*H1050,2)</f>
        <v>0</v>
      </c>
      <c r="BL1050" s="19" t="s">
        <v>368</v>
      </c>
      <c r="BM1050" s="227" t="s">
        <v>2988</v>
      </c>
    </row>
    <row r="1051" s="2" customFormat="1">
      <c r="A1051" s="40"/>
      <c r="B1051" s="41"/>
      <c r="C1051" s="42"/>
      <c r="D1051" s="229" t="s">
        <v>219</v>
      </c>
      <c r="E1051" s="42"/>
      <c r="F1051" s="230" t="s">
        <v>2989</v>
      </c>
      <c r="G1051" s="42"/>
      <c r="H1051" s="42"/>
      <c r="I1051" s="231"/>
      <c r="J1051" s="42"/>
      <c r="K1051" s="42"/>
      <c r="L1051" s="46"/>
      <c r="M1051" s="232"/>
      <c r="N1051" s="233"/>
      <c r="O1051" s="86"/>
      <c r="P1051" s="86"/>
      <c r="Q1051" s="86"/>
      <c r="R1051" s="86"/>
      <c r="S1051" s="86"/>
      <c r="T1051" s="87"/>
      <c r="U1051" s="40"/>
      <c r="V1051" s="40"/>
      <c r="W1051" s="40"/>
      <c r="X1051" s="40"/>
      <c r="Y1051" s="40"/>
      <c r="Z1051" s="40"/>
      <c r="AA1051" s="40"/>
      <c r="AB1051" s="40"/>
      <c r="AC1051" s="40"/>
      <c r="AD1051" s="40"/>
      <c r="AE1051" s="40"/>
      <c r="AT1051" s="19" t="s">
        <v>219</v>
      </c>
      <c r="AU1051" s="19" t="s">
        <v>83</v>
      </c>
    </row>
    <row r="1052" s="2" customFormat="1" ht="24.15" customHeight="1">
      <c r="A1052" s="40"/>
      <c r="B1052" s="41"/>
      <c r="C1052" s="216" t="s">
        <v>1306</v>
      </c>
      <c r="D1052" s="216" t="s">
        <v>212</v>
      </c>
      <c r="E1052" s="217" t="s">
        <v>2990</v>
      </c>
      <c r="F1052" s="218" t="s">
        <v>2991</v>
      </c>
      <c r="G1052" s="219" t="s">
        <v>356</v>
      </c>
      <c r="H1052" s="220">
        <v>0.152</v>
      </c>
      <c r="I1052" s="221"/>
      <c r="J1052" s="222">
        <f>ROUND(I1052*H1052,2)</f>
        <v>0</v>
      </c>
      <c r="K1052" s="218" t="s">
        <v>216</v>
      </c>
      <c r="L1052" s="46"/>
      <c r="M1052" s="223" t="s">
        <v>19</v>
      </c>
      <c r="N1052" s="224" t="s">
        <v>45</v>
      </c>
      <c r="O1052" s="86"/>
      <c r="P1052" s="225">
        <f>O1052*H1052</f>
        <v>0</v>
      </c>
      <c r="Q1052" s="225">
        <v>0</v>
      </c>
      <c r="R1052" s="225">
        <f>Q1052*H1052</f>
        <v>0</v>
      </c>
      <c r="S1052" s="225">
        <v>0</v>
      </c>
      <c r="T1052" s="226">
        <f>S1052*H1052</f>
        <v>0</v>
      </c>
      <c r="U1052" s="40"/>
      <c r="V1052" s="40"/>
      <c r="W1052" s="40"/>
      <c r="X1052" s="40"/>
      <c r="Y1052" s="40"/>
      <c r="Z1052" s="40"/>
      <c r="AA1052" s="40"/>
      <c r="AB1052" s="40"/>
      <c r="AC1052" s="40"/>
      <c r="AD1052" s="40"/>
      <c r="AE1052" s="40"/>
      <c r="AR1052" s="227" t="s">
        <v>368</v>
      </c>
      <c r="AT1052" s="227" t="s">
        <v>212</v>
      </c>
      <c r="AU1052" s="227" t="s">
        <v>83</v>
      </c>
      <c r="AY1052" s="19" t="s">
        <v>210</v>
      </c>
      <c r="BE1052" s="228">
        <f>IF(N1052="základní",J1052,0)</f>
        <v>0</v>
      </c>
      <c r="BF1052" s="228">
        <f>IF(N1052="snížená",J1052,0)</f>
        <v>0</v>
      </c>
      <c r="BG1052" s="228">
        <f>IF(N1052="zákl. přenesená",J1052,0)</f>
        <v>0</v>
      </c>
      <c r="BH1052" s="228">
        <f>IF(N1052="sníž. přenesená",J1052,0)</f>
        <v>0</v>
      </c>
      <c r="BI1052" s="228">
        <f>IF(N1052="nulová",J1052,0)</f>
        <v>0</v>
      </c>
      <c r="BJ1052" s="19" t="s">
        <v>81</v>
      </c>
      <c r="BK1052" s="228">
        <f>ROUND(I1052*H1052,2)</f>
        <v>0</v>
      </c>
      <c r="BL1052" s="19" t="s">
        <v>368</v>
      </c>
      <c r="BM1052" s="227" t="s">
        <v>2992</v>
      </c>
    </row>
    <row r="1053" s="2" customFormat="1">
      <c r="A1053" s="40"/>
      <c r="B1053" s="41"/>
      <c r="C1053" s="42"/>
      <c r="D1053" s="229" t="s">
        <v>219</v>
      </c>
      <c r="E1053" s="42"/>
      <c r="F1053" s="230" t="s">
        <v>2993</v>
      </c>
      <c r="G1053" s="42"/>
      <c r="H1053" s="42"/>
      <c r="I1053" s="231"/>
      <c r="J1053" s="42"/>
      <c r="K1053" s="42"/>
      <c r="L1053" s="46"/>
      <c r="M1053" s="232"/>
      <c r="N1053" s="233"/>
      <c r="O1053" s="86"/>
      <c r="P1053" s="86"/>
      <c r="Q1053" s="86"/>
      <c r="R1053" s="86"/>
      <c r="S1053" s="86"/>
      <c r="T1053" s="87"/>
      <c r="U1053" s="40"/>
      <c r="V1053" s="40"/>
      <c r="W1053" s="40"/>
      <c r="X1053" s="40"/>
      <c r="Y1053" s="40"/>
      <c r="Z1053" s="40"/>
      <c r="AA1053" s="40"/>
      <c r="AB1053" s="40"/>
      <c r="AC1053" s="40"/>
      <c r="AD1053" s="40"/>
      <c r="AE1053" s="40"/>
      <c r="AT1053" s="19" t="s">
        <v>219</v>
      </c>
      <c r="AU1053" s="19" t="s">
        <v>83</v>
      </c>
    </row>
    <row r="1054" s="12" customFormat="1" ht="22.8" customHeight="1">
      <c r="A1054" s="12"/>
      <c r="B1054" s="200"/>
      <c r="C1054" s="201"/>
      <c r="D1054" s="202" t="s">
        <v>73</v>
      </c>
      <c r="E1054" s="214" t="s">
        <v>2994</v>
      </c>
      <c r="F1054" s="214" t="s">
        <v>2995</v>
      </c>
      <c r="G1054" s="201"/>
      <c r="H1054" s="201"/>
      <c r="I1054" s="204"/>
      <c r="J1054" s="215">
        <f>BK1054</f>
        <v>0</v>
      </c>
      <c r="K1054" s="201"/>
      <c r="L1054" s="206"/>
      <c r="M1054" s="207"/>
      <c r="N1054" s="208"/>
      <c r="O1054" s="208"/>
      <c r="P1054" s="209">
        <f>SUM(P1055:P1176)</f>
        <v>0</v>
      </c>
      <c r="Q1054" s="208"/>
      <c r="R1054" s="209">
        <f>SUM(R1055:R1176)</f>
        <v>0.47388078</v>
      </c>
      <c r="S1054" s="208"/>
      <c r="T1054" s="210">
        <f>SUM(T1055:T1176)</f>
        <v>0</v>
      </c>
      <c r="U1054" s="12"/>
      <c r="V1054" s="12"/>
      <c r="W1054" s="12"/>
      <c r="X1054" s="12"/>
      <c r="Y1054" s="12"/>
      <c r="Z1054" s="12"/>
      <c r="AA1054" s="12"/>
      <c r="AB1054" s="12"/>
      <c r="AC1054" s="12"/>
      <c r="AD1054" s="12"/>
      <c r="AE1054" s="12"/>
      <c r="AR1054" s="211" t="s">
        <v>83</v>
      </c>
      <c r="AT1054" s="212" t="s">
        <v>73</v>
      </c>
      <c r="AU1054" s="212" t="s">
        <v>81</v>
      </c>
      <c r="AY1054" s="211" t="s">
        <v>210</v>
      </c>
      <c r="BK1054" s="213">
        <f>SUM(BK1055:BK1176)</f>
        <v>0</v>
      </c>
    </row>
    <row r="1055" s="2" customFormat="1" ht="24.15" customHeight="1">
      <c r="A1055" s="40"/>
      <c r="B1055" s="41"/>
      <c r="C1055" s="216" t="s">
        <v>1315</v>
      </c>
      <c r="D1055" s="216" t="s">
        <v>212</v>
      </c>
      <c r="E1055" s="217" t="s">
        <v>2996</v>
      </c>
      <c r="F1055" s="218" t="s">
        <v>2997</v>
      </c>
      <c r="G1055" s="219" t="s">
        <v>270</v>
      </c>
      <c r="H1055" s="220">
        <v>162.84100000000001</v>
      </c>
      <c r="I1055" s="221"/>
      <c r="J1055" s="222">
        <f>ROUND(I1055*H1055,2)</f>
        <v>0</v>
      </c>
      <c r="K1055" s="218" t="s">
        <v>216</v>
      </c>
      <c r="L1055" s="46"/>
      <c r="M1055" s="223" t="s">
        <v>19</v>
      </c>
      <c r="N1055" s="224" t="s">
        <v>45</v>
      </c>
      <c r="O1055" s="86"/>
      <c r="P1055" s="225">
        <f>O1055*H1055</f>
        <v>0</v>
      </c>
      <c r="Q1055" s="225">
        <v>2.0000000000000002E-05</v>
      </c>
      <c r="R1055" s="225">
        <f>Q1055*H1055</f>
        <v>0.0032568200000000005</v>
      </c>
      <c r="S1055" s="225">
        <v>0</v>
      </c>
      <c r="T1055" s="226">
        <f>S1055*H1055</f>
        <v>0</v>
      </c>
      <c r="U1055" s="40"/>
      <c r="V1055" s="40"/>
      <c r="W1055" s="40"/>
      <c r="X1055" s="40"/>
      <c r="Y1055" s="40"/>
      <c r="Z1055" s="40"/>
      <c r="AA1055" s="40"/>
      <c r="AB1055" s="40"/>
      <c r="AC1055" s="40"/>
      <c r="AD1055" s="40"/>
      <c r="AE1055" s="40"/>
      <c r="AR1055" s="227" t="s">
        <v>368</v>
      </c>
      <c r="AT1055" s="227" t="s">
        <v>212</v>
      </c>
      <c r="AU1055" s="227" t="s">
        <v>83</v>
      </c>
      <c r="AY1055" s="19" t="s">
        <v>210</v>
      </c>
      <c r="BE1055" s="228">
        <f>IF(N1055="základní",J1055,0)</f>
        <v>0</v>
      </c>
      <c r="BF1055" s="228">
        <f>IF(N1055="snížená",J1055,0)</f>
        <v>0</v>
      </c>
      <c r="BG1055" s="228">
        <f>IF(N1055="zákl. přenesená",J1055,0)</f>
        <v>0</v>
      </c>
      <c r="BH1055" s="228">
        <f>IF(N1055="sníž. přenesená",J1055,0)</f>
        <v>0</v>
      </c>
      <c r="BI1055" s="228">
        <f>IF(N1055="nulová",J1055,0)</f>
        <v>0</v>
      </c>
      <c r="BJ1055" s="19" t="s">
        <v>81</v>
      </c>
      <c r="BK1055" s="228">
        <f>ROUND(I1055*H1055,2)</f>
        <v>0</v>
      </c>
      <c r="BL1055" s="19" t="s">
        <v>368</v>
      </c>
      <c r="BM1055" s="227" t="s">
        <v>2998</v>
      </c>
    </row>
    <row r="1056" s="2" customFormat="1">
      <c r="A1056" s="40"/>
      <c r="B1056" s="41"/>
      <c r="C1056" s="42"/>
      <c r="D1056" s="229" t="s">
        <v>219</v>
      </c>
      <c r="E1056" s="42"/>
      <c r="F1056" s="230" t="s">
        <v>2999</v>
      </c>
      <c r="G1056" s="42"/>
      <c r="H1056" s="42"/>
      <c r="I1056" s="231"/>
      <c r="J1056" s="42"/>
      <c r="K1056" s="42"/>
      <c r="L1056" s="46"/>
      <c r="M1056" s="232"/>
      <c r="N1056" s="233"/>
      <c r="O1056" s="86"/>
      <c r="P1056" s="86"/>
      <c r="Q1056" s="86"/>
      <c r="R1056" s="86"/>
      <c r="S1056" s="86"/>
      <c r="T1056" s="87"/>
      <c r="U1056" s="40"/>
      <c r="V1056" s="40"/>
      <c r="W1056" s="40"/>
      <c r="X1056" s="40"/>
      <c r="Y1056" s="40"/>
      <c r="Z1056" s="40"/>
      <c r="AA1056" s="40"/>
      <c r="AB1056" s="40"/>
      <c r="AC1056" s="40"/>
      <c r="AD1056" s="40"/>
      <c r="AE1056" s="40"/>
      <c r="AT1056" s="19" t="s">
        <v>219</v>
      </c>
      <c r="AU1056" s="19" t="s">
        <v>83</v>
      </c>
    </row>
    <row r="1057" s="13" customFormat="1">
      <c r="A1057" s="13"/>
      <c r="B1057" s="234"/>
      <c r="C1057" s="235"/>
      <c r="D1057" s="236" t="s">
        <v>221</v>
      </c>
      <c r="E1057" s="237" t="s">
        <v>19</v>
      </c>
      <c r="F1057" s="238" t="s">
        <v>3000</v>
      </c>
      <c r="G1057" s="235"/>
      <c r="H1057" s="237" t="s">
        <v>19</v>
      </c>
      <c r="I1057" s="239"/>
      <c r="J1057" s="235"/>
      <c r="K1057" s="235"/>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221</v>
      </c>
      <c r="AU1057" s="244" t="s">
        <v>83</v>
      </c>
      <c r="AV1057" s="13" t="s">
        <v>81</v>
      </c>
      <c r="AW1057" s="13" t="s">
        <v>34</v>
      </c>
      <c r="AX1057" s="13" t="s">
        <v>74</v>
      </c>
      <c r="AY1057" s="244" t="s">
        <v>210</v>
      </c>
    </row>
    <row r="1058" s="14" customFormat="1">
      <c r="A1058" s="14"/>
      <c r="B1058" s="245"/>
      <c r="C1058" s="246"/>
      <c r="D1058" s="236" t="s">
        <v>221</v>
      </c>
      <c r="E1058" s="247" t="s">
        <v>19</v>
      </c>
      <c r="F1058" s="248" t="s">
        <v>3001</v>
      </c>
      <c r="G1058" s="246"/>
      <c r="H1058" s="249">
        <v>29.305</v>
      </c>
      <c r="I1058" s="250"/>
      <c r="J1058" s="246"/>
      <c r="K1058" s="246"/>
      <c r="L1058" s="251"/>
      <c r="M1058" s="252"/>
      <c r="N1058" s="253"/>
      <c r="O1058" s="253"/>
      <c r="P1058" s="253"/>
      <c r="Q1058" s="253"/>
      <c r="R1058" s="253"/>
      <c r="S1058" s="253"/>
      <c r="T1058" s="254"/>
      <c r="U1058" s="14"/>
      <c r="V1058" s="14"/>
      <c r="W1058" s="14"/>
      <c r="X1058" s="14"/>
      <c r="Y1058" s="14"/>
      <c r="Z1058" s="14"/>
      <c r="AA1058" s="14"/>
      <c r="AB1058" s="14"/>
      <c r="AC1058" s="14"/>
      <c r="AD1058" s="14"/>
      <c r="AE1058" s="14"/>
      <c r="AT1058" s="255" t="s">
        <v>221</v>
      </c>
      <c r="AU1058" s="255" t="s">
        <v>83</v>
      </c>
      <c r="AV1058" s="14" t="s">
        <v>83</v>
      </c>
      <c r="AW1058" s="14" t="s">
        <v>34</v>
      </c>
      <c r="AX1058" s="14" t="s">
        <v>74</v>
      </c>
      <c r="AY1058" s="255" t="s">
        <v>210</v>
      </c>
    </row>
    <row r="1059" s="14" customFormat="1">
      <c r="A1059" s="14"/>
      <c r="B1059" s="245"/>
      <c r="C1059" s="246"/>
      <c r="D1059" s="236" t="s">
        <v>221</v>
      </c>
      <c r="E1059" s="247" t="s">
        <v>19</v>
      </c>
      <c r="F1059" s="248" t="s">
        <v>3002</v>
      </c>
      <c r="G1059" s="246"/>
      <c r="H1059" s="249">
        <v>71.239999999999995</v>
      </c>
      <c r="I1059" s="250"/>
      <c r="J1059" s="246"/>
      <c r="K1059" s="246"/>
      <c r="L1059" s="251"/>
      <c r="M1059" s="252"/>
      <c r="N1059" s="253"/>
      <c r="O1059" s="253"/>
      <c r="P1059" s="253"/>
      <c r="Q1059" s="253"/>
      <c r="R1059" s="253"/>
      <c r="S1059" s="253"/>
      <c r="T1059" s="254"/>
      <c r="U1059" s="14"/>
      <c r="V1059" s="14"/>
      <c r="W1059" s="14"/>
      <c r="X1059" s="14"/>
      <c r="Y1059" s="14"/>
      <c r="Z1059" s="14"/>
      <c r="AA1059" s="14"/>
      <c r="AB1059" s="14"/>
      <c r="AC1059" s="14"/>
      <c r="AD1059" s="14"/>
      <c r="AE1059" s="14"/>
      <c r="AT1059" s="255" t="s">
        <v>221</v>
      </c>
      <c r="AU1059" s="255" t="s">
        <v>83</v>
      </c>
      <c r="AV1059" s="14" t="s">
        <v>83</v>
      </c>
      <c r="AW1059" s="14" t="s">
        <v>34</v>
      </c>
      <c r="AX1059" s="14" t="s">
        <v>74</v>
      </c>
      <c r="AY1059" s="255" t="s">
        <v>210</v>
      </c>
    </row>
    <row r="1060" s="14" customFormat="1">
      <c r="A1060" s="14"/>
      <c r="B1060" s="245"/>
      <c r="C1060" s="246"/>
      <c r="D1060" s="236" t="s">
        <v>221</v>
      </c>
      <c r="E1060" s="247" t="s">
        <v>19</v>
      </c>
      <c r="F1060" s="248" t="s">
        <v>3003</v>
      </c>
      <c r="G1060" s="246"/>
      <c r="H1060" s="249">
        <v>62.295999999999999</v>
      </c>
      <c r="I1060" s="250"/>
      <c r="J1060" s="246"/>
      <c r="K1060" s="246"/>
      <c r="L1060" s="251"/>
      <c r="M1060" s="252"/>
      <c r="N1060" s="253"/>
      <c r="O1060" s="253"/>
      <c r="P1060" s="253"/>
      <c r="Q1060" s="253"/>
      <c r="R1060" s="253"/>
      <c r="S1060" s="253"/>
      <c r="T1060" s="254"/>
      <c r="U1060" s="14"/>
      <c r="V1060" s="14"/>
      <c r="W1060" s="14"/>
      <c r="X1060" s="14"/>
      <c r="Y1060" s="14"/>
      <c r="Z1060" s="14"/>
      <c r="AA1060" s="14"/>
      <c r="AB1060" s="14"/>
      <c r="AC1060" s="14"/>
      <c r="AD1060" s="14"/>
      <c r="AE1060" s="14"/>
      <c r="AT1060" s="255" t="s">
        <v>221</v>
      </c>
      <c r="AU1060" s="255" t="s">
        <v>83</v>
      </c>
      <c r="AV1060" s="14" t="s">
        <v>83</v>
      </c>
      <c r="AW1060" s="14" t="s">
        <v>34</v>
      </c>
      <c r="AX1060" s="14" t="s">
        <v>74</v>
      </c>
      <c r="AY1060" s="255" t="s">
        <v>210</v>
      </c>
    </row>
    <row r="1061" s="16" customFormat="1">
      <c r="A1061" s="16"/>
      <c r="B1061" s="267"/>
      <c r="C1061" s="268"/>
      <c r="D1061" s="236" t="s">
        <v>221</v>
      </c>
      <c r="E1061" s="269" t="s">
        <v>19</v>
      </c>
      <c r="F1061" s="270" t="s">
        <v>236</v>
      </c>
      <c r="G1061" s="268"/>
      <c r="H1061" s="271">
        <v>162.84100000000001</v>
      </c>
      <c r="I1061" s="272"/>
      <c r="J1061" s="268"/>
      <c r="K1061" s="268"/>
      <c r="L1061" s="273"/>
      <c r="M1061" s="274"/>
      <c r="N1061" s="275"/>
      <c r="O1061" s="275"/>
      <c r="P1061" s="275"/>
      <c r="Q1061" s="275"/>
      <c r="R1061" s="275"/>
      <c r="S1061" s="275"/>
      <c r="T1061" s="276"/>
      <c r="U1061" s="16"/>
      <c r="V1061" s="16"/>
      <c r="W1061" s="16"/>
      <c r="X1061" s="16"/>
      <c r="Y1061" s="16"/>
      <c r="Z1061" s="16"/>
      <c r="AA1061" s="16"/>
      <c r="AB1061" s="16"/>
      <c r="AC1061" s="16"/>
      <c r="AD1061" s="16"/>
      <c r="AE1061" s="16"/>
      <c r="AT1061" s="277" t="s">
        <v>221</v>
      </c>
      <c r="AU1061" s="277" t="s">
        <v>83</v>
      </c>
      <c r="AV1061" s="16" t="s">
        <v>217</v>
      </c>
      <c r="AW1061" s="16" t="s">
        <v>34</v>
      </c>
      <c r="AX1061" s="16" t="s">
        <v>81</v>
      </c>
      <c r="AY1061" s="277" t="s">
        <v>210</v>
      </c>
    </row>
    <row r="1062" s="2" customFormat="1" ht="24.15" customHeight="1">
      <c r="A1062" s="40"/>
      <c r="B1062" s="41"/>
      <c r="C1062" s="216" t="s">
        <v>1322</v>
      </c>
      <c r="D1062" s="216" t="s">
        <v>212</v>
      </c>
      <c r="E1062" s="217" t="s">
        <v>3004</v>
      </c>
      <c r="F1062" s="218" t="s">
        <v>3005</v>
      </c>
      <c r="G1062" s="219" t="s">
        <v>270</v>
      </c>
      <c r="H1062" s="220">
        <v>162.84100000000001</v>
      </c>
      <c r="I1062" s="221"/>
      <c r="J1062" s="222">
        <f>ROUND(I1062*H1062,2)</f>
        <v>0</v>
      </c>
      <c r="K1062" s="218" t="s">
        <v>216</v>
      </c>
      <c r="L1062" s="46"/>
      <c r="M1062" s="223" t="s">
        <v>19</v>
      </c>
      <c r="N1062" s="224" t="s">
        <v>45</v>
      </c>
      <c r="O1062" s="86"/>
      <c r="P1062" s="225">
        <f>O1062*H1062</f>
        <v>0</v>
      </c>
      <c r="Q1062" s="225">
        <v>2.0000000000000002E-05</v>
      </c>
      <c r="R1062" s="225">
        <f>Q1062*H1062</f>
        <v>0.0032568200000000005</v>
      </c>
      <c r="S1062" s="225">
        <v>0</v>
      </c>
      <c r="T1062" s="226">
        <f>S1062*H1062</f>
        <v>0</v>
      </c>
      <c r="U1062" s="40"/>
      <c r="V1062" s="40"/>
      <c r="W1062" s="40"/>
      <c r="X1062" s="40"/>
      <c r="Y1062" s="40"/>
      <c r="Z1062" s="40"/>
      <c r="AA1062" s="40"/>
      <c r="AB1062" s="40"/>
      <c r="AC1062" s="40"/>
      <c r="AD1062" s="40"/>
      <c r="AE1062" s="40"/>
      <c r="AR1062" s="227" t="s">
        <v>368</v>
      </c>
      <c r="AT1062" s="227" t="s">
        <v>212</v>
      </c>
      <c r="AU1062" s="227" t="s">
        <v>83</v>
      </c>
      <c r="AY1062" s="19" t="s">
        <v>210</v>
      </c>
      <c r="BE1062" s="228">
        <f>IF(N1062="základní",J1062,0)</f>
        <v>0</v>
      </c>
      <c r="BF1062" s="228">
        <f>IF(N1062="snížená",J1062,0)</f>
        <v>0</v>
      </c>
      <c r="BG1062" s="228">
        <f>IF(N1062="zákl. přenesená",J1062,0)</f>
        <v>0</v>
      </c>
      <c r="BH1062" s="228">
        <f>IF(N1062="sníž. přenesená",J1062,0)</f>
        <v>0</v>
      </c>
      <c r="BI1062" s="228">
        <f>IF(N1062="nulová",J1062,0)</f>
        <v>0</v>
      </c>
      <c r="BJ1062" s="19" t="s">
        <v>81</v>
      </c>
      <c r="BK1062" s="228">
        <f>ROUND(I1062*H1062,2)</f>
        <v>0</v>
      </c>
      <c r="BL1062" s="19" t="s">
        <v>368</v>
      </c>
      <c r="BM1062" s="227" t="s">
        <v>3006</v>
      </c>
    </row>
    <row r="1063" s="2" customFormat="1">
      <c r="A1063" s="40"/>
      <c r="B1063" s="41"/>
      <c r="C1063" s="42"/>
      <c r="D1063" s="229" t="s">
        <v>219</v>
      </c>
      <c r="E1063" s="42"/>
      <c r="F1063" s="230" t="s">
        <v>3007</v>
      </c>
      <c r="G1063" s="42"/>
      <c r="H1063" s="42"/>
      <c r="I1063" s="231"/>
      <c r="J1063" s="42"/>
      <c r="K1063" s="42"/>
      <c r="L1063" s="46"/>
      <c r="M1063" s="232"/>
      <c r="N1063" s="233"/>
      <c r="O1063" s="86"/>
      <c r="P1063" s="86"/>
      <c r="Q1063" s="86"/>
      <c r="R1063" s="86"/>
      <c r="S1063" s="86"/>
      <c r="T1063" s="87"/>
      <c r="U1063" s="40"/>
      <c r="V1063" s="40"/>
      <c r="W1063" s="40"/>
      <c r="X1063" s="40"/>
      <c r="Y1063" s="40"/>
      <c r="Z1063" s="40"/>
      <c r="AA1063" s="40"/>
      <c r="AB1063" s="40"/>
      <c r="AC1063" s="40"/>
      <c r="AD1063" s="40"/>
      <c r="AE1063" s="40"/>
      <c r="AT1063" s="19" t="s">
        <v>219</v>
      </c>
      <c r="AU1063" s="19" t="s">
        <v>83</v>
      </c>
    </row>
    <row r="1064" s="2" customFormat="1" ht="24.15" customHeight="1">
      <c r="A1064" s="40"/>
      <c r="B1064" s="41"/>
      <c r="C1064" s="216" t="s">
        <v>1330</v>
      </c>
      <c r="D1064" s="216" t="s">
        <v>212</v>
      </c>
      <c r="E1064" s="217" t="s">
        <v>3004</v>
      </c>
      <c r="F1064" s="218" t="s">
        <v>3005</v>
      </c>
      <c r="G1064" s="219" t="s">
        <v>270</v>
      </c>
      <c r="H1064" s="220">
        <v>6.8630000000000004</v>
      </c>
      <c r="I1064" s="221"/>
      <c r="J1064" s="222">
        <f>ROUND(I1064*H1064,2)</f>
        <v>0</v>
      </c>
      <c r="K1064" s="218" t="s">
        <v>216</v>
      </c>
      <c r="L1064" s="46"/>
      <c r="M1064" s="223" t="s">
        <v>19</v>
      </c>
      <c r="N1064" s="224" t="s">
        <v>45</v>
      </c>
      <c r="O1064" s="86"/>
      <c r="P1064" s="225">
        <f>O1064*H1064</f>
        <v>0</v>
      </c>
      <c r="Q1064" s="225">
        <v>2.0000000000000002E-05</v>
      </c>
      <c r="R1064" s="225">
        <f>Q1064*H1064</f>
        <v>0.00013726000000000002</v>
      </c>
      <c r="S1064" s="225">
        <v>0</v>
      </c>
      <c r="T1064" s="226">
        <f>S1064*H1064</f>
        <v>0</v>
      </c>
      <c r="U1064" s="40"/>
      <c r="V1064" s="40"/>
      <c r="W1064" s="40"/>
      <c r="X1064" s="40"/>
      <c r="Y1064" s="40"/>
      <c r="Z1064" s="40"/>
      <c r="AA1064" s="40"/>
      <c r="AB1064" s="40"/>
      <c r="AC1064" s="40"/>
      <c r="AD1064" s="40"/>
      <c r="AE1064" s="40"/>
      <c r="AR1064" s="227" t="s">
        <v>368</v>
      </c>
      <c r="AT1064" s="227" t="s">
        <v>212</v>
      </c>
      <c r="AU1064" s="227" t="s">
        <v>83</v>
      </c>
      <c r="AY1064" s="19" t="s">
        <v>210</v>
      </c>
      <c r="BE1064" s="228">
        <f>IF(N1064="základní",J1064,0)</f>
        <v>0</v>
      </c>
      <c r="BF1064" s="228">
        <f>IF(N1064="snížená",J1064,0)</f>
        <v>0</v>
      </c>
      <c r="BG1064" s="228">
        <f>IF(N1064="zákl. přenesená",J1064,0)</f>
        <v>0</v>
      </c>
      <c r="BH1064" s="228">
        <f>IF(N1064="sníž. přenesená",J1064,0)</f>
        <v>0</v>
      </c>
      <c r="BI1064" s="228">
        <f>IF(N1064="nulová",J1064,0)</f>
        <v>0</v>
      </c>
      <c r="BJ1064" s="19" t="s">
        <v>81</v>
      </c>
      <c r="BK1064" s="228">
        <f>ROUND(I1064*H1064,2)</f>
        <v>0</v>
      </c>
      <c r="BL1064" s="19" t="s">
        <v>368</v>
      </c>
      <c r="BM1064" s="227" t="s">
        <v>3008</v>
      </c>
    </row>
    <row r="1065" s="2" customFormat="1">
      <c r="A1065" s="40"/>
      <c r="B1065" s="41"/>
      <c r="C1065" s="42"/>
      <c r="D1065" s="229" t="s">
        <v>219</v>
      </c>
      <c r="E1065" s="42"/>
      <c r="F1065" s="230" t="s">
        <v>3007</v>
      </c>
      <c r="G1065" s="42"/>
      <c r="H1065" s="42"/>
      <c r="I1065" s="231"/>
      <c r="J1065" s="42"/>
      <c r="K1065" s="42"/>
      <c r="L1065" s="46"/>
      <c r="M1065" s="232"/>
      <c r="N1065" s="233"/>
      <c r="O1065" s="86"/>
      <c r="P1065" s="86"/>
      <c r="Q1065" s="86"/>
      <c r="R1065" s="86"/>
      <c r="S1065" s="86"/>
      <c r="T1065" s="87"/>
      <c r="U1065" s="40"/>
      <c r="V1065" s="40"/>
      <c r="W1065" s="40"/>
      <c r="X1065" s="40"/>
      <c r="Y1065" s="40"/>
      <c r="Z1065" s="40"/>
      <c r="AA1065" s="40"/>
      <c r="AB1065" s="40"/>
      <c r="AC1065" s="40"/>
      <c r="AD1065" s="40"/>
      <c r="AE1065" s="40"/>
      <c r="AT1065" s="19" t="s">
        <v>219</v>
      </c>
      <c r="AU1065" s="19" t="s">
        <v>83</v>
      </c>
    </row>
    <row r="1066" s="13" customFormat="1">
      <c r="A1066" s="13"/>
      <c r="B1066" s="234"/>
      <c r="C1066" s="235"/>
      <c r="D1066" s="236" t="s">
        <v>221</v>
      </c>
      <c r="E1066" s="237" t="s">
        <v>19</v>
      </c>
      <c r="F1066" s="238" t="s">
        <v>3009</v>
      </c>
      <c r="G1066" s="235"/>
      <c r="H1066" s="237" t="s">
        <v>19</v>
      </c>
      <c r="I1066" s="239"/>
      <c r="J1066" s="235"/>
      <c r="K1066" s="235"/>
      <c r="L1066" s="240"/>
      <c r="M1066" s="241"/>
      <c r="N1066" s="242"/>
      <c r="O1066" s="242"/>
      <c r="P1066" s="242"/>
      <c r="Q1066" s="242"/>
      <c r="R1066" s="242"/>
      <c r="S1066" s="242"/>
      <c r="T1066" s="243"/>
      <c r="U1066" s="13"/>
      <c r="V1066" s="13"/>
      <c r="W1066" s="13"/>
      <c r="X1066" s="13"/>
      <c r="Y1066" s="13"/>
      <c r="Z1066" s="13"/>
      <c r="AA1066" s="13"/>
      <c r="AB1066" s="13"/>
      <c r="AC1066" s="13"/>
      <c r="AD1066" s="13"/>
      <c r="AE1066" s="13"/>
      <c r="AT1066" s="244" t="s">
        <v>221</v>
      </c>
      <c r="AU1066" s="244" t="s">
        <v>83</v>
      </c>
      <c r="AV1066" s="13" t="s">
        <v>81</v>
      </c>
      <c r="AW1066" s="13" t="s">
        <v>34</v>
      </c>
      <c r="AX1066" s="13" t="s">
        <v>74</v>
      </c>
      <c r="AY1066" s="244" t="s">
        <v>210</v>
      </c>
    </row>
    <row r="1067" s="14" customFormat="1">
      <c r="A1067" s="14"/>
      <c r="B1067" s="245"/>
      <c r="C1067" s="246"/>
      <c r="D1067" s="236" t="s">
        <v>221</v>
      </c>
      <c r="E1067" s="247" t="s">
        <v>19</v>
      </c>
      <c r="F1067" s="248" t="s">
        <v>3010</v>
      </c>
      <c r="G1067" s="246"/>
      <c r="H1067" s="249">
        <v>6.8630000000000004</v>
      </c>
      <c r="I1067" s="250"/>
      <c r="J1067" s="246"/>
      <c r="K1067" s="246"/>
      <c r="L1067" s="251"/>
      <c r="M1067" s="252"/>
      <c r="N1067" s="253"/>
      <c r="O1067" s="253"/>
      <c r="P1067" s="253"/>
      <c r="Q1067" s="253"/>
      <c r="R1067" s="253"/>
      <c r="S1067" s="253"/>
      <c r="T1067" s="254"/>
      <c r="U1067" s="14"/>
      <c r="V1067" s="14"/>
      <c r="W1067" s="14"/>
      <c r="X1067" s="14"/>
      <c r="Y1067" s="14"/>
      <c r="Z1067" s="14"/>
      <c r="AA1067" s="14"/>
      <c r="AB1067" s="14"/>
      <c r="AC1067" s="14"/>
      <c r="AD1067" s="14"/>
      <c r="AE1067" s="14"/>
      <c r="AT1067" s="255" t="s">
        <v>221</v>
      </c>
      <c r="AU1067" s="255" t="s">
        <v>83</v>
      </c>
      <c r="AV1067" s="14" t="s">
        <v>83</v>
      </c>
      <c r="AW1067" s="14" t="s">
        <v>34</v>
      </c>
      <c r="AX1067" s="14" t="s">
        <v>81</v>
      </c>
      <c r="AY1067" s="255" t="s">
        <v>210</v>
      </c>
    </row>
    <row r="1068" s="2" customFormat="1" ht="16.5" customHeight="1">
      <c r="A1068" s="40"/>
      <c r="B1068" s="41"/>
      <c r="C1068" s="216" t="s">
        <v>1334</v>
      </c>
      <c r="D1068" s="216" t="s">
        <v>212</v>
      </c>
      <c r="E1068" s="217" t="s">
        <v>3011</v>
      </c>
      <c r="F1068" s="218" t="s">
        <v>3012</v>
      </c>
      <c r="G1068" s="219" t="s">
        <v>270</v>
      </c>
      <c r="H1068" s="220">
        <v>6.8630000000000004</v>
      </c>
      <c r="I1068" s="221"/>
      <c r="J1068" s="222">
        <f>ROUND(I1068*H1068,2)</f>
        <v>0</v>
      </c>
      <c r="K1068" s="218" t="s">
        <v>216</v>
      </c>
      <c r="L1068" s="46"/>
      <c r="M1068" s="223" t="s">
        <v>19</v>
      </c>
      <c r="N1068" s="224" t="s">
        <v>45</v>
      </c>
      <c r="O1068" s="86"/>
      <c r="P1068" s="225">
        <f>O1068*H1068</f>
        <v>0</v>
      </c>
      <c r="Q1068" s="225">
        <v>0</v>
      </c>
      <c r="R1068" s="225">
        <f>Q1068*H1068</f>
        <v>0</v>
      </c>
      <c r="S1068" s="225">
        <v>0</v>
      </c>
      <c r="T1068" s="226">
        <f>S1068*H1068</f>
        <v>0</v>
      </c>
      <c r="U1068" s="40"/>
      <c r="V1068" s="40"/>
      <c r="W1068" s="40"/>
      <c r="X1068" s="40"/>
      <c r="Y1068" s="40"/>
      <c r="Z1068" s="40"/>
      <c r="AA1068" s="40"/>
      <c r="AB1068" s="40"/>
      <c r="AC1068" s="40"/>
      <c r="AD1068" s="40"/>
      <c r="AE1068" s="40"/>
      <c r="AR1068" s="227" t="s">
        <v>368</v>
      </c>
      <c r="AT1068" s="227" t="s">
        <v>212</v>
      </c>
      <c r="AU1068" s="227" t="s">
        <v>83</v>
      </c>
      <c r="AY1068" s="19" t="s">
        <v>210</v>
      </c>
      <c r="BE1068" s="228">
        <f>IF(N1068="základní",J1068,0)</f>
        <v>0</v>
      </c>
      <c r="BF1068" s="228">
        <f>IF(N1068="snížená",J1068,0)</f>
        <v>0</v>
      </c>
      <c r="BG1068" s="228">
        <f>IF(N1068="zákl. přenesená",J1068,0)</f>
        <v>0</v>
      </c>
      <c r="BH1068" s="228">
        <f>IF(N1068="sníž. přenesená",J1068,0)</f>
        <v>0</v>
      </c>
      <c r="BI1068" s="228">
        <f>IF(N1068="nulová",J1068,0)</f>
        <v>0</v>
      </c>
      <c r="BJ1068" s="19" t="s">
        <v>81</v>
      </c>
      <c r="BK1068" s="228">
        <f>ROUND(I1068*H1068,2)</f>
        <v>0</v>
      </c>
      <c r="BL1068" s="19" t="s">
        <v>368</v>
      </c>
      <c r="BM1068" s="227" t="s">
        <v>3013</v>
      </c>
    </row>
    <row r="1069" s="2" customFormat="1">
      <c r="A1069" s="40"/>
      <c r="B1069" s="41"/>
      <c r="C1069" s="42"/>
      <c r="D1069" s="229" t="s">
        <v>219</v>
      </c>
      <c r="E1069" s="42"/>
      <c r="F1069" s="230" t="s">
        <v>3014</v>
      </c>
      <c r="G1069" s="42"/>
      <c r="H1069" s="42"/>
      <c r="I1069" s="231"/>
      <c r="J1069" s="42"/>
      <c r="K1069" s="42"/>
      <c r="L1069" s="46"/>
      <c r="M1069" s="232"/>
      <c r="N1069" s="233"/>
      <c r="O1069" s="86"/>
      <c r="P1069" s="86"/>
      <c r="Q1069" s="86"/>
      <c r="R1069" s="86"/>
      <c r="S1069" s="86"/>
      <c r="T1069" s="87"/>
      <c r="U1069" s="40"/>
      <c r="V1069" s="40"/>
      <c r="W1069" s="40"/>
      <c r="X1069" s="40"/>
      <c r="Y1069" s="40"/>
      <c r="Z1069" s="40"/>
      <c r="AA1069" s="40"/>
      <c r="AB1069" s="40"/>
      <c r="AC1069" s="40"/>
      <c r="AD1069" s="40"/>
      <c r="AE1069" s="40"/>
      <c r="AT1069" s="19" t="s">
        <v>219</v>
      </c>
      <c r="AU1069" s="19" t="s">
        <v>83</v>
      </c>
    </row>
    <row r="1070" s="13" customFormat="1">
      <c r="A1070" s="13"/>
      <c r="B1070" s="234"/>
      <c r="C1070" s="235"/>
      <c r="D1070" s="236" t="s">
        <v>221</v>
      </c>
      <c r="E1070" s="237" t="s">
        <v>19</v>
      </c>
      <c r="F1070" s="238" t="s">
        <v>3009</v>
      </c>
      <c r="G1070" s="235"/>
      <c r="H1070" s="237" t="s">
        <v>19</v>
      </c>
      <c r="I1070" s="239"/>
      <c r="J1070" s="235"/>
      <c r="K1070" s="235"/>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221</v>
      </c>
      <c r="AU1070" s="244" t="s">
        <v>83</v>
      </c>
      <c r="AV1070" s="13" t="s">
        <v>81</v>
      </c>
      <c r="AW1070" s="13" t="s">
        <v>34</v>
      </c>
      <c r="AX1070" s="13" t="s">
        <v>74</v>
      </c>
      <c r="AY1070" s="244" t="s">
        <v>210</v>
      </c>
    </row>
    <row r="1071" s="14" customFormat="1">
      <c r="A1071" s="14"/>
      <c r="B1071" s="245"/>
      <c r="C1071" s="246"/>
      <c r="D1071" s="236" t="s">
        <v>221</v>
      </c>
      <c r="E1071" s="247" t="s">
        <v>19</v>
      </c>
      <c r="F1071" s="248" t="s">
        <v>3010</v>
      </c>
      <c r="G1071" s="246"/>
      <c r="H1071" s="249">
        <v>6.8630000000000004</v>
      </c>
      <c r="I1071" s="250"/>
      <c r="J1071" s="246"/>
      <c r="K1071" s="246"/>
      <c r="L1071" s="251"/>
      <c r="M1071" s="252"/>
      <c r="N1071" s="253"/>
      <c r="O1071" s="253"/>
      <c r="P1071" s="253"/>
      <c r="Q1071" s="253"/>
      <c r="R1071" s="253"/>
      <c r="S1071" s="253"/>
      <c r="T1071" s="254"/>
      <c r="U1071" s="14"/>
      <c r="V1071" s="14"/>
      <c r="W1071" s="14"/>
      <c r="X1071" s="14"/>
      <c r="Y1071" s="14"/>
      <c r="Z1071" s="14"/>
      <c r="AA1071" s="14"/>
      <c r="AB1071" s="14"/>
      <c r="AC1071" s="14"/>
      <c r="AD1071" s="14"/>
      <c r="AE1071" s="14"/>
      <c r="AT1071" s="255" t="s">
        <v>221</v>
      </c>
      <c r="AU1071" s="255" t="s">
        <v>83</v>
      </c>
      <c r="AV1071" s="14" t="s">
        <v>83</v>
      </c>
      <c r="AW1071" s="14" t="s">
        <v>34</v>
      </c>
      <c r="AX1071" s="14" t="s">
        <v>81</v>
      </c>
      <c r="AY1071" s="255" t="s">
        <v>210</v>
      </c>
    </row>
    <row r="1072" s="2" customFormat="1" ht="16.5" customHeight="1">
      <c r="A1072" s="40"/>
      <c r="B1072" s="41"/>
      <c r="C1072" s="216" t="s">
        <v>1339</v>
      </c>
      <c r="D1072" s="216" t="s">
        <v>212</v>
      </c>
      <c r="E1072" s="217" t="s">
        <v>3015</v>
      </c>
      <c r="F1072" s="218" t="s">
        <v>3016</v>
      </c>
      <c r="G1072" s="219" t="s">
        <v>270</v>
      </c>
      <c r="H1072" s="220">
        <v>9.3130000000000006</v>
      </c>
      <c r="I1072" s="221"/>
      <c r="J1072" s="222">
        <f>ROUND(I1072*H1072,2)</f>
        <v>0</v>
      </c>
      <c r="K1072" s="218" t="s">
        <v>216</v>
      </c>
      <c r="L1072" s="46"/>
      <c r="M1072" s="223" t="s">
        <v>19</v>
      </c>
      <c r="N1072" s="224" t="s">
        <v>45</v>
      </c>
      <c r="O1072" s="86"/>
      <c r="P1072" s="225">
        <f>O1072*H1072</f>
        <v>0</v>
      </c>
      <c r="Q1072" s="225">
        <v>0.00017000000000000001</v>
      </c>
      <c r="R1072" s="225">
        <f>Q1072*H1072</f>
        <v>0.0015832100000000003</v>
      </c>
      <c r="S1072" s="225">
        <v>0</v>
      </c>
      <c r="T1072" s="226">
        <f>S1072*H1072</f>
        <v>0</v>
      </c>
      <c r="U1072" s="40"/>
      <c r="V1072" s="40"/>
      <c r="W1072" s="40"/>
      <c r="X1072" s="40"/>
      <c r="Y1072" s="40"/>
      <c r="Z1072" s="40"/>
      <c r="AA1072" s="40"/>
      <c r="AB1072" s="40"/>
      <c r="AC1072" s="40"/>
      <c r="AD1072" s="40"/>
      <c r="AE1072" s="40"/>
      <c r="AR1072" s="227" t="s">
        <v>368</v>
      </c>
      <c r="AT1072" s="227" t="s">
        <v>212</v>
      </c>
      <c r="AU1072" s="227" t="s">
        <v>83</v>
      </c>
      <c r="AY1072" s="19" t="s">
        <v>210</v>
      </c>
      <c r="BE1072" s="228">
        <f>IF(N1072="základní",J1072,0)</f>
        <v>0</v>
      </c>
      <c r="BF1072" s="228">
        <f>IF(N1072="snížená",J1072,0)</f>
        <v>0</v>
      </c>
      <c r="BG1072" s="228">
        <f>IF(N1072="zákl. přenesená",J1072,0)</f>
        <v>0</v>
      </c>
      <c r="BH1072" s="228">
        <f>IF(N1072="sníž. přenesená",J1072,0)</f>
        <v>0</v>
      </c>
      <c r="BI1072" s="228">
        <f>IF(N1072="nulová",J1072,0)</f>
        <v>0</v>
      </c>
      <c r="BJ1072" s="19" t="s">
        <v>81</v>
      </c>
      <c r="BK1072" s="228">
        <f>ROUND(I1072*H1072,2)</f>
        <v>0</v>
      </c>
      <c r="BL1072" s="19" t="s">
        <v>368</v>
      </c>
      <c r="BM1072" s="227" t="s">
        <v>3017</v>
      </c>
    </row>
    <row r="1073" s="2" customFormat="1">
      <c r="A1073" s="40"/>
      <c r="B1073" s="41"/>
      <c r="C1073" s="42"/>
      <c r="D1073" s="229" t="s">
        <v>219</v>
      </c>
      <c r="E1073" s="42"/>
      <c r="F1073" s="230" t="s">
        <v>3018</v>
      </c>
      <c r="G1073" s="42"/>
      <c r="H1073" s="42"/>
      <c r="I1073" s="231"/>
      <c r="J1073" s="42"/>
      <c r="K1073" s="42"/>
      <c r="L1073" s="46"/>
      <c r="M1073" s="232"/>
      <c r="N1073" s="233"/>
      <c r="O1073" s="86"/>
      <c r="P1073" s="86"/>
      <c r="Q1073" s="86"/>
      <c r="R1073" s="86"/>
      <c r="S1073" s="86"/>
      <c r="T1073" s="87"/>
      <c r="U1073" s="40"/>
      <c r="V1073" s="40"/>
      <c r="W1073" s="40"/>
      <c r="X1073" s="40"/>
      <c r="Y1073" s="40"/>
      <c r="Z1073" s="40"/>
      <c r="AA1073" s="40"/>
      <c r="AB1073" s="40"/>
      <c r="AC1073" s="40"/>
      <c r="AD1073" s="40"/>
      <c r="AE1073" s="40"/>
      <c r="AT1073" s="19" t="s">
        <v>219</v>
      </c>
      <c r="AU1073" s="19" t="s">
        <v>83</v>
      </c>
    </row>
    <row r="1074" s="14" customFormat="1">
      <c r="A1074" s="14"/>
      <c r="B1074" s="245"/>
      <c r="C1074" s="246"/>
      <c r="D1074" s="236" t="s">
        <v>221</v>
      </c>
      <c r="E1074" s="247" t="s">
        <v>19</v>
      </c>
      <c r="F1074" s="248" t="s">
        <v>1231</v>
      </c>
      <c r="G1074" s="246"/>
      <c r="H1074" s="249">
        <v>2.4500000000000002</v>
      </c>
      <c r="I1074" s="250"/>
      <c r="J1074" s="246"/>
      <c r="K1074" s="246"/>
      <c r="L1074" s="251"/>
      <c r="M1074" s="252"/>
      <c r="N1074" s="253"/>
      <c r="O1074" s="253"/>
      <c r="P1074" s="253"/>
      <c r="Q1074" s="253"/>
      <c r="R1074" s="253"/>
      <c r="S1074" s="253"/>
      <c r="T1074" s="254"/>
      <c r="U1074" s="14"/>
      <c r="V1074" s="14"/>
      <c r="W1074" s="14"/>
      <c r="X1074" s="14"/>
      <c r="Y1074" s="14"/>
      <c r="Z1074" s="14"/>
      <c r="AA1074" s="14"/>
      <c r="AB1074" s="14"/>
      <c r="AC1074" s="14"/>
      <c r="AD1074" s="14"/>
      <c r="AE1074" s="14"/>
      <c r="AT1074" s="255" t="s">
        <v>221</v>
      </c>
      <c r="AU1074" s="255" t="s">
        <v>83</v>
      </c>
      <c r="AV1074" s="14" t="s">
        <v>83</v>
      </c>
      <c r="AW1074" s="14" t="s">
        <v>34</v>
      </c>
      <c r="AX1074" s="14" t="s">
        <v>74</v>
      </c>
      <c r="AY1074" s="255" t="s">
        <v>210</v>
      </c>
    </row>
    <row r="1075" s="13" customFormat="1">
      <c r="A1075" s="13"/>
      <c r="B1075" s="234"/>
      <c r="C1075" s="235"/>
      <c r="D1075" s="236" t="s">
        <v>221</v>
      </c>
      <c r="E1075" s="237" t="s">
        <v>19</v>
      </c>
      <c r="F1075" s="238" t="s">
        <v>3009</v>
      </c>
      <c r="G1075" s="235"/>
      <c r="H1075" s="237" t="s">
        <v>19</v>
      </c>
      <c r="I1075" s="239"/>
      <c r="J1075" s="235"/>
      <c r="K1075" s="235"/>
      <c r="L1075" s="240"/>
      <c r="M1075" s="241"/>
      <c r="N1075" s="242"/>
      <c r="O1075" s="242"/>
      <c r="P1075" s="242"/>
      <c r="Q1075" s="242"/>
      <c r="R1075" s="242"/>
      <c r="S1075" s="242"/>
      <c r="T1075" s="243"/>
      <c r="U1075" s="13"/>
      <c r="V1075" s="13"/>
      <c r="W1075" s="13"/>
      <c r="X1075" s="13"/>
      <c r="Y1075" s="13"/>
      <c r="Z1075" s="13"/>
      <c r="AA1075" s="13"/>
      <c r="AB1075" s="13"/>
      <c r="AC1075" s="13"/>
      <c r="AD1075" s="13"/>
      <c r="AE1075" s="13"/>
      <c r="AT1075" s="244" t="s">
        <v>221</v>
      </c>
      <c r="AU1075" s="244" t="s">
        <v>83</v>
      </c>
      <c r="AV1075" s="13" t="s">
        <v>81</v>
      </c>
      <c r="AW1075" s="13" t="s">
        <v>34</v>
      </c>
      <c r="AX1075" s="13" t="s">
        <v>74</v>
      </c>
      <c r="AY1075" s="244" t="s">
        <v>210</v>
      </c>
    </row>
    <row r="1076" s="14" customFormat="1">
      <c r="A1076" s="14"/>
      <c r="B1076" s="245"/>
      <c r="C1076" s="246"/>
      <c r="D1076" s="236" t="s">
        <v>221</v>
      </c>
      <c r="E1076" s="247" t="s">
        <v>19</v>
      </c>
      <c r="F1076" s="248" t="s">
        <v>3010</v>
      </c>
      <c r="G1076" s="246"/>
      <c r="H1076" s="249">
        <v>6.8630000000000004</v>
      </c>
      <c r="I1076" s="250"/>
      <c r="J1076" s="246"/>
      <c r="K1076" s="246"/>
      <c r="L1076" s="251"/>
      <c r="M1076" s="252"/>
      <c r="N1076" s="253"/>
      <c r="O1076" s="253"/>
      <c r="P1076" s="253"/>
      <c r="Q1076" s="253"/>
      <c r="R1076" s="253"/>
      <c r="S1076" s="253"/>
      <c r="T1076" s="254"/>
      <c r="U1076" s="14"/>
      <c r="V1076" s="14"/>
      <c r="W1076" s="14"/>
      <c r="X1076" s="14"/>
      <c r="Y1076" s="14"/>
      <c r="Z1076" s="14"/>
      <c r="AA1076" s="14"/>
      <c r="AB1076" s="14"/>
      <c r="AC1076" s="14"/>
      <c r="AD1076" s="14"/>
      <c r="AE1076" s="14"/>
      <c r="AT1076" s="255" t="s">
        <v>221</v>
      </c>
      <c r="AU1076" s="255" t="s">
        <v>83</v>
      </c>
      <c r="AV1076" s="14" t="s">
        <v>83</v>
      </c>
      <c r="AW1076" s="14" t="s">
        <v>34</v>
      </c>
      <c r="AX1076" s="14" t="s">
        <v>74</v>
      </c>
      <c r="AY1076" s="255" t="s">
        <v>210</v>
      </c>
    </row>
    <row r="1077" s="16" customFormat="1">
      <c r="A1077" s="16"/>
      <c r="B1077" s="267"/>
      <c r="C1077" s="268"/>
      <c r="D1077" s="236" t="s">
        <v>221</v>
      </c>
      <c r="E1077" s="269" t="s">
        <v>19</v>
      </c>
      <c r="F1077" s="270" t="s">
        <v>236</v>
      </c>
      <c r="G1077" s="268"/>
      <c r="H1077" s="271">
        <v>9.3130000000000006</v>
      </c>
      <c r="I1077" s="272"/>
      <c r="J1077" s="268"/>
      <c r="K1077" s="268"/>
      <c r="L1077" s="273"/>
      <c r="M1077" s="274"/>
      <c r="N1077" s="275"/>
      <c r="O1077" s="275"/>
      <c r="P1077" s="275"/>
      <c r="Q1077" s="275"/>
      <c r="R1077" s="275"/>
      <c r="S1077" s="275"/>
      <c r="T1077" s="276"/>
      <c r="U1077" s="16"/>
      <c r="V1077" s="16"/>
      <c r="W1077" s="16"/>
      <c r="X1077" s="16"/>
      <c r="Y1077" s="16"/>
      <c r="Z1077" s="16"/>
      <c r="AA1077" s="16"/>
      <c r="AB1077" s="16"/>
      <c r="AC1077" s="16"/>
      <c r="AD1077" s="16"/>
      <c r="AE1077" s="16"/>
      <c r="AT1077" s="277" t="s">
        <v>221</v>
      </c>
      <c r="AU1077" s="277" t="s">
        <v>83</v>
      </c>
      <c r="AV1077" s="16" t="s">
        <v>217</v>
      </c>
      <c r="AW1077" s="16" t="s">
        <v>34</v>
      </c>
      <c r="AX1077" s="16" t="s">
        <v>81</v>
      </c>
      <c r="AY1077" s="277" t="s">
        <v>210</v>
      </c>
    </row>
    <row r="1078" s="2" customFormat="1" ht="16.5" customHeight="1">
      <c r="A1078" s="40"/>
      <c r="B1078" s="41"/>
      <c r="C1078" s="216" t="s">
        <v>1344</v>
      </c>
      <c r="D1078" s="216" t="s">
        <v>212</v>
      </c>
      <c r="E1078" s="217" t="s">
        <v>3019</v>
      </c>
      <c r="F1078" s="218" t="s">
        <v>3020</v>
      </c>
      <c r="G1078" s="219" t="s">
        <v>270</v>
      </c>
      <c r="H1078" s="220">
        <v>162.84100000000001</v>
      </c>
      <c r="I1078" s="221"/>
      <c r="J1078" s="222">
        <f>ROUND(I1078*H1078,2)</f>
        <v>0</v>
      </c>
      <c r="K1078" s="218" t="s">
        <v>216</v>
      </c>
      <c r="L1078" s="46"/>
      <c r="M1078" s="223" t="s">
        <v>19</v>
      </c>
      <c r="N1078" s="224" t="s">
        <v>45</v>
      </c>
      <c r="O1078" s="86"/>
      <c r="P1078" s="225">
        <f>O1078*H1078</f>
        <v>0</v>
      </c>
      <c r="Q1078" s="225">
        <v>0.00035</v>
      </c>
      <c r="R1078" s="225">
        <f>Q1078*H1078</f>
        <v>0.056994349999999999</v>
      </c>
      <c r="S1078" s="225">
        <v>0</v>
      </c>
      <c r="T1078" s="226">
        <f>S1078*H1078</f>
        <v>0</v>
      </c>
      <c r="U1078" s="40"/>
      <c r="V1078" s="40"/>
      <c r="W1078" s="40"/>
      <c r="X1078" s="40"/>
      <c r="Y1078" s="40"/>
      <c r="Z1078" s="40"/>
      <c r="AA1078" s="40"/>
      <c r="AB1078" s="40"/>
      <c r="AC1078" s="40"/>
      <c r="AD1078" s="40"/>
      <c r="AE1078" s="40"/>
      <c r="AR1078" s="227" t="s">
        <v>368</v>
      </c>
      <c r="AT1078" s="227" t="s">
        <v>212</v>
      </c>
      <c r="AU1078" s="227" t="s">
        <v>83</v>
      </c>
      <c r="AY1078" s="19" t="s">
        <v>210</v>
      </c>
      <c r="BE1078" s="228">
        <f>IF(N1078="základní",J1078,0)</f>
        <v>0</v>
      </c>
      <c r="BF1078" s="228">
        <f>IF(N1078="snížená",J1078,0)</f>
        <v>0</v>
      </c>
      <c r="BG1078" s="228">
        <f>IF(N1078="zákl. přenesená",J1078,0)</f>
        <v>0</v>
      </c>
      <c r="BH1078" s="228">
        <f>IF(N1078="sníž. přenesená",J1078,0)</f>
        <v>0</v>
      </c>
      <c r="BI1078" s="228">
        <f>IF(N1078="nulová",J1078,0)</f>
        <v>0</v>
      </c>
      <c r="BJ1078" s="19" t="s">
        <v>81</v>
      </c>
      <c r="BK1078" s="228">
        <f>ROUND(I1078*H1078,2)</f>
        <v>0</v>
      </c>
      <c r="BL1078" s="19" t="s">
        <v>368</v>
      </c>
      <c r="BM1078" s="227" t="s">
        <v>3021</v>
      </c>
    </row>
    <row r="1079" s="2" customFormat="1">
      <c r="A1079" s="40"/>
      <c r="B1079" s="41"/>
      <c r="C1079" s="42"/>
      <c r="D1079" s="229" t="s">
        <v>219</v>
      </c>
      <c r="E1079" s="42"/>
      <c r="F1079" s="230" t="s">
        <v>3022</v>
      </c>
      <c r="G1079" s="42"/>
      <c r="H1079" s="42"/>
      <c r="I1079" s="231"/>
      <c r="J1079" s="42"/>
      <c r="K1079" s="42"/>
      <c r="L1079" s="46"/>
      <c r="M1079" s="232"/>
      <c r="N1079" s="233"/>
      <c r="O1079" s="86"/>
      <c r="P1079" s="86"/>
      <c r="Q1079" s="86"/>
      <c r="R1079" s="86"/>
      <c r="S1079" s="86"/>
      <c r="T1079" s="87"/>
      <c r="U1079" s="40"/>
      <c r="V1079" s="40"/>
      <c r="W1079" s="40"/>
      <c r="X1079" s="40"/>
      <c r="Y1079" s="40"/>
      <c r="Z1079" s="40"/>
      <c r="AA1079" s="40"/>
      <c r="AB1079" s="40"/>
      <c r="AC1079" s="40"/>
      <c r="AD1079" s="40"/>
      <c r="AE1079" s="40"/>
      <c r="AT1079" s="19" t="s">
        <v>219</v>
      </c>
      <c r="AU1079" s="19" t="s">
        <v>83</v>
      </c>
    </row>
    <row r="1080" s="2" customFormat="1" ht="16.5" customHeight="1">
      <c r="A1080" s="40"/>
      <c r="B1080" s="41"/>
      <c r="C1080" s="216" t="s">
        <v>1351</v>
      </c>
      <c r="D1080" s="216" t="s">
        <v>212</v>
      </c>
      <c r="E1080" s="217" t="s">
        <v>3023</v>
      </c>
      <c r="F1080" s="218" t="s">
        <v>3024</v>
      </c>
      <c r="G1080" s="219" t="s">
        <v>270</v>
      </c>
      <c r="H1080" s="220">
        <v>162.84100000000001</v>
      </c>
      <c r="I1080" s="221"/>
      <c r="J1080" s="222">
        <f>ROUND(I1080*H1080,2)</f>
        <v>0</v>
      </c>
      <c r="K1080" s="218" t="s">
        <v>216</v>
      </c>
      <c r="L1080" s="46"/>
      <c r="M1080" s="223" t="s">
        <v>19</v>
      </c>
      <c r="N1080" s="224" t="s">
        <v>45</v>
      </c>
      <c r="O1080" s="86"/>
      <c r="P1080" s="225">
        <f>O1080*H1080</f>
        <v>0</v>
      </c>
      <c r="Q1080" s="225">
        <v>0.00012999999999999999</v>
      </c>
      <c r="R1080" s="225">
        <f>Q1080*H1080</f>
        <v>0.02116933</v>
      </c>
      <c r="S1080" s="225">
        <v>0</v>
      </c>
      <c r="T1080" s="226">
        <f>S1080*H1080</f>
        <v>0</v>
      </c>
      <c r="U1080" s="40"/>
      <c r="V1080" s="40"/>
      <c r="W1080" s="40"/>
      <c r="X1080" s="40"/>
      <c r="Y1080" s="40"/>
      <c r="Z1080" s="40"/>
      <c r="AA1080" s="40"/>
      <c r="AB1080" s="40"/>
      <c r="AC1080" s="40"/>
      <c r="AD1080" s="40"/>
      <c r="AE1080" s="40"/>
      <c r="AR1080" s="227" t="s">
        <v>368</v>
      </c>
      <c r="AT1080" s="227" t="s">
        <v>212</v>
      </c>
      <c r="AU1080" s="227" t="s">
        <v>83</v>
      </c>
      <c r="AY1080" s="19" t="s">
        <v>210</v>
      </c>
      <c r="BE1080" s="228">
        <f>IF(N1080="základní",J1080,0)</f>
        <v>0</v>
      </c>
      <c r="BF1080" s="228">
        <f>IF(N1080="snížená",J1080,0)</f>
        <v>0</v>
      </c>
      <c r="BG1080" s="228">
        <f>IF(N1080="zákl. přenesená",J1080,0)</f>
        <v>0</v>
      </c>
      <c r="BH1080" s="228">
        <f>IF(N1080="sníž. přenesená",J1080,0)</f>
        <v>0</v>
      </c>
      <c r="BI1080" s="228">
        <f>IF(N1080="nulová",J1080,0)</f>
        <v>0</v>
      </c>
      <c r="BJ1080" s="19" t="s">
        <v>81</v>
      </c>
      <c r="BK1080" s="228">
        <f>ROUND(I1080*H1080,2)</f>
        <v>0</v>
      </c>
      <c r="BL1080" s="19" t="s">
        <v>368</v>
      </c>
      <c r="BM1080" s="227" t="s">
        <v>3025</v>
      </c>
    </row>
    <row r="1081" s="2" customFormat="1">
      <c r="A1081" s="40"/>
      <c r="B1081" s="41"/>
      <c r="C1081" s="42"/>
      <c r="D1081" s="229" t="s">
        <v>219</v>
      </c>
      <c r="E1081" s="42"/>
      <c r="F1081" s="230" t="s">
        <v>3026</v>
      </c>
      <c r="G1081" s="42"/>
      <c r="H1081" s="42"/>
      <c r="I1081" s="231"/>
      <c r="J1081" s="42"/>
      <c r="K1081" s="42"/>
      <c r="L1081" s="46"/>
      <c r="M1081" s="232"/>
      <c r="N1081" s="233"/>
      <c r="O1081" s="86"/>
      <c r="P1081" s="86"/>
      <c r="Q1081" s="86"/>
      <c r="R1081" s="86"/>
      <c r="S1081" s="86"/>
      <c r="T1081" s="87"/>
      <c r="U1081" s="40"/>
      <c r="V1081" s="40"/>
      <c r="W1081" s="40"/>
      <c r="X1081" s="40"/>
      <c r="Y1081" s="40"/>
      <c r="Z1081" s="40"/>
      <c r="AA1081" s="40"/>
      <c r="AB1081" s="40"/>
      <c r="AC1081" s="40"/>
      <c r="AD1081" s="40"/>
      <c r="AE1081" s="40"/>
      <c r="AT1081" s="19" t="s">
        <v>219</v>
      </c>
      <c r="AU1081" s="19" t="s">
        <v>83</v>
      </c>
    </row>
    <row r="1082" s="2" customFormat="1" ht="16.5" customHeight="1">
      <c r="A1082" s="40"/>
      <c r="B1082" s="41"/>
      <c r="C1082" s="216" t="s">
        <v>1357</v>
      </c>
      <c r="D1082" s="216" t="s">
        <v>212</v>
      </c>
      <c r="E1082" s="217" t="s">
        <v>3027</v>
      </c>
      <c r="F1082" s="218" t="s">
        <v>3028</v>
      </c>
      <c r="G1082" s="219" t="s">
        <v>270</v>
      </c>
      <c r="H1082" s="220">
        <v>162.84100000000001</v>
      </c>
      <c r="I1082" s="221"/>
      <c r="J1082" s="222">
        <f>ROUND(I1082*H1082,2)</f>
        <v>0</v>
      </c>
      <c r="K1082" s="218" t="s">
        <v>216</v>
      </c>
      <c r="L1082" s="46"/>
      <c r="M1082" s="223" t="s">
        <v>19</v>
      </c>
      <c r="N1082" s="224" t="s">
        <v>45</v>
      </c>
      <c r="O1082" s="86"/>
      <c r="P1082" s="225">
        <f>O1082*H1082</f>
        <v>0</v>
      </c>
      <c r="Q1082" s="225">
        <v>0.00012</v>
      </c>
      <c r="R1082" s="225">
        <f>Q1082*H1082</f>
        <v>0.01954092</v>
      </c>
      <c r="S1082" s="225">
        <v>0</v>
      </c>
      <c r="T1082" s="226">
        <f>S1082*H1082</f>
        <v>0</v>
      </c>
      <c r="U1082" s="40"/>
      <c r="V1082" s="40"/>
      <c r="W1082" s="40"/>
      <c r="X1082" s="40"/>
      <c r="Y1082" s="40"/>
      <c r="Z1082" s="40"/>
      <c r="AA1082" s="40"/>
      <c r="AB1082" s="40"/>
      <c r="AC1082" s="40"/>
      <c r="AD1082" s="40"/>
      <c r="AE1082" s="40"/>
      <c r="AR1082" s="227" t="s">
        <v>368</v>
      </c>
      <c r="AT1082" s="227" t="s">
        <v>212</v>
      </c>
      <c r="AU1082" s="227" t="s">
        <v>83</v>
      </c>
      <c r="AY1082" s="19" t="s">
        <v>210</v>
      </c>
      <c r="BE1082" s="228">
        <f>IF(N1082="základní",J1082,0)</f>
        <v>0</v>
      </c>
      <c r="BF1082" s="228">
        <f>IF(N1082="snížená",J1082,0)</f>
        <v>0</v>
      </c>
      <c r="BG1082" s="228">
        <f>IF(N1082="zákl. přenesená",J1082,0)</f>
        <v>0</v>
      </c>
      <c r="BH1082" s="228">
        <f>IF(N1082="sníž. přenesená",J1082,0)</f>
        <v>0</v>
      </c>
      <c r="BI1082" s="228">
        <f>IF(N1082="nulová",J1082,0)</f>
        <v>0</v>
      </c>
      <c r="BJ1082" s="19" t="s">
        <v>81</v>
      </c>
      <c r="BK1082" s="228">
        <f>ROUND(I1082*H1082,2)</f>
        <v>0</v>
      </c>
      <c r="BL1082" s="19" t="s">
        <v>368</v>
      </c>
      <c r="BM1082" s="227" t="s">
        <v>3029</v>
      </c>
    </row>
    <row r="1083" s="2" customFormat="1">
      <c r="A1083" s="40"/>
      <c r="B1083" s="41"/>
      <c r="C1083" s="42"/>
      <c r="D1083" s="229" t="s">
        <v>219</v>
      </c>
      <c r="E1083" s="42"/>
      <c r="F1083" s="230" t="s">
        <v>3030</v>
      </c>
      <c r="G1083" s="42"/>
      <c r="H1083" s="42"/>
      <c r="I1083" s="231"/>
      <c r="J1083" s="42"/>
      <c r="K1083" s="42"/>
      <c r="L1083" s="46"/>
      <c r="M1083" s="232"/>
      <c r="N1083" s="233"/>
      <c r="O1083" s="86"/>
      <c r="P1083" s="86"/>
      <c r="Q1083" s="86"/>
      <c r="R1083" s="86"/>
      <c r="S1083" s="86"/>
      <c r="T1083" s="87"/>
      <c r="U1083" s="40"/>
      <c r="V1083" s="40"/>
      <c r="W1083" s="40"/>
      <c r="X1083" s="40"/>
      <c r="Y1083" s="40"/>
      <c r="Z1083" s="40"/>
      <c r="AA1083" s="40"/>
      <c r="AB1083" s="40"/>
      <c r="AC1083" s="40"/>
      <c r="AD1083" s="40"/>
      <c r="AE1083" s="40"/>
      <c r="AT1083" s="19" t="s">
        <v>219</v>
      </c>
      <c r="AU1083" s="19" t="s">
        <v>83</v>
      </c>
    </row>
    <row r="1084" s="2" customFormat="1" ht="16.5" customHeight="1">
      <c r="A1084" s="40"/>
      <c r="B1084" s="41"/>
      <c r="C1084" s="216" t="s">
        <v>1365</v>
      </c>
      <c r="D1084" s="216" t="s">
        <v>212</v>
      </c>
      <c r="E1084" s="217" t="s">
        <v>3027</v>
      </c>
      <c r="F1084" s="218" t="s">
        <v>3028</v>
      </c>
      <c r="G1084" s="219" t="s">
        <v>270</v>
      </c>
      <c r="H1084" s="220">
        <v>9.3130000000000006</v>
      </c>
      <c r="I1084" s="221"/>
      <c r="J1084" s="222">
        <f>ROUND(I1084*H1084,2)</f>
        <v>0</v>
      </c>
      <c r="K1084" s="218" t="s">
        <v>216</v>
      </c>
      <c r="L1084" s="46"/>
      <c r="M1084" s="223" t="s">
        <v>19</v>
      </c>
      <c r="N1084" s="224" t="s">
        <v>45</v>
      </c>
      <c r="O1084" s="86"/>
      <c r="P1084" s="225">
        <f>O1084*H1084</f>
        <v>0</v>
      </c>
      <c r="Q1084" s="225">
        <v>0.00012</v>
      </c>
      <c r="R1084" s="225">
        <f>Q1084*H1084</f>
        <v>0.0011175600000000001</v>
      </c>
      <c r="S1084" s="225">
        <v>0</v>
      </c>
      <c r="T1084" s="226">
        <f>S1084*H1084</f>
        <v>0</v>
      </c>
      <c r="U1084" s="40"/>
      <c r="V1084" s="40"/>
      <c r="W1084" s="40"/>
      <c r="X1084" s="40"/>
      <c r="Y1084" s="40"/>
      <c r="Z1084" s="40"/>
      <c r="AA1084" s="40"/>
      <c r="AB1084" s="40"/>
      <c r="AC1084" s="40"/>
      <c r="AD1084" s="40"/>
      <c r="AE1084" s="40"/>
      <c r="AR1084" s="227" t="s">
        <v>368</v>
      </c>
      <c r="AT1084" s="227" t="s">
        <v>212</v>
      </c>
      <c r="AU1084" s="227" t="s">
        <v>83</v>
      </c>
      <c r="AY1084" s="19" t="s">
        <v>210</v>
      </c>
      <c r="BE1084" s="228">
        <f>IF(N1084="základní",J1084,0)</f>
        <v>0</v>
      </c>
      <c r="BF1084" s="228">
        <f>IF(N1084="snížená",J1084,0)</f>
        <v>0</v>
      </c>
      <c r="BG1084" s="228">
        <f>IF(N1084="zákl. přenesená",J1084,0)</f>
        <v>0</v>
      </c>
      <c r="BH1084" s="228">
        <f>IF(N1084="sníž. přenesená",J1084,0)</f>
        <v>0</v>
      </c>
      <c r="BI1084" s="228">
        <f>IF(N1084="nulová",J1084,0)</f>
        <v>0</v>
      </c>
      <c r="BJ1084" s="19" t="s">
        <v>81</v>
      </c>
      <c r="BK1084" s="228">
        <f>ROUND(I1084*H1084,2)</f>
        <v>0</v>
      </c>
      <c r="BL1084" s="19" t="s">
        <v>368</v>
      </c>
      <c r="BM1084" s="227" t="s">
        <v>3031</v>
      </c>
    </row>
    <row r="1085" s="2" customFormat="1">
      <c r="A1085" s="40"/>
      <c r="B1085" s="41"/>
      <c r="C1085" s="42"/>
      <c r="D1085" s="229" t="s">
        <v>219</v>
      </c>
      <c r="E1085" s="42"/>
      <c r="F1085" s="230" t="s">
        <v>3030</v>
      </c>
      <c r="G1085" s="42"/>
      <c r="H1085" s="42"/>
      <c r="I1085" s="231"/>
      <c r="J1085" s="42"/>
      <c r="K1085" s="42"/>
      <c r="L1085" s="46"/>
      <c r="M1085" s="232"/>
      <c r="N1085" s="233"/>
      <c r="O1085" s="86"/>
      <c r="P1085" s="86"/>
      <c r="Q1085" s="86"/>
      <c r="R1085" s="86"/>
      <c r="S1085" s="86"/>
      <c r="T1085" s="87"/>
      <c r="U1085" s="40"/>
      <c r="V1085" s="40"/>
      <c r="W1085" s="40"/>
      <c r="X1085" s="40"/>
      <c r="Y1085" s="40"/>
      <c r="Z1085" s="40"/>
      <c r="AA1085" s="40"/>
      <c r="AB1085" s="40"/>
      <c r="AC1085" s="40"/>
      <c r="AD1085" s="40"/>
      <c r="AE1085" s="40"/>
      <c r="AT1085" s="19" t="s">
        <v>219</v>
      </c>
      <c r="AU1085" s="19" t="s">
        <v>83</v>
      </c>
    </row>
    <row r="1086" s="14" customFormat="1">
      <c r="A1086" s="14"/>
      <c r="B1086" s="245"/>
      <c r="C1086" s="246"/>
      <c r="D1086" s="236" t="s">
        <v>221</v>
      </c>
      <c r="E1086" s="247" t="s">
        <v>19</v>
      </c>
      <c r="F1086" s="248" t="s">
        <v>1231</v>
      </c>
      <c r="G1086" s="246"/>
      <c r="H1086" s="249">
        <v>2.4500000000000002</v>
      </c>
      <c r="I1086" s="250"/>
      <c r="J1086" s="246"/>
      <c r="K1086" s="246"/>
      <c r="L1086" s="251"/>
      <c r="M1086" s="252"/>
      <c r="N1086" s="253"/>
      <c r="O1086" s="253"/>
      <c r="P1086" s="253"/>
      <c r="Q1086" s="253"/>
      <c r="R1086" s="253"/>
      <c r="S1086" s="253"/>
      <c r="T1086" s="254"/>
      <c r="U1086" s="14"/>
      <c r="V1086" s="14"/>
      <c r="W1086" s="14"/>
      <c r="X1086" s="14"/>
      <c r="Y1086" s="14"/>
      <c r="Z1086" s="14"/>
      <c r="AA1086" s="14"/>
      <c r="AB1086" s="14"/>
      <c r="AC1086" s="14"/>
      <c r="AD1086" s="14"/>
      <c r="AE1086" s="14"/>
      <c r="AT1086" s="255" t="s">
        <v>221</v>
      </c>
      <c r="AU1086" s="255" t="s">
        <v>83</v>
      </c>
      <c r="AV1086" s="14" t="s">
        <v>83</v>
      </c>
      <c r="AW1086" s="14" t="s">
        <v>34</v>
      </c>
      <c r="AX1086" s="14" t="s">
        <v>74</v>
      </c>
      <c r="AY1086" s="255" t="s">
        <v>210</v>
      </c>
    </row>
    <row r="1087" s="13" customFormat="1">
      <c r="A1087" s="13"/>
      <c r="B1087" s="234"/>
      <c r="C1087" s="235"/>
      <c r="D1087" s="236" t="s">
        <v>221</v>
      </c>
      <c r="E1087" s="237" t="s">
        <v>19</v>
      </c>
      <c r="F1087" s="238" t="s">
        <v>3009</v>
      </c>
      <c r="G1087" s="235"/>
      <c r="H1087" s="237" t="s">
        <v>19</v>
      </c>
      <c r="I1087" s="239"/>
      <c r="J1087" s="235"/>
      <c r="K1087" s="235"/>
      <c r="L1087" s="240"/>
      <c r="M1087" s="241"/>
      <c r="N1087" s="242"/>
      <c r="O1087" s="242"/>
      <c r="P1087" s="242"/>
      <c r="Q1087" s="242"/>
      <c r="R1087" s="242"/>
      <c r="S1087" s="242"/>
      <c r="T1087" s="243"/>
      <c r="U1087" s="13"/>
      <c r="V1087" s="13"/>
      <c r="W1087" s="13"/>
      <c r="X1087" s="13"/>
      <c r="Y1087" s="13"/>
      <c r="Z1087" s="13"/>
      <c r="AA1087" s="13"/>
      <c r="AB1087" s="13"/>
      <c r="AC1087" s="13"/>
      <c r="AD1087" s="13"/>
      <c r="AE1087" s="13"/>
      <c r="AT1087" s="244" t="s">
        <v>221</v>
      </c>
      <c r="AU1087" s="244" t="s">
        <v>83</v>
      </c>
      <c r="AV1087" s="13" t="s">
        <v>81</v>
      </c>
      <c r="AW1087" s="13" t="s">
        <v>34</v>
      </c>
      <c r="AX1087" s="13" t="s">
        <v>74</v>
      </c>
      <c r="AY1087" s="244" t="s">
        <v>210</v>
      </c>
    </row>
    <row r="1088" s="14" customFormat="1">
      <c r="A1088" s="14"/>
      <c r="B1088" s="245"/>
      <c r="C1088" s="246"/>
      <c r="D1088" s="236" t="s">
        <v>221</v>
      </c>
      <c r="E1088" s="247" t="s">
        <v>19</v>
      </c>
      <c r="F1088" s="248" t="s">
        <v>3010</v>
      </c>
      <c r="G1088" s="246"/>
      <c r="H1088" s="249">
        <v>6.8630000000000004</v>
      </c>
      <c r="I1088" s="250"/>
      <c r="J1088" s="246"/>
      <c r="K1088" s="246"/>
      <c r="L1088" s="251"/>
      <c r="M1088" s="252"/>
      <c r="N1088" s="253"/>
      <c r="O1088" s="253"/>
      <c r="P1088" s="253"/>
      <c r="Q1088" s="253"/>
      <c r="R1088" s="253"/>
      <c r="S1088" s="253"/>
      <c r="T1088" s="254"/>
      <c r="U1088" s="14"/>
      <c r="V1088" s="14"/>
      <c r="W1088" s="14"/>
      <c r="X1088" s="14"/>
      <c r="Y1088" s="14"/>
      <c r="Z1088" s="14"/>
      <c r="AA1088" s="14"/>
      <c r="AB1088" s="14"/>
      <c r="AC1088" s="14"/>
      <c r="AD1088" s="14"/>
      <c r="AE1088" s="14"/>
      <c r="AT1088" s="255" t="s">
        <v>221</v>
      </c>
      <c r="AU1088" s="255" t="s">
        <v>83</v>
      </c>
      <c r="AV1088" s="14" t="s">
        <v>83</v>
      </c>
      <c r="AW1088" s="14" t="s">
        <v>34</v>
      </c>
      <c r="AX1088" s="14" t="s">
        <v>74</v>
      </c>
      <c r="AY1088" s="255" t="s">
        <v>210</v>
      </c>
    </row>
    <row r="1089" s="16" customFormat="1">
      <c r="A1089" s="16"/>
      <c r="B1089" s="267"/>
      <c r="C1089" s="268"/>
      <c r="D1089" s="236" t="s">
        <v>221</v>
      </c>
      <c r="E1089" s="269" t="s">
        <v>19</v>
      </c>
      <c r="F1089" s="270" t="s">
        <v>236</v>
      </c>
      <c r="G1089" s="268"/>
      <c r="H1089" s="271">
        <v>9.3130000000000006</v>
      </c>
      <c r="I1089" s="272"/>
      <c r="J1089" s="268"/>
      <c r="K1089" s="268"/>
      <c r="L1089" s="273"/>
      <c r="M1089" s="274"/>
      <c r="N1089" s="275"/>
      <c r="O1089" s="275"/>
      <c r="P1089" s="275"/>
      <c r="Q1089" s="275"/>
      <c r="R1089" s="275"/>
      <c r="S1089" s="275"/>
      <c r="T1089" s="276"/>
      <c r="U1089" s="16"/>
      <c r="V1089" s="16"/>
      <c r="W1089" s="16"/>
      <c r="X1089" s="16"/>
      <c r="Y1089" s="16"/>
      <c r="Z1089" s="16"/>
      <c r="AA1089" s="16"/>
      <c r="AB1089" s="16"/>
      <c r="AC1089" s="16"/>
      <c r="AD1089" s="16"/>
      <c r="AE1089" s="16"/>
      <c r="AT1089" s="277" t="s">
        <v>221</v>
      </c>
      <c r="AU1089" s="277" t="s">
        <v>83</v>
      </c>
      <c r="AV1089" s="16" t="s">
        <v>217</v>
      </c>
      <c r="AW1089" s="16" t="s">
        <v>34</v>
      </c>
      <c r="AX1089" s="16" t="s">
        <v>81</v>
      </c>
      <c r="AY1089" s="277" t="s">
        <v>210</v>
      </c>
    </row>
    <row r="1090" s="2" customFormat="1" ht="16.5" customHeight="1">
      <c r="A1090" s="40"/>
      <c r="B1090" s="41"/>
      <c r="C1090" s="216" t="s">
        <v>1371</v>
      </c>
      <c r="D1090" s="216" t="s">
        <v>212</v>
      </c>
      <c r="E1090" s="217" t="s">
        <v>3032</v>
      </c>
      <c r="F1090" s="218" t="s">
        <v>3033</v>
      </c>
      <c r="G1090" s="219" t="s">
        <v>270</v>
      </c>
      <c r="H1090" s="220">
        <v>20.219999999999999</v>
      </c>
      <c r="I1090" s="221"/>
      <c r="J1090" s="222">
        <f>ROUND(I1090*H1090,2)</f>
        <v>0</v>
      </c>
      <c r="K1090" s="218" t="s">
        <v>216</v>
      </c>
      <c r="L1090" s="46"/>
      <c r="M1090" s="223" t="s">
        <v>19</v>
      </c>
      <c r="N1090" s="224" t="s">
        <v>45</v>
      </c>
      <c r="O1090" s="86"/>
      <c r="P1090" s="225">
        <f>O1090*H1090</f>
        <v>0</v>
      </c>
      <c r="Q1090" s="225">
        <v>2.0000000000000002E-05</v>
      </c>
      <c r="R1090" s="225">
        <f>Q1090*H1090</f>
        <v>0.00040440000000000002</v>
      </c>
      <c r="S1090" s="225">
        <v>0</v>
      </c>
      <c r="T1090" s="226">
        <f>S1090*H1090</f>
        <v>0</v>
      </c>
      <c r="U1090" s="40"/>
      <c r="V1090" s="40"/>
      <c r="W1090" s="40"/>
      <c r="X1090" s="40"/>
      <c r="Y1090" s="40"/>
      <c r="Z1090" s="40"/>
      <c r="AA1090" s="40"/>
      <c r="AB1090" s="40"/>
      <c r="AC1090" s="40"/>
      <c r="AD1090" s="40"/>
      <c r="AE1090" s="40"/>
      <c r="AR1090" s="227" t="s">
        <v>368</v>
      </c>
      <c r="AT1090" s="227" t="s">
        <v>212</v>
      </c>
      <c r="AU1090" s="227" t="s">
        <v>83</v>
      </c>
      <c r="AY1090" s="19" t="s">
        <v>210</v>
      </c>
      <c r="BE1090" s="228">
        <f>IF(N1090="základní",J1090,0)</f>
        <v>0</v>
      </c>
      <c r="BF1090" s="228">
        <f>IF(N1090="snížená",J1090,0)</f>
        <v>0</v>
      </c>
      <c r="BG1090" s="228">
        <f>IF(N1090="zákl. přenesená",J1090,0)</f>
        <v>0</v>
      </c>
      <c r="BH1090" s="228">
        <f>IF(N1090="sníž. přenesená",J1090,0)</f>
        <v>0</v>
      </c>
      <c r="BI1090" s="228">
        <f>IF(N1090="nulová",J1090,0)</f>
        <v>0</v>
      </c>
      <c r="BJ1090" s="19" t="s">
        <v>81</v>
      </c>
      <c r="BK1090" s="228">
        <f>ROUND(I1090*H1090,2)</f>
        <v>0</v>
      </c>
      <c r="BL1090" s="19" t="s">
        <v>368</v>
      </c>
      <c r="BM1090" s="227" t="s">
        <v>3034</v>
      </c>
    </row>
    <row r="1091" s="2" customFormat="1">
      <c r="A1091" s="40"/>
      <c r="B1091" s="41"/>
      <c r="C1091" s="42"/>
      <c r="D1091" s="229" t="s">
        <v>219</v>
      </c>
      <c r="E1091" s="42"/>
      <c r="F1091" s="230" t="s">
        <v>3035</v>
      </c>
      <c r="G1091" s="42"/>
      <c r="H1091" s="42"/>
      <c r="I1091" s="231"/>
      <c r="J1091" s="42"/>
      <c r="K1091" s="42"/>
      <c r="L1091" s="46"/>
      <c r="M1091" s="232"/>
      <c r="N1091" s="233"/>
      <c r="O1091" s="86"/>
      <c r="P1091" s="86"/>
      <c r="Q1091" s="86"/>
      <c r="R1091" s="86"/>
      <c r="S1091" s="86"/>
      <c r="T1091" s="87"/>
      <c r="U1091" s="40"/>
      <c r="V1091" s="40"/>
      <c r="W1091" s="40"/>
      <c r="X1091" s="40"/>
      <c r="Y1091" s="40"/>
      <c r="Z1091" s="40"/>
      <c r="AA1091" s="40"/>
      <c r="AB1091" s="40"/>
      <c r="AC1091" s="40"/>
      <c r="AD1091" s="40"/>
      <c r="AE1091" s="40"/>
      <c r="AT1091" s="19" t="s">
        <v>219</v>
      </c>
      <c r="AU1091" s="19" t="s">
        <v>83</v>
      </c>
    </row>
    <row r="1092" s="14" customFormat="1">
      <c r="A1092" s="14"/>
      <c r="B1092" s="245"/>
      <c r="C1092" s="246"/>
      <c r="D1092" s="236" t="s">
        <v>221</v>
      </c>
      <c r="E1092" s="247" t="s">
        <v>19</v>
      </c>
      <c r="F1092" s="248" t="s">
        <v>3036</v>
      </c>
      <c r="G1092" s="246"/>
      <c r="H1092" s="249">
        <v>20.219999999999999</v>
      </c>
      <c r="I1092" s="250"/>
      <c r="J1092" s="246"/>
      <c r="K1092" s="246"/>
      <c r="L1092" s="251"/>
      <c r="M1092" s="252"/>
      <c r="N1092" s="253"/>
      <c r="O1092" s="253"/>
      <c r="P1092" s="253"/>
      <c r="Q1092" s="253"/>
      <c r="R1092" s="253"/>
      <c r="S1092" s="253"/>
      <c r="T1092" s="254"/>
      <c r="U1092" s="14"/>
      <c r="V1092" s="14"/>
      <c r="W1092" s="14"/>
      <c r="X1092" s="14"/>
      <c r="Y1092" s="14"/>
      <c r="Z1092" s="14"/>
      <c r="AA1092" s="14"/>
      <c r="AB1092" s="14"/>
      <c r="AC1092" s="14"/>
      <c r="AD1092" s="14"/>
      <c r="AE1092" s="14"/>
      <c r="AT1092" s="255" t="s">
        <v>221</v>
      </c>
      <c r="AU1092" s="255" t="s">
        <v>83</v>
      </c>
      <c r="AV1092" s="14" t="s">
        <v>83</v>
      </c>
      <c r="AW1092" s="14" t="s">
        <v>34</v>
      </c>
      <c r="AX1092" s="14" t="s">
        <v>81</v>
      </c>
      <c r="AY1092" s="255" t="s">
        <v>210</v>
      </c>
    </row>
    <row r="1093" s="2" customFormat="1" ht="16.5" customHeight="1">
      <c r="A1093" s="40"/>
      <c r="B1093" s="41"/>
      <c r="C1093" s="216" t="s">
        <v>1377</v>
      </c>
      <c r="D1093" s="216" t="s">
        <v>212</v>
      </c>
      <c r="E1093" s="217" t="s">
        <v>3037</v>
      </c>
      <c r="F1093" s="218" t="s">
        <v>3038</v>
      </c>
      <c r="G1093" s="219" t="s">
        <v>270</v>
      </c>
      <c r="H1093" s="220">
        <v>62.847999999999999</v>
      </c>
      <c r="I1093" s="221"/>
      <c r="J1093" s="222">
        <f>ROUND(I1093*H1093,2)</f>
        <v>0</v>
      </c>
      <c r="K1093" s="218" t="s">
        <v>216</v>
      </c>
      <c r="L1093" s="46"/>
      <c r="M1093" s="223" t="s">
        <v>19</v>
      </c>
      <c r="N1093" s="224" t="s">
        <v>45</v>
      </c>
      <c r="O1093" s="86"/>
      <c r="P1093" s="225">
        <f>O1093*H1093</f>
        <v>0</v>
      </c>
      <c r="Q1093" s="225">
        <v>0</v>
      </c>
      <c r="R1093" s="225">
        <f>Q1093*H1093</f>
        <v>0</v>
      </c>
      <c r="S1093" s="225">
        <v>0</v>
      </c>
      <c r="T1093" s="226">
        <f>S1093*H1093</f>
        <v>0</v>
      </c>
      <c r="U1093" s="40"/>
      <c r="V1093" s="40"/>
      <c r="W1093" s="40"/>
      <c r="X1093" s="40"/>
      <c r="Y1093" s="40"/>
      <c r="Z1093" s="40"/>
      <c r="AA1093" s="40"/>
      <c r="AB1093" s="40"/>
      <c r="AC1093" s="40"/>
      <c r="AD1093" s="40"/>
      <c r="AE1093" s="40"/>
      <c r="AR1093" s="227" t="s">
        <v>368</v>
      </c>
      <c r="AT1093" s="227" t="s">
        <v>212</v>
      </c>
      <c r="AU1093" s="227" t="s">
        <v>83</v>
      </c>
      <c r="AY1093" s="19" t="s">
        <v>210</v>
      </c>
      <c r="BE1093" s="228">
        <f>IF(N1093="základní",J1093,0)</f>
        <v>0</v>
      </c>
      <c r="BF1093" s="228">
        <f>IF(N1093="snížená",J1093,0)</f>
        <v>0</v>
      </c>
      <c r="BG1093" s="228">
        <f>IF(N1093="zákl. přenesená",J1093,0)</f>
        <v>0</v>
      </c>
      <c r="BH1093" s="228">
        <f>IF(N1093="sníž. přenesená",J1093,0)</f>
        <v>0</v>
      </c>
      <c r="BI1093" s="228">
        <f>IF(N1093="nulová",J1093,0)</f>
        <v>0</v>
      </c>
      <c r="BJ1093" s="19" t="s">
        <v>81</v>
      </c>
      <c r="BK1093" s="228">
        <f>ROUND(I1093*H1093,2)</f>
        <v>0</v>
      </c>
      <c r="BL1093" s="19" t="s">
        <v>368</v>
      </c>
      <c r="BM1093" s="227" t="s">
        <v>3039</v>
      </c>
    </row>
    <row r="1094" s="2" customFormat="1">
      <c r="A1094" s="40"/>
      <c r="B1094" s="41"/>
      <c r="C1094" s="42"/>
      <c r="D1094" s="229" t="s">
        <v>219</v>
      </c>
      <c r="E1094" s="42"/>
      <c r="F1094" s="230" t="s">
        <v>3040</v>
      </c>
      <c r="G1094" s="42"/>
      <c r="H1094" s="42"/>
      <c r="I1094" s="231"/>
      <c r="J1094" s="42"/>
      <c r="K1094" s="42"/>
      <c r="L1094" s="46"/>
      <c r="M1094" s="232"/>
      <c r="N1094" s="233"/>
      <c r="O1094" s="86"/>
      <c r="P1094" s="86"/>
      <c r="Q1094" s="86"/>
      <c r="R1094" s="86"/>
      <c r="S1094" s="86"/>
      <c r="T1094" s="87"/>
      <c r="U1094" s="40"/>
      <c r="V1094" s="40"/>
      <c r="W1094" s="40"/>
      <c r="X1094" s="40"/>
      <c r="Y1094" s="40"/>
      <c r="Z1094" s="40"/>
      <c r="AA1094" s="40"/>
      <c r="AB1094" s="40"/>
      <c r="AC1094" s="40"/>
      <c r="AD1094" s="40"/>
      <c r="AE1094" s="40"/>
      <c r="AT1094" s="19" t="s">
        <v>219</v>
      </c>
      <c r="AU1094" s="19" t="s">
        <v>83</v>
      </c>
    </row>
    <row r="1095" s="13" customFormat="1">
      <c r="A1095" s="13"/>
      <c r="B1095" s="234"/>
      <c r="C1095" s="235"/>
      <c r="D1095" s="236" t="s">
        <v>221</v>
      </c>
      <c r="E1095" s="237" t="s">
        <v>19</v>
      </c>
      <c r="F1095" s="238" t="s">
        <v>3041</v>
      </c>
      <c r="G1095" s="235"/>
      <c r="H1095" s="237" t="s">
        <v>19</v>
      </c>
      <c r="I1095" s="239"/>
      <c r="J1095" s="235"/>
      <c r="K1095" s="235"/>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221</v>
      </c>
      <c r="AU1095" s="244" t="s">
        <v>83</v>
      </c>
      <c r="AV1095" s="13" t="s">
        <v>81</v>
      </c>
      <c r="AW1095" s="13" t="s">
        <v>34</v>
      </c>
      <c r="AX1095" s="13" t="s">
        <v>74</v>
      </c>
      <c r="AY1095" s="244" t="s">
        <v>210</v>
      </c>
    </row>
    <row r="1096" s="14" customFormat="1">
      <c r="A1096" s="14"/>
      <c r="B1096" s="245"/>
      <c r="C1096" s="246"/>
      <c r="D1096" s="236" t="s">
        <v>221</v>
      </c>
      <c r="E1096" s="247" t="s">
        <v>19</v>
      </c>
      <c r="F1096" s="248" t="s">
        <v>3042</v>
      </c>
      <c r="G1096" s="246"/>
      <c r="H1096" s="249">
        <v>6.0700000000000003</v>
      </c>
      <c r="I1096" s="250"/>
      <c r="J1096" s="246"/>
      <c r="K1096" s="246"/>
      <c r="L1096" s="251"/>
      <c r="M1096" s="252"/>
      <c r="N1096" s="253"/>
      <c r="O1096" s="253"/>
      <c r="P1096" s="253"/>
      <c r="Q1096" s="253"/>
      <c r="R1096" s="253"/>
      <c r="S1096" s="253"/>
      <c r="T1096" s="254"/>
      <c r="U1096" s="14"/>
      <c r="V1096" s="14"/>
      <c r="W1096" s="14"/>
      <c r="X1096" s="14"/>
      <c r="Y1096" s="14"/>
      <c r="Z1096" s="14"/>
      <c r="AA1096" s="14"/>
      <c r="AB1096" s="14"/>
      <c r="AC1096" s="14"/>
      <c r="AD1096" s="14"/>
      <c r="AE1096" s="14"/>
      <c r="AT1096" s="255" t="s">
        <v>221</v>
      </c>
      <c r="AU1096" s="255" t="s">
        <v>83</v>
      </c>
      <c r="AV1096" s="14" t="s">
        <v>83</v>
      </c>
      <c r="AW1096" s="14" t="s">
        <v>34</v>
      </c>
      <c r="AX1096" s="14" t="s">
        <v>74</v>
      </c>
      <c r="AY1096" s="255" t="s">
        <v>210</v>
      </c>
    </row>
    <row r="1097" s="14" customFormat="1">
      <c r="A1097" s="14"/>
      <c r="B1097" s="245"/>
      <c r="C1097" s="246"/>
      <c r="D1097" s="236" t="s">
        <v>221</v>
      </c>
      <c r="E1097" s="247" t="s">
        <v>19</v>
      </c>
      <c r="F1097" s="248" t="s">
        <v>3043</v>
      </c>
      <c r="G1097" s="246"/>
      <c r="H1097" s="249">
        <v>9.6389999999999993</v>
      </c>
      <c r="I1097" s="250"/>
      <c r="J1097" s="246"/>
      <c r="K1097" s="246"/>
      <c r="L1097" s="251"/>
      <c r="M1097" s="252"/>
      <c r="N1097" s="253"/>
      <c r="O1097" s="253"/>
      <c r="P1097" s="253"/>
      <c r="Q1097" s="253"/>
      <c r="R1097" s="253"/>
      <c r="S1097" s="253"/>
      <c r="T1097" s="254"/>
      <c r="U1097" s="14"/>
      <c r="V1097" s="14"/>
      <c r="W1097" s="14"/>
      <c r="X1097" s="14"/>
      <c r="Y1097" s="14"/>
      <c r="Z1097" s="14"/>
      <c r="AA1097" s="14"/>
      <c r="AB1097" s="14"/>
      <c r="AC1097" s="14"/>
      <c r="AD1097" s="14"/>
      <c r="AE1097" s="14"/>
      <c r="AT1097" s="255" t="s">
        <v>221</v>
      </c>
      <c r="AU1097" s="255" t="s">
        <v>83</v>
      </c>
      <c r="AV1097" s="14" t="s">
        <v>83</v>
      </c>
      <c r="AW1097" s="14" t="s">
        <v>34</v>
      </c>
      <c r="AX1097" s="14" t="s">
        <v>74</v>
      </c>
      <c r="AY1097" s="255" t="s">
        <v>210</v>
      </c>
    </row>
    <row r="1098" s="14" customFormat="1">
      <c r="A1098" s="14"/>
      <c r="B1098" s="245"/>
      <c r="C1098" s="246"/>
      <c r="D1098" s="236" t="s">
        <v>221</v>
      </c>
      <c r="E1098" s="247" t="s">
        <v>19</v>
      </c>
      <c r="F1098" s="248" t="s">
        <v>3044</v>
      </c>
      <c r="G1098" s="246"/>
      <c r="H1098" s="249">
        <v>36.048999999999999</v>
      </c>
      <c r="I1098" s="250"/>
      <c r="J1098" s="246"/>
      <c r="K1098" s="246"/>
      <c r="L1098" s="251"/>
      <c r="M1098" s="252"/>
      <c r="N1098" s="253"/>
      <c r="O1098" s="253"/>
      <c r="P1098" s="253"/>
      <c r="Q1098" s="253"/>
      <c r="R1098" s="253"/>
      <c r="S1098" s="253"/>
      <c r="T1098" s="254"/>
      <c r="U1098" s="14"/>
      <c r="V1098" s="14"/>
      <c r="W1098" s="14"/>
      <c r="X1098" s="14"/>
      <c r="Y1098" s="14"/>
      <c r="Z1098" s="14"/>
      <c r="AA1098" s="14"/>
      <c r="AB1098" s="14"/>
      <c r="AC1098" s="14"/>
      <c r="AD1098" s="14"/>
      <c r="AE1098" s="14"/>
      <c r="AT1098" s="255" t="s">
        <v>221</v>
      </c>
      <c r="AU1098" s="255" t="s">
        <v>83</v>
      </c>
      <c r="AV1098" s="14" t="s">
        <v>83</v>
      </c>
      <c r="AW1098" s="14" t="s">
        <v>34</v>
      </c>
      <c r="AX1098" s="14" t="s">
        <v>74</v>
      </c>
      <c r="AY1098" s="255" t="s">
        <v>210</v>
      </c>
    </row>
    <row r="1099" s="14" customFormat="1">
      <c r="A1099" s="14"/>
      <c r="B1099" s="245"/>
      <c r="C1099" s="246"/>
      <c r="D1099" s="236" t="s">
        <v>221</v>
      </c>
      <c r="E1099" s="247" t="s">
        <v>19</v>
      </c>
      <c r="F1099" s="248" t="s">
        <v>3045</v>
      </c>
      <c r="G1099" s="246"/>
      <c r="H1099" s="249">
        <v>11.09</v>
      </c>
      <c r="I1099" s="250"/>
      <c r="J1099" s="246"/>
      <c r="K1099" s="246"/>
      <c r="L1099" s="251"/>
      <c r="M1099" s="252"/>
      <c r="N1099" s="253"/>
      <c r="O1099" s="253"/>
      <c r="P1099" s="253"/>
      <c r="Q1099" s="253"/>
      <c r="R1099" s="253"/>
      <c r="S1099" s="253"/>
      <c r="T1099" s="254"/>
      <c r="U1099" s="14"/>
      <c r="V1099" s="14"/>
      <c r="W1099" s="14"/>
      <c r="X1099" s="14"/>
      <c r="Y1099" s="14"/>
      <c r="Z1099" s="14"/>
      <c r="AA1099" s="14"/>
      <c r="AB1099" s="14"/>
      <c r="AC1099" s="14"/>
      <c r="AD1099" s="14"/>
      <c r="AE1099" s="14"/>
      <c r="AT1099" s="255" t="s">
        <v>221</v>
      </c>
      <c r="AU1099" s="255" t="s">
        <v>83</v>
      </c>
      <c r="AV1099" s="14" t="s">
        <v>83</v>
      </c>
      <c r="AW1099" s="14" t="s">
        <v>34</v>
      </c>
      <c r="AX1099" s="14" t="s">
        <v>74</v>
      </c>
      <c r="AY1099" s="255" t="s">
        <v>210</v>
      </c>
    </row>
    <row r="1100" s="16" customFormat="1">
      <c r="A1100" s="16"/>
      <c r="B1100" s="267"/>
      <c r="C1100" s="268"/>
      <c r="D1100" s="236" t="s">
        <v>221</v>
      </c>
      <c r="E1100" s="269" t="s">
        <v>19</v>
      </c>
      <c r="F1100" s="270" t="s">
        <v>236</v>
      </c>
      <c r="G1100" s="268"/>
      <c r="H1100" s="271">
        <v>62.847999999999999</v>
      </c>
      <c r="I1100" s="272"/>
      <c r="J1100" s="268"/>
      <c r="K1100" s="268"/>
      <c r="L1100" s="273"/>
      <c r="M1100" s="274"/>
      <c r="N1100" s="275"/>
      <c r="O1100" s="275"/>
      <c r="P1100" s="275"/>
      <c r="Q1100" s="275"/>
      <c r="R1100" s="275"/>
      <c r="S1100" s="275"/>
      <c r="T1100" s="276"/>
      <c r="U1100" s="16"/>
      <c r="V1100" s="16"/>
      <c r="W1100" s="16"/>
      <c r="X1100" s="16"/>
      <c r="Y1100" s="16"/>
      <c r="Z1100" s="16"/>
      <c r="AA1100" s="16"/>
      <c r="AB1100" s="16"/>
      <c r="AC1100" s="16"/>
      <c r="AD1100" s="16"/>
      <c r="AE1100" s="16"/>
      <c r="AT1100" s="277" t="s">
        <v>221</v>
      </c>
      <c r="AU1100" s="277" t="s">
        <v>83</v>
      </c>
      <c r="AV1100" s="16" t="s">
        <v>217</v>
      </c>
      <c r="AW1100" s="16" t="s">
        <v>34</v>
      </c>
      <c r="AX1100" s="16" t="s">
        <v>81</v>
      </c>
      <c r="AY1100" s="277" t="s">
        <v>210</v>
      </c>
    </row>
    <row r="1101" s="2" customFormat="1" ht="16.5" customHeight="1">
      <c r="A1101" s="40"/>
      <c r="B1101" s="41"/>
      <c r="C1101" s="216" t="s">
        <v>1387</v>
      </c>
      <c r="D1101" s="216" t="s">
        <v>212</v>
      </c>
      <c r="E1101" s="217" t="s">
        <v>3037</v>
      </c>
      <c r="F1101" s="218" t="s">
        <v>3038</v>
      </c>
      <c r="G1101" s="219" t="s">
        <v>270</v>
      </c>
      <c r="H1101" s="220">
        <v>20.219999999999999</v>
      </c>
      <c r="I1101" s="221"/>
      <c r="J1101" s="222">
        <f>ROUND(I1101*H1101,2)</f>
        <v>0</v>
      </c>
      <c r="K1101" s="218" t="s">
        <v>216</v>
      </c>
      <c r="L1101" s="46"/>
      <c r="M1101" s="223" t="s">
        <v>19</v>
      </c>
      <c r="N1101" s="224" t="s">
        <v>45</v>
      </c>
      <c r="O1101" s="86"/>
      <c r="P1101" s="225">
        <f>O1101*H1101</f>
        <v>0</v>
      </c>
      <c r="Q1101" s="225">
        <v>0</v>
      </c>
      <c r="R1101" s="225">
        <f>Q1101*H1101</f>
        <v>0</v>
      </c>
      <c r="S1101" s="225">
        <v>0</v>
      </c>
      <c r="T1101" s="226">
        <f>S1101*H1101</f>
        <v>0</v>
      </c>
      <c r="U1101" s="40"/>
      <c r="V1101" s="40"/>
      <c r="W1101" s="40"/>
      <c r="X1101" s="40"/>
      <c r="Y1101" s="40"/>
      <c r="Z1101" s="40"/>
      <c r="AA1101" s="40"/>
      <c r="AB1101" s="40"/>
      <c r="AC1101" s="40"/>
      <c r="AD1101" s="40"/>
      <c r="AE1101" s="40"/>
      <c r="AR1101" s="227" t="s">
        <v>368</v>
      </c>
      <c r="AT1101" s="227" t="s">
        <v>212</v>
      </c>
      <c r="AU1101" s="227" t="s">
        <v>83</v>
      </c>
      <c r="AY1101" s="19" t="s">
        <v>210</v>
      </c>
      <c r="BE1101" s="228">
        <f>IF(N1101="základní",J1101,0)</f>
        <v>0</v>
      </c>
      <c r="BF1101" s="228">
        <f>IF(N1101="snížená",J1101,0)</f>
        <v>0</v>
      </c>
      <c r="BG1101" s="228">
        <f>IF(N1101="zákl. přenesená",J1101,0)</f>
        <v>0</v>
      </c>
      <c r="BH1101" s="228">
        <f>IF(N1101="sníž. přenesená",J1101,0)</f>
        <v>0</v>
      </c>
      <c r="BI1101" s="228">
        <f>IF(N1101="nulová",J1101,0)</f>
        <v>0</v>
      </c>
      <c r="BJ1101" s="19" t="s">
        <v>81</v>
      </c>
      <c r="BK1101" s="228">
        <f>ROUND(I1101*H1101,2)</f>
        <v>0</v>
      </c>
      <c r="BL1101" s="19" t="s">
        <v>368</v>
      </c>
      <c r="BM1101" s="227" t="s">
        <v>3046</v>
      </c>
    </row>
    <row r="1102" s="2" customFormat="1">
      <c r="A1102" s="40"/>
      <c r="B1102" s="41"/>
      <c r="C1102" s="42"/>
      <c r="D1102" s="229" t="s">
        <v>219</v>
      </c>
      <c r="E1102" s="42"/>
      <c r="F1102" s="230" t="s">
        <v>3040</v>
      </c>
      <c r="G1102" s="42"/>
      <c r="H1102" s="42"/>
      <c r="I1102" s="231"/>
      <c r="J1102" s="42"/>
      <c r="K1102" s="42"/>
      <c r="L1102" s="46"/>
      <c r="M1102" s="232"/>
      <c r="N1102" s="233"/>
      <c r="O1102" s="86"/>
      <c r="P1102" s="86"/>
      <c r="Q1102" s="86"/>
      <c r="R1102" s="86"/>
      <c r="S1102" s="86"/>
      <c r="T1102" s="87"/>
      <c r="U1102" s="40"/>
      <c r="V1102" s="40"/>
      <c r="W1102" s="40"/>
      <c r="X1102" s="40"/>
      <c r="Y1102" s="40"/>
      <c r="Z1102" s="40"/>
      <c r="AA1102" s="40"/>
      <c r="AB1102" s="40"/>
      <c r="AC1102" s="40"/>
      <c r="AD1102" s="40"/>
      <c r="AE1102" s="40"/>
      <c r="AT1102" s="19" t="s">
        <v>219</v>
      </c>
      <c r="AU1102" s="19" t="s">
        <v>83</v>
      </c>
    </row>
    <row r="1103" s="14" customFormat="1">
      <c r="A1103" s="14"/>
      <c r="B1103" s="245"/>
      <c r="C1103" s="246"/>
      <c r="D1103" s="236" t="s">
        <v>221</v>
      </c>
      <c r="E1103" s="247" t="s">
        <v>19</v>
      </c>
      <c r="F1103" s="248" t="s">
        <v>3036</v>
      </c>
      <c r="G1103" s="246"/>
      <c r="H1103" s="249">
        <v>20.219999999999999</v>
      </c>
      <c r="I1103" s="250"/>
      <c r="J1103" s="246"/>
      <c r="K1103" s="246"/>
      <c r="L1103" s="251"/>
      <c r="M1103" s="252"/>
      <c r="N1103" s="253"/>
      <c r="O1103" s="253"/>
      <c r="P1103" s="253"/>
      <c r="Q1103" s="253"/>
      <c r="R1103" s="253"/>
      <c r="S1103" s="253"/>
      <c r="T1103" s="254"/>
      <c r="U1103" s="14"/>
      <c r="V1103" s="14"/>
      <c r="W1103" s="14"/>
      <c r="X1103" s="14"/>
      <c r="Y1103" s="14"/>
      <c r="Z1103" s="14"/>
      <c r="AA1103" s="14"/>
      <c r="AB1103" s="14"/>
      <c r="AC1103" s="14"/>
      <c r="AD1103" s="14"/>
      <c r="AE1103" s="14"/>
      <c r="AT1103" s="255" t="s">
        <v>221</v>
      </c>
      <c r="AU1103" s="255" t="s">
        <v>83</v>
      </c>
      <c r="AV1103" s="14" t="s">
        <v>83</v>
      </c>
      <c r="AW1103" s="14" t="s">
        <v>34</v>
      </c>
      <c r="AX1103" s="14" t="s">
        <v>81</v>
      </c>
      <c r="AY1103" s="255" t="s">
        <v>210</v>
      </c>
    </row>
    <row r="1104" s="2" customFormat="1" ht="24.15" customHeight="1">
      <c r="A1104" s="40"/>
      <c r="B1104" s="41"/>
      <c r="C1104" s="216" t="s">
        <v>1394</v>
      </c>
      <c r="D1104" s="216" t="s">
        <v>212</v>
      </c>
      <c r="E1104" s="217" t="s">
        <v>3047</v>
      </c>
      <c r="F1104" s="218" t="s">
        <v>3048</v>
      </c>
      <c r="G1104" s="219" t="s">
        <v>270</v>
      </c>
      <c r="H1104" s="220">
        <v>894.62</v>
      </c>
      <c r="I1104" s="221"/>
      <c r="J1104" s="222">
        <f>ROUND(I1104*H1104,2)</f>
        <v>0</v>
      </c>
      <c r="K1104" s="218" t="s">
        <v>216</v>
      </c>
      <c r="L1104" s="46"/>
      <c r="M1104" s="223" t="s">
        <v>19</v>
      </c>
      <c r="N1104" s="224" t="s">
        <v>45</v>
      </c>
      <c r="O1104" s="86"/>
      <c r="P1104" s="225">
        <f>O1104*H1104</f>
        <v>0</v>
      </c>
      <c r="Q1104" s="225">
        <v>0.00013999999999999999</v>
      </c>
      <c r="R1104" s="225">
        <f>Q1104*H1104</f>
        <v>0.12524679999999999</v>
      </c>
      <c r="S1104" s="225">
        <v>0</v>
      </c>
      <c r="T1104" s="226">
        <f>S1104*H1104</f>
        <v>0</v>
      </c>
      <c r="U1104" s="40"/>
      <c r="V1104" s="40"/>
      <c r="W1104" s="40"/>
      <c r="X1104" s="40"/>
      <c r="Y1104" s="40"/>
      <c r="Z1104" s="40"/>
      <c r="AA1104" s="40"/>
      <c r="AB1104" s="40"/>
      <c r="AC1104" s="40"/>
      <c r="AD1104" s="40"/>
      <c r="AE1104" s="40"/>
      <c r="AR1104" s="227" t="s">
        <v>368</v>
      </c>
      <c r="AT1104" s="227" t="s">
        <v>212</v>
      </c>
      <c r="AU1104" s="227" t="s">
        <v>83</v>
      </c>
      <c r="AY1104" s="19" t="s">
        <v>210</v>
      </c>
      <c r="BE1104" s="228">
        <f>IF(N1104="základní",J1104,0)</f>
        <v>0</v>
      </c>
      <c r="BF1104" s="228">
        <f>IF(N1104="snížená",J1104,0)</f>
        <v>0</v>
      </c>
      <c r="BG1104" s="228">
        <f>IF(N1104="zákl. přenesená",J1104,0)</f>
        <v>0</v>
      </c>
      <c r="BH1104" s="228">
        <f>IF(N1104="sníž. přenesená",J1104,0)</f>
        <v>0</v>
      </c>
      <c r="BI1104" s="228">
        <f>IF(N1104="nulová",J1104,0)</f>
        <v>0</v>
      </c>
      <c r="BJ1104" s="19" t="s">
        <v>81</v>
      </c>
      <c r="BK1104" s="228">
        <f>ROUND(I1104*H1104,2)</f>
        <v>0</v>
      </c>
      <c r="BL1104" s="19" t="s">
        <v>368</v>
      </c>
      <c r="BM1104" s="227" t="s">
        <v>3049</v>
      </c>
    </row>
    <row r="1105" s="2" customFormat="1">
      <c r="A1105" s="40"/>
      <c r="B1105" s="41"/>
      <c r="C1105" s="42"/>
      <c r="D1105" s="229" t="s">
        <v>219</v>
      </c>
      <c r="E1105" s="42"/>
      <c r="F1105" s="230" t="s">
        <v>3050</v>
      </c>
      <c r="G1105" s="42"/>
      <c r="H1105" s="42"/>
      <c r="I1105" s="231"/>
      <c r="J1105" s="42"/>
      <c r="K1105" s="42"/>
      <c r="L1105" s="46"/>
      <c r="M1105" s="232"/>
      <c r="N1105" s="233"/>
      <c r="O1105" s="86"/>
      <c r="P1105" s="86"/>
      <c r="Q1105" s="86"/>
      <c r="R1105" s="86"/>
      <c r="S1105" s="86"/>
      <c r="T1105" s="87"/>
      <c r="U1105" s="40"/>
      <c r="V1105" s="40"/>
      <c r="W1105" s="40"/>
      <c r="X1105" s="40"/>
      <c r="Y1105" s="40"/>
      <c r="Z1105" s="40"/>
      <c r="AA1105" s="40"/>
      <c r="AB1105" s="40"/>
      <c r="AC1105" s="40"/>
      <c r="AD1105" s="40"/>
      <c r="AE1105" s="40"/>
      <c r="AT1105" s="19" t="s">
        <v>219</v>
      </c>
      <c r="AU1105" s="19" t="s">
        <v>83</v>
      </c>
    </row>
    <row r="1106" s="14" customFormat="1">
      <c r="A1106" s="14"/>
      <c r="B1106" s="245"/>
      <c r="C1106" s="246"/>
      <c r="D1106" s="236" t="s">
        <v>221</v>
      </c>
      <c r="E1106" s="247" t="s">
        <v>19</v>
      </c>
      <c r="F1106" s="248" t="s">
        <v>3051</v>
      </c>
      <c r="G1106" s="246"/>
      <c r="H1106" s="249">
        <v>462.06999999999999</v>
      </c>
      <c r="I1106" s="250"/>
      <c r="J1106" s="246"/>
      <c r="K1106" s="246"/>
      <c r="L1106" s="251"/>
      <c r="M1106" s="252"/>
      <c r="N1106" s="253"/>
      <c r="O1106" s="253"/>
      <c r="P1106" s="253"/>
      <c r="Q1106" s="253"/>
      <c r="R1106" s="253"/>
      <c r="S1106" s="253"/>
      <c r="T1106" s="254"/>
      <c r="U1106" s="14"/>
      <c r="V1106" s="14"/>
      <c r="W1106" s="14"/>
      <c r="X1106" s="14"/>
      <c r="Y1106" s="14"/>
      <c r="Z1106" s="14"/>
      <c r="AA1106" s="14"/>
      <c r="AB1106" s="14"/>
      <c r="AC1106" s="14"/>
      <c r="AD1106" s="14"/>
      <c r="AE1106" s="14"/>
      <c r="AT1106" s="255" t="s">
        <v>221</v>
      </c>
      <c r="AU1106" s="255" t="s">
        <v>83</v>
      </c>
      <c r="AV1106" s="14" t="s">
        <v>83</v>
      </c>
      <c r="AW1106" s="14" t="s">
        <v>34</v>
      </c>
      <c r="AX1106" s="14" t="s">
        <v>74</v>
      </c>
      <c r="AY1106" s="255" t="s">
        <v>210</v>
      </c>
    </row>
    <row r="1107" s="14" customFormat="1">
      <c r="A1107" s="14"/>
      <c r="B1107" s="245"/>
      <c r="C1107" s="246"/>
      <c r="D1107" s="236" t="s">
        <v>221</v>
      </c>
      <c r="E1107" s="247" t="s">
        <v>19</v>
      </c>
      <c r="F1107" s="248" t="s">
        <v>3052</v>
      </c>
      <c r="G1107" s="246"/>
      <c r="H1107" s="249">
        <v>167.58000000000001</v>
      </c>
      <c r="I1107" s="250"/>
      <c r="J1107" s="246"/>
      <c r="K1107" s="246"/>
      <c r="L1107" s="251"/>
      <c r="M1107" s="252"/>
      <c r="N1107" s="253"/>
      <c r="O1107" s="253"/>
      <c r="P1107" s="253"/>
      <c r="Q1107" s="253"/>
      <c r="R1107" s="253"/>
      <c r="S1107" s="253"/>
      <c r="T1107" s="254"/>
      <c r="U1107" s="14"/>
      <c r="V1107" s="14"/>
      <c r="W1107" s="14"/>
      <c r="X1107" s="14"/>
      <c r="Y1107" s="14"/>
      <c r="Z1107" s="14"/>
      <c r="AA1107" s="14"/>
      <c r="AB1107" s="14"/>
      <c r="AC1107" s="14"/>
      <c r="AD1107" s="14"/>
      <c r="AE1107" s="14"/>
      <c r="AT1107" s="255" t="s">
        <v>221</v>
      </c>
      <c r="AU1107" s="255" t="s">
        <v>83</v>
      </c>
      <c r="AV1107" s="14" t="s">
        <v>83</v>
      </c>
      <c r="AW1107" s="14" t="s">
        <v>34</v>
      </c>
      <c r="AX1107" s="14" t="s">
        <v>74</v>
      </c>
      <c r="AY1107" s="255" t="s">
        <v>210</v>
      </c>
    </row>
    <row r="1108" s="14" customFormat="1">
      <c r="A1108" s="14"/>
      <c r="B1108" s="245"/>
      <c r="C1108" s="246"/>
      <c r="D1108" s="236" t="s">
        <v>221</v>
      </c>
      <c r="E1108" s="247" t="s">
        <v>19</v>
      </c>
      <c r="F1108" s="248" t="s">
        <v>3053</v>
      </c>
      <c r="G1108" s="246"/>
      <c r="H1108" s="249">
        <v>145.50999999999999</v>
      </c>
      <c r="I1108" s="250"/>
      <c r="J1108" s="246"/>
      <c r="K1108" s="246"/>
      <c r="L1108" s="251"/>
      <c r="M1108" s="252"/>
      <c r="N1108" s="253"/>
      <c r="O1108" s="253"/>
      <c r="P1108" s="253"/>
      <c r="Q1108" s="253"/>
      <c r="R1108" s="253"/>
      <c r="S1108" s="253"/>
      <c r="T1108" s="254"/>
      <c r="U1108" s="14"/>
      <c r="V1108" s="14"/>
      <c r="W1108" s="14"/>
      <c r="X1108" s="14"/>
      <c r="Y1108" s="14"/>
      <c r="Z1108" s="14"/>
      <c r="AA1108" s="14"/>
      <c r="AB1108" s="14"/>
      <c r="AC1108" s="14"/>
      <c r="AD1108" s="14"/>
      <c r="AE1108" s="14"/>
      <c r="AT1108" s="255" t="s">
        <v>221</v>
      </c>
      <c r="AU1108" s="255" t="s">
        <v>83</v>
      </c>
      <c r="AV1108" s="14" t="s">
        <v>83</v>
      </c>
      <c r="AW1108" s="14" t="s">
        <v>34</v>
      </c>
      <c r="AX1108" s="14" t="s">
        <v>74</v>
      </c>
      <c r="AY1108" s="255" t="s">
        <v>210</v>
      </c>
    </row>
    <row r="1109" s="14" customFormat="1">
      <c r="A1109" s="14"/>
      <c r="B1109" s="245"/>
      <c r="C1109" s="246"/>
      <c r="D1109" s="236" t="s">
        <v>221</v>
      </c>
      <c r="E1109" s="247" t="s">
        <v>19</v>
      </c>
      <c r="F1109" s="248" t="s">
        <v>3054</v>
      </c>
      <c r="G1109" s="246"/>
      <c r="H1109" s="249">
        <v>83.790000000000006</v>
      </c>
      <c r="I1109" s="250"/>
      <c r="J1109" s="246"/>
      <c r="K1109" s="246"/>
      <c r="L1109" s="251"/>
      <c r="M1109" s="252"/>
      <c r="N1109" s="253"/>
      <c r="O1109" s="253"/>
      <c r="P1109" s="253"/>
      <c r="Q1109" s="253"/>
      <c r="R1109" s="253"/>
      <c r="S1109" s="253"/>
      <c r="T1109" s="254"/>
      <c r="U1109" s="14"/>
      <c r="V1109" s="14"/>
      <c r="W1109" s="14"/>
      <c r="X1109" s="14"/>
      <c r="Y1109" s="14"/>
      <c r="Z1109" s="14"/>
      <c r="AA1109" s="14"/>
      <c r="AB1109" s="14"/>
      <c r="AC1109" s="14"/>
      <c r="AD1109" s="14"/>
      <c r="AE1109" s="14"/>
      <c r="AT1109" s="255" t="s">
        <v>221</v>
      </c>
      <c r="AU1109" s="255" t="s">
        <v>83</v>
      </c>
      <c r="AV1109" s="14" t="s">
        <v>83</v>
      </c>
      <c r="AW1109" s="14" t="s">
        <v>34</v>
      </c>
      <c r="AX1109" s="14" t="s">
        <v>74</v>
      </c>
      <c r="AY1109" s="255" t="s">
        <v>210</v>
      </c>
    </row>
    <row r="1110" s="14" customFormat="1">
      <c r="A1110" s="14"/>
      <c r="B1110" s="245"/>
      <c r="C1110" s="246"/>
      <c r="D1110" s="236" t="s">
        <v>221</v>
      </c>
      <c r="E1110" s="247" t="s">
        <v>19</v>
      </c>
      <c r="F1110" s="248" t="s">
        <v>3055</v>
      </c>
      <c r="G1110" s="246"/>
      <c r="H1110" s="249">
        <v>30.219999999999999</v>
      </c>
      <c r="I1110" s="250"/>
      <c r="J1110" s="246"/>
      <c r="K1110" s="246"/>
      <c r="L1110" s="251"/>
      <c r="M1110" s="252"/>
      <c r="N1110" s="253"/>
      <c r="O1110" s="253"/>
      <c r="P1110" s="253"/>
      <c r="Q1110" s="253"/>
      <c r="R1110" s="253"/>
      <c r="S1110" s="253"/>
      <c r="T1110" s="254"/>
      <c r="U1110" s="14"/>
      <c r="V1110" s="14"/>
      <c r="W1110" s="14"/>
      <c r="X1110" s="14"/>
      <c r="Y1110" s="14"/>
      <c r="Z1110" s="14"/>
      <c r="AA1110" s="14"/>
      <c r="AB1110" s="14"/>
      <c r="AC1110" s="14"/>
      <c r="AD1110" s="14"/>
      <c r="AE1110" s="14"/>
      <c r="AT1110" s="255" t="s">
        <v>221</v>
      </c>
      <c r="AU1110" s="255" t="s">
        <v>83</v>
      </c>
      <c r="AV1110" s="14" t="s">
        <v>83</v>
      </c>
      <c r="AW1110" s="14" t="s">
        <v>34</v>
      </c>
      <c r="AX1110" s="14" t="s">
        <v>74</v>
      </c>
      <c r="AY1110" s="255" t="s">
        <v>210</v>
      </c>
    </row>
    <row r="1111" s="14" customFormat="1">
      <c r="A1111" s="14"/>
      <c r="B1111" s="245"/>
      <c r="C1111" s="246"/>
      <c r="D1111" s="236" t="s">
        <v>221</v>
      </c>
      <c r="E1111" s="247" t="s">
        <v>19</v>
      </c>
      <c r="F1111" s="248" t="s">
        <v>3056</v>
      </c>
      <c r="G1111" s="246"/>
      <c r="H1111" s="249">
        <v>5.4500000000000002</v>
      </c>
      <c r="I1111" s="250"/>
      <c r="J1111" s="246"/>
      <c r="K1111" s="246"/>
      <c r="L1111" s="251"/>
      <c r="M1111" s="252"/>
      <c r="N1111" s="253"/>
      <c r="O1111" s="253"/>
      <c r="P1111" s="253"/>
      <c r="Q1111" s="253"/>
      <c r="R1111" s="253"/>
      <c r="S1111" s="253"/>
      <c r="T1111" s="254"/>
      <c r="U1111" s="14"/>
      <c r="V1111" s="14"/>
      <c r="W1111" s="14"/>
      <c r="X1111" s="14"/>
      <c r="Y1111" s="14"/>
      <c r="Z1111" s="14"/>
      <c r="AA1111" s="14"/>
      <c r="AB1111" s="14"/>
      <c r="AC1111" s="14"/>
      <c r="AD1111" s="14"/>
      <c r="AE1111" s="14"/>
      <c r="AT1111" s="255" t="s">
        <v>221</v>
      </c>
      <c r="AU1111" s="255" t="s">
        <v>83</v>
      </c>
      <c r="AV1111" s="14" t="s">
        <v>83</v>
      </c>
      <c r="AW1111" s="14" t="s">
        <v>34</v>
      </c>
      <c r="AX1111" s="14" t="s">
        <v>74</v>
      </c>
      <c r="AY1111" s="255" t="s">
        <v>210</v>
      </c>
    </row>
    <row r="1112" s="16" customFormat="1">
      <c r="A1112" s="16"/>
      <c r="B1112" s="267"/>
      <c r="C1112" s="268"/>
      <c r="D1112" s="236" t="s">
        <v>221</v>
      </c>
      <c r="E1112" s="269" t="s">
        <v>19</v>
      </c>
      <c r="F1112" s="270" t="s">
        <v>236</v>
      </c>
      <c r="G1112" s="268"/>
      <c r="H1112" s="271">
        <v>894.62</v>
      </c>
      <c r="I1112" s="272"/>
      <c r="J1112" s="268"/>
      <c r="K1112" s="268"/>
      <c r="L1112" s="273"/>
      <c r="M1112" s="274"/>
      <c r="N1112" s="275"/>
      <c r="O1112" s="275"/>
      <c r="P1112" s="275"/>
      <c r="Q1112" s="275"/>
      <c r="R1112" s="275"/>
      <c r="S1112" s="275"/>
      <c r="T1112" s="276"/>
      <c r="U1112" s="16"/>
      <c r="V1112" s="16"/>
      <c r="W1112" s="16"/>
      <c r="X1112" s="16"/>
      <c r="Y1112" s="16"/>
      <c r="Z1112" s="16"/>
      <c r="AA1112" s="16"/>
      <c r="AB1112" s="16"/>
      <c r="AC1112" s="16"/>
      <c r="AD1112" s="16"/>
      <c r="AE1112" s="16"/>
      <c r="AT1112" s="277" t="s">
        <v>221</v>
      </c>
      <c r="AU1112" s="277" t="s">
        <v>83</v>
      </c>
      <c r="AV1112" s="16" t="s">
        <v>217</v>
      </c>
      <c r="AW1112" s="16" t="s">
        <v>34</v>
      </c>
      <c r="AX1112" s="16" t="s">
        <v>81</v>
      </c>
      <c r="AY1112" s="277" t="s">
        <v>210</v>
      </c>
    </row>
    <row r="1113" s="2" customFormat="1" ht="24.15" customHeight="1">
      <c r="A1113" s="40"/>
      <c r="B1113" s="41"/>
      <c r="C1113" s="216" t="s">
        <v>1400</v>
      </c>
      <c r="D1113" s="216" t="s">
        <v>212</v>
      </c>
      <c r="E1113" s="217" t="s">
        <v>3057</v>
      </c>
      <c r="F1113" s="218" t="s">
        <v>3058</v>
      </c>
      <c r="G1113" s="219" t="s">
        <v>270</v>
      </c>
      <c r="H1113" s="220">
        <v>62.847999999999999</v>
      </c>
      <c r="I1113" s="221"/>
      <c r="J1113" s="222">
        <f>ROUND(I1113*H1113,2)</f>
        <v>0</v>
      </c>
      <c r="K1113" s="218" t="s">
        <v>216</v>
      </c>
      <c r="L1113" s="46"/>
      <c r="M1113" s="223" t="s">
        <v>19</v>
      </c>
      <c r="N1113" s="224" t="s">
        <v>45</v>
      </c>
      <c r="O1113" s="86"/>
      <c r="P1113" s="225">
        <f>O1113*H1113</f>
        <v>0</v>
      </c>
      <c r="Q1113" s="225">
        <v>0.00022000000000000001</v>
      </c>
      <c r="R1113" s="225">
        <f>Q1113*H1113</f>
        <v>0.01382656</v>
      </c>
      <c r="S1113" s="225">
        <v>0</v>
      </c>
      <c r="T1113" s="226">
        <f>S1113*H1113</f>
        <v>0</v>
      </c>
      <c r="U1113" s="40"/>
      <c r="V1113" s="40"/>
      <c r="W1113" s="40"/>
      <c r="X1113" s="40"/>
      <c r="Y1113" s="40"/>
      <c r="Z1113" s="40"/>
      <c r="AA1113" s="40"/>
      <c r="AB1113" s="40"/>
      <c r="AC1113" s="40"/>
      <c r="AD1113" s="40"/>
      <c r="AE1113" s="40"/>
      <c r="AR1113" s="227" t="s">
        <v>368</v>
      </c>
      <c r="AT1113" s="227" t="s">
        <v>212</v>
      </c>
      <c r="AU1113" s="227" t="s">
        <v>83</v>
      </c>
      <c r="AY1113" s="19" t="s">
        <v>210</v>
      </c>
      <c r="BE1113" s="228">
        <f>IF(N1113="základní",J1113,0)</f>
        <v>0</v>
      </c>
      <c r="BF1113" s="228">
        <f>IF(N1113="snížená",J1113,0)</f>
        <v>0</v>
      </c>
      <c r="BG1113" s="228">
        <f>IF(N1113="zákl. přenesená",J1113,0)</f>
        <v>0</v>
      </c>
      <c r="BH1113" s="228">
        <f>IF(N1113="sníž. přenesená",J1113,0)</f>
        <v>0</v>
      </c>
      <c r="BI1113" s="228">
        <f>IF(N1113="nulová",J1113,0)</f>
        <v>0</v>
      </c>
      <c r="BJ1113" s="19" t="s">
        <v>81</v>
      </c>
      <c r="BK1113" s="228">
        <f>ROUND(I1113*H1113,2)</f>
        <v>0</v>
      </c>
      <c r="BL1113" s="19" t="s">
        <v>368</v>
      </c>
      <c r="BM1113" s="227" t="s">
        <v>3059</v>
      </c>
    </row>
    <row r="1114" s="2" customFormat="1">
      <c r="A1114" s="40"/>
      <c r="B1114" s="41"/>
      <c r="C1114" s="42"/>
      <c r="D1114" s="229" t="s">
        <v>219</v>
      </c>
      <c r="E1114" s="42"/>
      <c r="F1114" s="230" t="s">
        <v>3060</v>
      </c>
      <c r="G1114" s="42"/>
      <c r="H1114" s="42"/>
      <c r="I1114" s="231"/>
      <c r="J1114" s="42"/>
      <c r="K1114" s="42"/>
      <c r="L1114" s="46"/>
      <c r="M1114" s="232"/>
      <c r="N1114" s="233"/>
      <c r="O1114" s="86"/>
      <c r="P1114" s="86"/>
      <c r="Q1114" s="86"/>
      <c r="R1114" s="86"/>
      <c r="S1114" s="86"/>
      <c r="T1114" s="87"/>
      <c r="U1114" s="40"/>
      <c r="V1114" s="40"/>
      <c r="W1114" s="40"/>
      <c r="X1114" s="40"/>
      <c r="Y1114" s="40"/>
      <c r="Z1114" s="40"/>
      <c r="AA1114" s="40"/>
      <c r="AB1114" s="40"/>
      <c r="AC1114" s="40"/>
      <c r="AD1114" s="40"/>
      <c r="AE1114" s="40"/>
      <c r="AT1114" s="19" t="s">
        <v>219</v>
      </c>
      <c r="AU1114" s="19" t="s">
        <v>83</v>
      </c>
    </row>
    <row r="1115" s="13" customFormat="1">
      <c r="A1115" s="13"/>
      <c r="B1115" s="234"/>
      <c r="C1115" s="235"/>
      <c r="D1115" s="236" t="s">
        <v>221</v>
      </c>
      <c r="E1115" s="237" t="s">
        <v>19</v>
      </c>
      <c r="F1115" s="238" t="s">
        <v>3041</v>
      </c>
      <c r="G1115" s="235"/>
      <c r="H1115" s="237" t="s">
        <v>19</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221</v>
      </c>
      <c r="AU1115" s="244" t="s">
        <v>83</v>
      </c>
      <c r="AV1115" s="13" t="s">
        <v>81</v>
      </c>
      <c r="AW1115" s="13" t="s">
        <v>34</v>
      </c>
      <c r="AX1115" s="13" t="s">
        <v>74</v>
      </c>
      <c r="AY1115" s="244" t="s">
        <v>210</v>
      </c>
    </row>
    <row r="1116" s="14" customFormat="1">
      <c r="A1116" s="14"/>
      <c r="B1116" s="245"/>
      <c r="C1116" s="246"/>
      <c r="D1116" s="236" t="s">
        <v>221</v>
      </c>
      <c r="E1116" s="247" t="s">
        <v>19</v>
      </c>
      <c r="F1116" s="248" t="s">
        <v>3042</v>
      </c>
      <c r="G1116" s="246"/>
      <c r="H1116" s="249">
        <v>6.0700000000000003</v>
      </c>
      <c r="I1116" s="250"/>
      <c r="J1116" s="246"/>
      <c r="K1116" s="246"/>
      <c r="L1116" s="251"/>
      <c r="M1116" s="252"/>
      <c r="N1116" s="253"/>
      <c r="O1116" s="253"/>
      <c r="P1116" s="253"/>
      <c r="Q1116" s="253"/>
      <c r="R1116" s="253"/>
      <c r="S1116" s="253"/>
      <c r="T1116" s="254"/>
      <c r="U1116" s="14"/>
      <c r="V1116" s="14"/>
      <c r="W1116" s="14"/>
      <c r="X1116" s="14"/>
      <c r="Y1116" s="14"/>
      <c r="Z1116" s="14"/>
      <c r="AA1116" s="14"/>
      <c r="AB1116" s="14"/>
      <c r="AC1116" s="14"/>
      <c r="AD1116" s="14"/>
      <c r="AE1116" s="14"/>
      <c r="AT1116" s="255" t="s">
        <v>221</v>
      </c>
      <c r="AU1116" s="255" t="s">
        <v>83</v>
      </c>
      <c r="AV1116" s="14" t="s">
        <v>83</v>
      </c>
      <c r="AW1116" s="14" t="s">
        <v>34</v>
      </c>
      <c r="AX1116" s="14" t="s">
        <v>74</v>
      </c>
      <c r="AY1116" s="255" t="s">
        <v>210</v>
      </c>
    </row>
    <row r="1117" s="14" customFormat="1">
      <c r="A1117" s="14"/>
      <c r="B1117" s="245"/>
      <c r="C1117" s="246"/>
      <c r="D1117" s="236" t="s">
        <v>221</v>
      </c>
      <c r="E1117" s="247" t="s">
        <v>19</v>
      </c>
      <c r="F1117" s="248" t="s">
        <v>3043</v>
      </c>
      <c r="G1117" s="246"/>
      <c r="H1117" s="249">
        <v>9.6389999999999993</v>
      </c>
      <c r="I1117" s="250"/>
      <c r="J1117" s="246"/>
      <c r="K1117" s="246"/>
      <c r="L1117" s="251"/>
      <c r="M1117" s="252"/>
      <c r="N1117" s="253"/>
      <c r="O1117" s="253"/>
      <c r="P1117" s="253"/>
      <c r="Q1117" s="253"/>
      <c r="R1117" s="253"/>
      <c r="S1117" s="253"/>
      <c r="T1117" s="254"/>
      <c r="U1117" s="14"/>
      <c r="V1117" s="14"/>
      <c r="W1117" s="14"/>
      <c r="X1117" s="14"/>
      <c r="Y1117" s="14"/>
      <c r="Z1117" s="14"/>
      <c r="AA1117" s="14"/>
      <c r="AB1117" s="14"/>
      <c r="AC1117" s="14"/>
      <c r="AD1117" s="14"/>
      <c r="AE1117" s="14"/>
      <c r="AT1117" s="255" t="s">
        <v>221</v>
      </c>
      <c r="AU1117" s="255" t="s">
        <v>83</v>
      </c>
      <c r="AV1117" s="14" t="s">
        <v>83</v>
      </c>
      <c r="AW1117" s="14" t="s">
        <v>34</v>
      </c>
      <c r="AX1117" s="14" t="s">
        <v>74</v>
      </c>
      <c r="AY1117" s="255" t="s">
        <v>210</v>
      </c>
    </row>
    <row r="1118" s="14" customFormat="1">
      <c r="A1118" s="14"/>
      <c r="B1118" s="245"/>
      <c r="C1118" s="246"/>
      <c r="D1118" s="236" t="s">
        <v>221</v>
      </c>
      <c r="E1118" s="247" t="s">
        <v>19</v>
      </c>
      <c r="F1118" s="248" t="s">
        <v>3044</v>
      </c>
      <c r="G1118" s="246"/>
      <c r="H1118" s="249">
        <v>36.048999999999999</v>
      </c>
      <c r="I1118" s="250"/>
      <c r="J1118" s="246"/>
      <c r="K1118" s="246"/>
      <c r="L1118" s="251"/>
      <c r="M1118" s="252"/>
      <c r="N1118" s="253"/>
      <c r="O1118" s="253"/>
      <c r="P1118" s="253"/>
      <c r="Q1118" s="253"/>
      <c r="R1118" s="253"/>
      <c r="S1118" s="253"/>
      <c r="T1118" s="254"/>
      <c r="U1118" s="14"/>
      <c r="V1118" s="14"/>
      <c r="W1118" s="14"/>
      <c r="X1118" s="14"/>
      <c r="Y1118" s="14"/>
      <c r="Z1118" s="14"/>
      <c r="AA1118" s="14"/>
      <c r="AB1118" s="14"/>
      <c r="AC1118" s="14"/>
      <c r="AD1118" s="14"/>
      <c r="AE1118" s="14"/>
      <c r="AT1118" s="255" t="s">
        <v>221</v>
      </c>
      <c r="AU1118" s="255" t="s">
        <v>83</v>
      </c>
      <c r="AV1118" s="14" t="s">
        <v>83</v>
      </c>
      <c r="AW1118" s="14" t="s">
        <v>34</v>
      </c>
      <c r="AX1118" s="14" t="s">
        <v>74</v>
      </c>
      <c r="AY1118" s="255" t="s">
        <v>210</v>
      </c>
    </row>
    <row r="1119" s="14" customFormat="1">
      <c r="A1119" s="14"/>
      <c r="B1119" s="245"/>
      <c r="C1119" s="246"/>
      <c r="D1119" s="236" t="s">
        <v>221</v>
      </c>
      <c r="E1119" s="247" t="s">
        <v>19</v>
      </c>
      <c r="F1119" s="248" t="s">
        <v>3045</v>
      </c>
      <c r="G1119" s="246"/>
      <c r="H1119" s="249">
        <v>11.09</v>
      </c>
      <c r="I1119" s="250"/>
      <c r="J1119" s="246"/>
      <c r="K1119" s="246"/>
      <c r="L1119" s="251"/>
      <c r="M1119" s="252"/>
      <c r="N1119" s="253"/>
      <c r="O1119" s="253"/>
      <c r="P1119" s="253"/>
      <c r="Q1119" s="253"/>
      <c r="R1119" s="253"/>
      <c r="S1119" s="253"/>
      <c r="T1119" s="254"/>
      <c r="U1119" s="14"/>
      <c r="V1119" s="14"/>
      <c r="W1119" s="14"/>
      <c r="X1119" s="14"/>
      <c r="Y1119" s="14"/>
      <c r="Z1119" s="14"/>
      <c r="AA1119" s="14"/>
      <c r="AB1119" s="14"/>
      <c r="AC1119" s="14"/>
      <c r="AD1119" s="14"/>
      <c r="AE1119" s="14"/>
      <c r="AT1119" s="255" t="s">
        <v>221</v>
      </c>
      <c r="AU1119" s="255" t="s">
        <v>83</v>
      </c>
      <c r="AV1119" s="14" t="s">
        <v>83</v>
      </c>
      <c r="AW1119" s="14" t="s">
        <v>34</v>
      </c>
      <c r="AX1119" s="14" t="s">
        <v>74</v>
      </c>
      <c r="AY1119" s="255" t="s">
        <v>210</v>
      </c>
    </row>
    <row r="1120" s="16" customFormat="1">
      <c r="A1120" s="16"/>
      <c r="B1120" s="267"/>
      <c r="C1120" s="268"/>
      <c r="D1120" s="236" t="s">
        <v>221</v>
      </c>
      <c r="E1120" s="269" t="s">
        <v>19</v>
      </c>
      <c r="F1120" s="270" t="s">
        <v>236</v>
      </c>
      <c r="G1120" s="268"/>
      <c r="H1120" s="271">
        <v>62.847999999999999</v>
      </c>
      <c r="I1120" s="272"/>
      <c r="J1120" s="268"/>
      <c r="K1120" s="268"/>
      <c r="L1120" s="273"/>
      <c r="M1120" s="274"/>
      <c r="N1120" s="275"/>
      <c r="O1120" s="275"/>
      <c r="P1120" s="275"/>
      <c r="Q1120" s="275"/>
      <c r="R1120" s="275"/>
      <c r="S1120" s="275"/>
      <c r="T1120" s="276"/>
      <c r="U1120" s="16"/>
      <c r="V1120" s="16"/>
      <c r="W1120" s="16"/>
      <c r="X1120" s="16"/>
      <c r="Y1120" s="16"/>
      <c r="Z1120" s="16"/>
      <c r="AA1120" s="16"/>
      <c r="AB1120" s="16"/>
      <c r="AC1120" s="16"/>
      <c r="AD1120" s="16"/>
      <c r="AE1120" s="16"/>
      <c r="AT1120" s="277" t="s">
        <v>221</v>
      </c>
      <c r="AU1120" s="277" t="s">
        <v>83</v>
      </c>
      <c r="AV1120" s="16" t="s">
        <v>217</v>
      </c>
      <c r="AW1120" s="16" t="s">
        <v>34</v>
      </c>
      <c r="AX1120" s="16" t="s">
        <v>81</v>
      </c>
      <c r="AY1120" s="277" t="s">
        <v>210</v>
      </c>
    </row>
    <row r="1121" s="2" customFormat="1" ht="16.5" customHeight="1">
      <c r="A1121" s="40"/>
      <c r="B1121" s="41"/>
      <c r="C1121" s="216" t="s">
        <v>1414</v>
      </c>
      <c r="D1121" s="216" t="s">
        <v>212</v>
      </c>
      <c r="E1121" s="217" t="s">
        <v>3061</v>
      </c>
      <c r="F1121" s="218" t="s">
        <v>3062</v>
      </c>
      <c r="G1121" s="219" t="s">
        <v>270</v>
      </c>
      <c r="H1121" s="220">
        <v>894.62</v>
      </c>
      <c r="I1121" s="221"/>
      <c r="J1121" s="222">
        <f>ROUND(I1121*H1121,2)</f>
        <v>0</v>
      </c>
      <c r="K1121" s="218" t="s">
        <v>216</v>
      </c>
      <c r="L1121" s="46"/>
      <c r="M1121" s="223" t="s">
        <v>19</v>
      </c>
      <c r="N1121" s="224" t="s">
        <v>45</v>
      </c>
      <c r="O1121" s="86"/>
      <c r="P1121" s="225">
        <f>O1121*H1121</f>
        <v>0</v>
      </c>
      <c r="Q1121" s="225">
        <v>0.00013999999999999999</v>
      </c>
      <c r="R1121" s="225">
        <f>Q1121*H1121</f>
        <v>0.12524679999999999</v>
      </c>
      <c r="S1121" s="225">
        <v>0</v>
      </c>
      <c r="T1121" s="226">
        <f>S1121*H1121</f>
        <v>0</v>
      </c>
      <c r="U1121" s="40"/>
      <c r="V1121" s="40"/>
      <c r="W1121" s="40"/>
      <c r="X1121" s="40"/>
      <c r="Y1121" s="40"/>
      <c r="Z1121" s="40"/>
      <c r="AA1121" s="40"/>
      <c r="AB1121" s="40"/>
      <c r="AC1121" s="40"/>
      <c r="AD1121" s="40"/>
      <c r="AE1121" s="40"/>
      <c r="AR1121" s="227" t="s">
        <v>368</v>
      </c>
      <c r="AT1121" s="227" t="s">
        <v>212</v>
      </c>
      <c r="AU1121" s="227" t="s">
        <v>83</v>
      </c>
      <c r="AY1121" s="19" t="s">
        <v>210</v>
      </c>
      <c r="BE1121" s="228">
        <f>IF(N1121="základní",J1121,0)</f>
        <v>0</v>
      </c>
      <c r="BF1121" s="228">
        <f>IF(N1121="snížená",J1121,0)</f>
        <v>0</v>
      </c>
      <c r="BG1121" s="228">
        <f>IF(N1121="zákl. přenesená",J1121,0)</f>
        <v>0</v>
      </c>
      <c r="BH1121" s="228">
        <f>IF(N1121="sníž. přenesená",J1121,0)</f>
        <v>0</v>
      </c>
      <c r="BI1121" s="228">
        <f>IF(N1121="nulová",J1121,0)</f>
        <v>0</v>
      </c>
      <c r="BJ1121" s="19" t="s">
        <v>81</v>
      </c>
      <c r="BK1121" s="228">
        <f>ROUND(I1121*H1121,2)</f>
        <v>0</v>
      </c>
      <c r="BL1121" s="19" t="s">
        <v>368</v>
      </c>
      <c r="BM1121" s="227" t="s">
        <v>3063</v>
      </c>
    </row>
    <row r="1122" s="2" customFormat="1">
      <c r="A1122" s="40"/>
      <c r="B1122" s="41"/>
      <c r="C1122" s="42"/>
      <c r="D1122" s="229" t="s">
        <v>219</v>
      </c>
      <c r="E1122" s="42"/>
      <c r="F1122" s="230" t="s">
        <v>3064</v>
      </c>
      <c r="G1122" s="42"/>
      <c r="H1122" s="42"/>
      <c r="I1122" s="231"/>
      <c r="J1122" s="42"/>
      <c r="K1122" s="42"/>
      <c r="L1122" s="46"/>
      <c r="M1122" s="232"/>
      <c r="N1122" s="233"/>
      <c r="O1122" s="86"/>
      <c r="P1122" s="86"/>
      <c r="Q1122" s="86"/>
      <c r="R1122" s="86"/>
      <c r="S1122" s="86"/>
      <c r="T1122" s="87"/>
      <c r="U1122" s="40"/>
      <c r="V1122" s="40"/>
      <c r="W1122" s="40"/>
      <c r="X1122" s="40"/>
      <c r="Y1122" s="40"/>
      <c r="Z1122" s="40"/>
      <c r="AA1122" s="40"/>
      <c r="AB1122" s="40"/>
      <c r="AC1122" s="40"/>
      <c r="AD1122" s="40"/>
      <c r="AE1122" s="40"/>
      <c r="AT1122" s="19" t="s">
        <v>219</v>
      </c>
      <c r="AU1122" s="19" t="s">
        <v>83</v>
      </c>
    </row>
    <row r="1123" s="14" customFormat="1">
      <c r="A1123" s="14"/>
      <c r="B1123" s="245"/>
      <c r="C1123" s="246"/>
      <c r="D1123" s="236" t="s">
        <v>221</v>
      </c>
      <c r="E1123" s="247" t="s">
        <v>19</v>
      </c>
      <c r="F1123" s="248" t="s">
        <v>3051</v>
      </c>
      <c r="G1123" s="246"/>
      <c r="H1123" s="249">
        <v>462.06999999999999</v>
      </c>
      <c r="I1123" s="250"/>
      <c r="J1123" s="246"/>
      <c r="K1123" s="246"/>
      <c r="L1123" s="251"/>
      <c r="M1123" s="252"/>
      <c r="N1123" s="253"/>
      <c r="O1123" s="253"/>
      <c r="P1123" s="253"/>
      <c r="Q1123" s="253"/>
      <c r="R1123" s="253"/>
      <c r="S1123" s="253"/>
      <c r="T1123" s="254"/>
      <c r="U1123" s="14"/>
      <c r="V1123" s="14"/>
      <c r="W1123" s="14"/>
      <c r="X1123" s="14"/>
      <c r="Y1123" s="14"/>
      <c r="Z1123" s="14"/>
      <c r="AA1123" s="14"/>
      <c r="AB1123" s="14"/>
      <c r="AC1123" s="14"/>
      <c r="AD1123" s="14"/>
      <c r="AE1123" s="14"/>
      <c r="AT1123" s="255" t="s">
        <v>221</v>
      </c>
      <c r="AU1123" s="255" t="s">
        <v>83</v>
      </c>
      <c r="AV1123" s="14" t="s">
        <v>83</v>
      </c>
      <c r="AW1123" s="14" t="s">
        <v>34</v>
      </c>
      <c r="AX1123" s="14" t="s">
        <v>74</v>
      </c>
      <c r="AY1123" s="255" t="s">
        <v>210</v>
      </c>
    </row>
    <row r="1124" s="14" customFormat="1">
      <c r="A1124" s="14"/>
      <c r="B1124" s="245"/>
      <c r="C1124" s="246"/>
      <c r="D1124" s="236" t="s">
        <v>221</v>
      </c>
      <c r="E1124" s="247" t="s">
        <v>19</v>
      </c>
      <c r="F1124" s="248" t="s">
        <v>3052</v>
      </c>
      <c r="G1124" s="246"/>
      <c r="H1124" s="249">
        <v>167.58000000000001</v>
      </c>
      <c r="I1124" s="250"/>
      <c r="J1124" s="246"/>
      <c r="K1124" s="246"/>
      <c r="L1124" s="251"/>
      <c r="M1124" s="252"/>
      <c r="N1124" s="253"/>
      <c r="O1124" s="253"/>
      <c r="P1124" s="253"/>
      <c r="Q1124" s="253"/>
      <c r="R1124" s="253"/>
      <c r="S1124" s="253"/>
      <c r="T1124" s="254"/>
      <c r="U1124" s="14"/>
      <c r="V1124" s="14"/>
      <c r="W1124" s="14"/>
      <c r="X1124" s="14"/>
      <c r="Y1124" s="14"/>
      <c r="Z1124" s="14"/>
      <c r="AA1124" s="14"/>
      <c r="AB1124" s="14"/>
      <c r="AC1124" s="14"/>
      <c r="AD1124" s="14"/>
      <c r="AE1124" s="14"/>
      <c r="AT1124" s="255" t="s">
        <v>221</v>
      </c>
      <c r="AU1124" s="255" t="s">
        <v>83</v>
      </c>
      <c r="AV1124" s="14" t="s">
        <v>83</v>
      </c>
      <c r="AW1124" s="14" t="s">
        <v>34</v>
      </c>
      <c r="AX1124" s="14" t="s">
        <v>74</v>
      </c>
      <c r="AY1124" s="255" t="s">
        <v>210</v>
      </c>
    </row>
    <row r="1125" s="14" customFormat="1">
      <c r="A1125" s="14"/>
      <c r="B1125" s="245"/>
      <c r="C1125" s="246"/>
      <c r="D1125" s="236" t="s">
        <v>221</v>
      </c>
      <c r="E1125" s="247" t="s">
        <v>19</v>
      </c>
      <c r="F1125" s="248" t="s">
        <v>3053</v>
      </c>
      <c r="G1125" s="246"/>
      <c r="H1125" s="249">
        <v>145.50999999999999</v>
      </c>
      <c r="I1125" s="250"/>
      <c r="J1125" s="246"/>
      <c r="K1125" s="246"/>
      <c r="L1125" s="251"/>
      <c r="M1125" s="252"/>
      <c r="N1125" s="253"/>
      <c r="O1125" s="253"/>
      <c r="P1125" s="253"/>
      <c r="Q1125" s="253"/>
      <c r="R1125" s="253"/>
      <c r="S1125" s="253"/>
      <c r="T1125" s="254"/>
      <c r="U1125" s="14"/>
      <c r="V1125" s="14"/>
      <c r="W1125" s="14"/>
      <c r="X1125" s="14"/>
      <c r="Y1125" s="14"/>
      <c r="Z1125" s="14"/>
      <c r="AA1125" s="14"/>
      <c r="AB1125" s="14"/>
      <c r="AC1125" s="14"/>
      <c r="AD1125" s="14"/>
      <c r="AE1125" s="14"/>
      <c r="AT1125" s="255" t="s">
        <v>221</v>
      </c>
      <c r="AU1125" s="255" t="s">
        <v>83</v>
      </c>
      <c r="AV1125" s="14" t="s">
        <v>83</v>
      </c>
      <c r="AW1125" s="14" t="s">
        <v>34</v>
      </c>
      <c r="AX1125" s="14" t="s">
        <v>74</v>
      </c>
      <c r="AY1125" s="255" t="s">
        <v>210</v>
      </c>
    </row>
    <row r="1126" s="14" customFormat="1">
      <c r="A1126" s="14"/>
      <c r="B1126" s="245"/>
      <c r="C1126" s="246"/>
      <c r="D1126" s="236" t="s">
        <v>221</v>
      </c>
      <c r="E1126" s="247" t="s">
        <v>19</v>
      </c>
      <c r="F1126" s="248" t="s">
        <v>3054</v>
      </c>
      <c r="G1126" s="246"/>
      <c r="H1126" s="249">
        <v>83.790000000000006</v>
      </c>
      <c r="I1126" s="250"/>
      <c r="J1126" s="246"/>
      <c r="K1126" s="246"/>
      <c r="L1126" s="251"/>
      <c r="M1126" s="252"/>
      <c r="N1126" s="253"/>
      <c r="O1126" s="253"/>
      <c r="P1126" s="253"/>
      <c r="Q1126" s="253"/>
      <c r="R1126" s="253"/>
      <c r="S1126" s="253"/>
      <c r="T1126" s="254"/>
      <c r="U1126" s="14"/>
      <c r="V1126" s="14"/>
      <c r="W1126" s="14"/>
      <c r="X1126" s="14"/>
      <c r="Y1126" s="14"/>
      <c r="Z1126" s="14"/>
      <c r="AA1126" s="14"/>
      <c r="AB1126" s="14"/>
      <c r="AC1126" s="14"/>
      <c r="AD1126" s="14"/>
      <c r="AE1126" s="14"/>
      <c r="AT1126" s="255" t="s">
        <v>221</v>
      </c>
      <c r="AU1126" s="255" t="s">
        <v>83</v>
      </c>
      <c r="AV1126" s="14" t="s">
        <v>83</v>
      </c>
      <c r="AW1126" s="14" t="s">
        <v>34</v>
      </c>
      <c r="AX1126" s="14" t="s">
        <v>74</v>
      </c>
      <c r="AY1126" s="255" t="s">
        <v>210</v>
      </c>
    </row>
    <row r="1127" s="14" customFormat="1">
      <c r="A1127" s="14"/>
      <c r="B1127" s="245"/>
      <c r="C1127" s="246"/>
      <c r="D1127" s="236" t="s">
        <v>221</v>
      </c>
      <c r="E1127" s="247" t="s">
        <v>19</v>
      </c>
      <c r="F1127" s="248" t="s">
        <v>3055</v>
      </c>
      <c r="G1127" s="246"/>
      <c r="H1127" s="249">
        <v>30.219999999999999</v>
      </c>
      <c r="I1127" s="250"/>
      <c r="J1127" s="246"/>
      <c r="K1127" s="246"/>
      <c r="L1127" s="251"/>
      <c r="M1127" s="252"/>
      <c r="N1127" s="253"/>
      <c r="O1127" s="253"/>
      <c r="P1127" s="253"/>
      <c r="Q1127" s="253"/>
      <c r="R1127" s="253"/>
      <c r="S1127" s="253"/>
      <c r="T1127" s="254"/>
      <c r="U1127" s="14"/>
      <c r="V1127" s="14"/>
      <c r="W1127" s="14"/>
      <c r="X1127" s="14"/>
      <c r="Y1127" s="14"/>
      <c r="Z1127" s="14"/>
      <c r="AA1127" s="14"/>
      <c r="AB1127" s="14"/>
      <c r="AC1127" s="14"/>
      <c r="AD1127" s="14"/>
      <c r="AE1127" s="14"/>
      <c r="AT1127" s="255" t="s">
        <v>221</v>
      </c>
      <c r="AU1127" s="255" t="s">
        <v>83</v>
      </c>
      <c r="AV1127" s="14" t="s">
        <v>83</v>
      </c>
      <c r="AW1127" s="14" t="s">
        <v>34</v>
      </c>
      <c r="AX1127" s="14" t="s">
        <v>74</v>
      </c>
      <c r="AY1127" s="255" t="s">
        <v>210</v>
      </c>
    </row>
    <row r="1128" s="14" customFormat="1">
      <c r="A1128" s="14"/>
      <c r="B1128" s="245"/>
      <c r="C1128" s="246"/>
      <c r="D1128" s="236" t="s">
        <v>221</v>
      </c>
      <c r="E1128" s="247" t="s">
        <v>19</v>
      </c>
      <c r="F1128" s="248" t="s">
        <v>3056</v>
      </c>
      <c r="G1128" s="246"/>
      <c r="H1128" s="249">
        <v>5.4500000000000002</v>
      </c>
      <c r="I1128" s="250"/>
      <c r="J1128" s="246"/>
      <c r="K1128" s="246"/>
      <c r="L1128" s="251"/>
      <c r="M1128" s="252"/>
      <c r="N1128" s="253"/>
      <c r="O1128" s="253"/>
      <c r="P1128" s="253"/>
      <c r="Q1128" s="253"/>
      <c r="R1128" s="253"/>
      <c r="S1128" s="253"/>
      <c r="T1128" s="254"/>
      <c r="U1128" s="14"/>
      <c r="V1128" s="14"/>
      <c r="W1128" s="14"/>
      <c r="X1128" s="14"/>
      <c r="Y1128" s="14"/>
      <c r="Z1128" s="14"/>
      <c r="AA1128" s="14"/>
      <c r="AB1128" s="14"/>
      <c r="AC1128" s="14"/>
      <c r="AD1128" s="14"/>
      <c r="AE1128" s="14"/>
      <c r="AT1128" s="255" t="s">
        <v>221</v>
      </c>
      <c r="AU1128" s="255" t="s">
        <v>83</v>
      </c>
      <c r="AV1128" s="14" t="s">
        <v>83</v>
      </c>
      <c r="AW1128" s="14" t="s">
        <v>34</v>
      </c>
      <c r="AX1128" s="14" t="s">
        <v>74</v>
      </c>
      <c r="AY1128" s="255" t="s">
        <v>210</v>
      </c>
    </row>
    <row r="1129" s="16" customFormat="1">
      <c r="A1129" s="16"/>
      <c r="B1129" s="267"/>
      <c r="C1129" s="268"/>
      <c r="D1129" s="236" t="s">
        <v>221</v>
      </c>
      <c r="E1129" s="269" t="s">
        <v>19</v>
      </c>
      <c r="F1129" s="270" t="s">
        <v>236</v>
      </c>
      <c r="G1129" s="268"/>
      <c r="H1129" s="271">
        <v>894.62</v>
      </c>
      <c r="I1129" s="272"/>
      <c r="J1129" s="268"/>
      <c r="K1129" s="268"/>
      <c r="L1129" s="273"/>
      <c r="M1129" s="274"/>
      <c r="N1129" s="275"/>
      <c r="O1129" s="275"/>
      <c r="P1129" s="275"/>
      <c r="Q1129" s="275"/>
      <c r="R1129" s="275"/>
      <c r="S1129" s="275"/>
      <c r="T1129" s="276"/>
      <c r="U1129" s="16"/>
      <c r="V1129" s="16"/>
      <c r="W1129" s="16"/>
      <c r="X1129" s="16"/>
      <c r="Y1129" s="16"/>
      <c r="Z1129" s="16"/>
      <c r="AA1129" s="16"/>
      <c r="AB1129" s="16"/>
      <c r="AC1129" s="16"/>
      <c r="AD1129" s="16"/>
      <c r="AE1129" s="16"/>
      <c r="AT1129" s="277" t="s">
        <v>221</v>
      </c>
      <c r="AU1129" s="277" t="s">
        <v>83</v>
      </c>
      <c r="AV1129" s="16" t="s">
        <v>217</v>
      </c>
      <c r="AW1129" s="16" t="s">
        <v>34</v>
      </c>
      <c r="AX1129" s="16" t="s">
        <v>81</v>
      </c>
      <c r="AY1129" s="277" t="s">
        <v>210</v>
      </c>
    </row>
    <row r="1130" s="2" customFormat="1" ht="16.5" customHeight="1">
      <c r="A1130" s="40"/>
      <c r="B1130" s="41"/>
      <c r="C1130" s="216" t="s">
        <v>1429</v>
      </c>
      <c r="D1130" s="216" t="s">
        <v>212</v>
      </c>
      <c r="E1130" s="217" t="s">
        <v>3065</v>
      </c>
      <c r="F1130" s="218" t="s">
        <v>3066</v>
      </c>
      <c r="G1130" s="219" t="s">
        <v>270</v>
      </c>
      <c r="H1130" s="220">
        <v>255</v>
      </c>
      <c r="I1130" s="221"/>
      <c r="J1130" s="222">
        <f>ROUND(I1130*H1130,2)</f>
        <v>0</v>
      </c>
      <c r="K1130" s="218" t="s">
        <v>216</v>
      </c>
      <c r="L1130" s="46"/>
      <c r="M1130" s="223" t="s">
        <v>19</v>
      </c>
      <c r="N1130" s="224" t="s">
        <v>45</v>
      </c>
      <c r="O1130" s="86"/>
      <c r="P1130" s="225">
        <f>O1130*H1130</f>
        <v>0</v>
      </c>
      <c r="Q1130" s="225">
        <v>0.00012</v>
      </c>
      <c r="R1130" s="225">
        <f>Q1130*H1130</f>
        <v>0.030600000000000002</v>
      </c>
      <c r="S1130" s="225">
        <v>0</v>
      </c>
      <c r="T1130" s="226">
        <f>S1130*H1130</f>
        <v>0</v>
      </c>
      <c r="U1130" s="40"/>
      <c r="V1130" s="40"/>
      <c r="W1130" s="40"/>
      <c r="X1130" s="40"/>
      <c r="Y1130" s="40"/>
      <c r="Z1130" s="40"/>
      <c r="AA1130" s="40"/>
      <c r="AB1130" s="40"/>
      <c r="AC1130" s="40"/>
      <c r="AD1130" s="40"/>
      <c r="AE1130" s="40"/>
      <c r="AR1130" s="227" t="s">
        <v>368</v>
      </c>
      <c r="AT1130" s="227" t="s">
        <v>212</v>
      </c>
      <c r="AU1130" s="227" t="s">
        <v>83</v>
      </c>
      <c r="AY1130" s="19" t="s">
        <v>210</v>
      </c>
      <c r="BE1130" s="228">
        <f>IF(N1130="základní",J1130,0)</f>
        <v>0</v>
      </c>
      <c r="BF1130" s="228">
        <f>IF(N1130="snížená",J1130,0)</f>
        <v>0</v>
      </c>
      <c r="BG1130" s="228">
        <f>IF(N1130="zákl. přenesená",J1130,0)</f>
        <v>0</v>
      </c>
      <c r="BH1130" s="228">
        <f>IF(N1130="sníž. přenesená",J1130,0)</f>
        <v>0</v>
      </c>
      <c r="BI1130" s="228">
        <f>IF(N1130="nulová",J1130,0)</f>
        <v>0</v>
      </c>
      <c r="BJ1130" s="19" t="s">
        <v>81</v>
      </c>
      <c r="BK1130" s="228">
        <f>ROUND(I1130*H1130,2)</f>
        <v>0</v>
      </c>
      <c r="BL1130" s="19" t="s">
        <v>368</v>
      </c>
      <c r="BM1130" s="227" t="s">
        <v>3067</v>
      </c>
    </row>
    <row r="1131" s="2" customFormat="1">
      <c r="A1131" s="40"/>
      <c r="B1131" s="41"/>
      <c r="C1131" s="42"/>
      <c r="D1131" s="229" t="s">
        <v>219</v>
      </c>
      <c r="E1131" s="42"/>
      <c r="F1131" s="230" t="s">
        <v>3068</v>
      </c>
      <c r="G1131" s="42"/>
      <c r="H1131" s="42"/>
      <c r="I1131" s="231"/>
      <c r="J1131" s="42"/>
      <c r="K1131" s="42"/>
      <c r="L1131" s="46"/>
      <c r="M1131" s="232"/>
      <c r="N1131" s="233"/>
      <c r="O1131" s="86"/>
      <c r="P1131" s="86"/>
      <c r="Q1131" s="86"/>
      <c r="R1131" s="86"/>
      <c r="S1131" s="86"/>
      <c r="T1131" s="87"/>
      <c r="U1131" s="40"/>
      <c r="V1131" s="40"/>
      <c r="W1131" s="40"/>
      <c r="X1131" s="40"/>
      <c r="Y1131" s="40"/>
      <c r="Z1131" s="40"/>
      <c r="AA1131" s="40"/>
      <c r="AB1131" s="40"/>
      <c r="AC1131" s="40"/>
      <c r="AD1131" s="40"/>
      <c r="AE1131" s="40"/>
      <c r="AT1131" s="19" t="s">
        <v>219</v>
      </c>
      <c r="AU1131" s="19" t="s">
        <v>83</v>
      </c>
    </row>
    <row r="1132" s="13" customFormat="1">
      <c r="A1132" s="13"/>
      <c r="B1132" s="234"/>
      <c r="C1132" s="235"/>
      <c r="D1132" s="236" t="s">
        <v>221</v>
      </c>
      <c r="E1132" s="237" t="s">
        <v>19</v>
      </c>
      <c r="F1132" s="238" t="s">
        <v>852</v>
      </c>
      <c r="G1132" s="235"/>
      <c r="H1132" s="237" t="s">
        <v>19</v>
      </c>
      <c r="I1132" s="239"/>
      <c r="J1132" s="235"/>
      <c r="K1132" s="235"/>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221</v>
      </c>
      <c r="AU1132" s="244" t="s">
        <v>83</v>
      </c>
      <c r="AV1132" s="13" t="s">
        <v>81</v>
      </c>
      <c r="AW1132" s="13" t="s">
        <v>34</v>
      </c>
      <c r="AX1132" s="13" t="s">
        <v>74</v>
      </c>
      <c r="AY1132" s="244" t="s">
        <v>210</v>
      </c>
    </row>
    <row r="1133" s="13" customFormat="1">
      <c r="A1133" s="13"/>
      <c r="B1133" s="234"/>
      <c r="C1133" s="235"/>
      <c r="D1133" s="236" t="s">
        <v>221</v>
      </c>
      <c r="E1133" s="237" t="s">
        <v>19</v>
      </c>
      <c r="F1133" s="238" t="s">
        <v>853</v>
      </c>
      <c r="G1133" s="235"/>
      <c r="H1133" s="237" t="s">
        <v>19</v>
      </c>
      <c r="I1133" s="239"/>
      <c r="J1133" s="235"/>
      <c r="K1133" s="235"/>
      <c r="L1133" s="240"/>
      <c r="M1133" s="241"/>
      <c r="N1133" s="242"/>
      <c r="O1133" s="242"/>
      <c r="P1133" s="242"/>
      <c r="Q1133" s="242"/>
      <c r="R1133" s="242"/>
      <c r="S1133" s="242"/>
      <c r="T1133" s="243"/>
      <c r="U1133" s="13"/>
      <c r="V1133" s="13"/>
      <c r="W1133" s="13"/>
      <c r="X1133" s="13"/>
      <c r="Y1133" s="13"/>
      <c r="Z1133" s="13"/>
      <c r="AA1133" s="13"/>
      <c r="AB1133" s="13"/>
      <c r="AC1133" s="13"/>
      <c r="AD1133" s="13"/>
      <c r="AE1133" s="13"/>
      <c r="AT1133" s="244" t="s">
        <v>221</v>
      </c>
      <c r="AU1133" s="244" t="s">
        <v>83</v>
      </c>
      <c r="AV1133" s="13" t="s">
        <v>81</v>
      </c>
      <c r="AW1133" s="13" t="s">
        <v>34</v>
      </c>
      <c r="AX1133" s="13" t="s">
        <v>74</v>
      </c>
      <c r="AY1133" s="244" t="s">
        <v>210</v>
      </c>
    </row>
    <row r="1134" s="14" customFormat="1">
      <c r="A1134" s="14"/>
      <c r="B1134" s="245"/>
      <c r="C1134" s="246"/>
      <c r="D1134" s="236" t="s">
        <v>221</v>
      </c>
      <c r="E1134" s="247" t="s">
        <v>19</v>
      </c>
      <c r="F1134" s="248" t="s">
        <v>3069</v>
      </c>
      <c r="G1134" s="246"/>
      <c r="H1134" s="249">
        <v>255</v>
      </c>
      <c r="I1134" s="250"/>
      <c r="J1134" s="246"/>
      <c r="K1134" s="246"/>
      <c r="L1134" s="251"/>
      <c r="M1134" s="252"/>
      <c r="N1134" s="253"/>
      <c r="O1134" s="253"/>
      <c r="P1134" s="253"/>
      <c r="Q1134" s="253"/>
      <c r="R1134" s="253"/>
      <c r="S1134" s="253"/>
      <c r="T1134" s="254"/>
      <c r="U1134" s="14"/>
      <c r="V1134" s="14"/>
      <c r="W1134" s="14"/>
      <c r="X1134" s="14"/>
      <c r="Y1134" s="14"/>
      <c r="Z1134" s="14"/>
      <c r="AA1134" s="14"/>
      <c r="AB1134" s="14"/>
      <c r="AC1134" s="14"/>
      <c r="AD1134" s="14"/>
      <c r="AE1134" s="14"/>
      <c r="AT1134" s="255" t="s">
        <v>221</v>
      </c>
      <c r="AU1134" s="255" t="s">
        <v>83</v>
      </c>
      <c r="AV1134" s="14" t="s">
        <v>83</v>
      </c>
      <c r="AW1134" s="14" t="s">
        <v>34</v>
      </c>
      <c r="AX1134" s="14" t="s">
        <v>74</v>
      </c>
      <c r="AY1134" s="255" t="s">
        <v>210</v>
      </c>
    </row>
    <row r="1135" s="16" customFormat="1">
      <c r="A1135" s="16"/>
      <c r="B1135" s="267"/>
      <c r="C1135" s="268"/>
      <c r="D1135" s="236" t="s">
        <v>221</v>
      </c>
      <c r="E1135" s="269" t="s">
        <v>19</v>
      </c>
      <c r="F1135" s="270" t="s">
        <v>236</v>
      </c>
      <c r="G1135" s="268"/>
      <c r="H1135" s="271">
        <v>255</v>
      </c>
      <c r="I1135" s="272"/>
      <c r="J1135" s="268"/>
      <c r="K1135" s="268"/>
      <c r="L1135" s="273"/>
      <c r="M1135" s="274"/>
      <c r="N1135" s="275"/>
      <c r="O1135" s="275"/>
      <c r="P1135" s="275"/>
      <c r="Q1135" s="275"/>
      <c r="R1135" s="275"/>
      <c r="S1135" s="275"/>
      <c r="T1135" s="276"/>
      <c r="U1135" s="16"/>
      <c r="V1135" s="16"/>
      <c r="W1135" s="16"/>
      <c r="X1135" s="16"/>
      <c r="Y1135" s="16"/>
      <c r="Z1135" s="16"/>
      <c r="AA1135" s="16"/>
      <c r="AB1135" s="16"/>
      <c r="AC1135" s="16"/>
      <c r="AD1135" s="16"/>
      <c r="AE1135" s="16"/>
      <c r="AT1135" s="277" t="s">
        <v>221</v>
      </c>
      <c r="AU1135" s="277" t="s">
        <v>83</v>
      </c>
      <c r="AV1135" s="16" t="s">
        <v>217</v>
      </c>
      <c r="AW1135" s="16" t="s">
        <v>34</v>
      </c>
      <c r="AX1135" s="16" t="s">
        <v>81</v>
      </c>
      <c r="AY1135" s="277" t="s">
        <v>210</v>
      </c>
    </row>
    <row r="1136" s="2" customFormat="1" ht="24.15" customHeight="1">
      <c r="A1136" s="40"/>
      <c r="B1136" s="41"/>
      <c r="C1136" s="216" t="s">
        <v>1438</v>
      </c>
      <c r="D1136" s="216" t="s">
        <v>212</v>
      </c>
      <c r="E1136" s="217" t="s">
        <v>3070</v>
      </c>
      <c r="F1136" s="218" t="s">
        <v>3071</v>
      </c>
      <c r="G1136" s="219" t="s">
        <v>270</v>
      </c>
      <c r="H1136" s="220">
        <v>17.015000000000001</v>
      </c>
      <c r="I1136" s="221"/>
      <c r="J1136" s="222">
        <f>ROUND(I1136*H1136,2)</f>
        <v>0</v>
      </c>
      <c r="K1136" s="218" t="s">
        <v>216</v>
      </c>
      <c r="L1136" s="46"/>
      <c r="M1136" s="223" t="s">
        <v>19</v>
      </c>
      <c r="N1136" s="224" t="s">
        <v>45</v>
      </c>
      <c r="O1136" s="86"/>
      <c r="P1136" s="225">
        <f>O1136*H1136</f>
        <v>0</v>
      </c>
      <c r="Q1136" s="225">
        <v>0.00027</v>
      </c>
      <c r="R1136" s="225">
        <f>Q1136*H1136</f>
        <v>0.0045940500000000006</v>
      </c>
      <c r="S1136" s="225">
        <v>0</v>
      </c>
      <c r="T1136" s="226">
        <f>S1136*H1136</f>
        <v>0</v>
      </c>
      <c r="U1136" s="40"/>
      <c r="V1136" s="40"/>
      <c r="W1136" s="40"/>
      <c r="X1136" s="40"/>
      <c r="Y1136" s="40"/>
      <c r="Z1136" s="40"/>
      <c r="AA1136" s="40"/>
      <c r="AB1136" s="40"/>
      <c r="AC1136" s="40"/>
      <c r="AD1136" s="40"/>
      <c r="AE1136" s="40"/>
      <c r="AR1136" s="227" t="s">
        <v>368</v>
      </c>
      <c r="AT1136" s="227" t="s">
        <v>212</v>
      </c>
      <c r="AU1136" s="227" t="s">
        <v>83</v>
      </c>
      <c r="AY1136" s="19" t="s">
        <v>210</v>
      </c>
      <c r="BE1136" s="228">
        <f>IF(N1136="základní",J1136,0)</f>
        <v>0</v>
      </c>
      <c r="BF1136" s="228">
        <f>IF(N1136="snížená",J1136,0)</f>
        <v>0</v>
      </c>
      <c r="BG1136" s="228">
        <f>IF(N1136="zákl. přenesená",J1136,0)</f>
        <v>0</v>
      </c>
      <c r="BH1136" s="228">
        <f>IF(N1136="sníž. přenesená",J1136,0)</f>
        <v>0</v>
      </c>
      <c r="BI1136" s="228">
        <f>IF(N1136="nulová",J1136,0)</f>
        <v>0</v>
      </c>
      <c r="BJ1136" s="19" t="s">
        <v>81</v>
      </c>
      <c r="BK1136" s="228">
        <f>ROUND(I1136*H1136,2)</f>
        <v>0</v>
      </c>
      <c r="BL1136" s="19" t="s">
        <v>368</v>
      </c>
      <c r="BM1136" s="227" t="s">
        <v>3072</v>
      </c>
    </row>
    <row r="1137" s="2" customFormat="1">
      <c r="A1137" s="40"/>
      <c r="B1137" s="41"/>
      <c r="C1137" s="42"/>
      <c r="D1137" s="229" t="s">
        <v>219</v>
      </c>
      <c r="E1137" s="42"/>
      <c r="F1137" s="230" t="s">
        <v>3073</v>
      </c>
      <c r="G1137" s="42"/>
      <c r="H1137" s="42"/>
      <c r="I1137" s="231"/>
      <c r="J1137" s="42"/>
      <c r="K1137" s="42"/>
      <c r="L1137" s="46"/>
      <c r="M1137" s="232"/>
      <c r="N1137" s="233"/>
      <c r="O1137" s="86"/>
      <c r="P1137" s="86"/>
      <c r="Q1137" s="86"/>
      <c r="R1137" s="86"/>
      <c r="S1137" s="86"/>
      <c r="T1137" s="87"/>
      <c r="U1137" s="40"/>
      <c r="V1137" s="40"/>
      <c r="W1137" s="40"/>
      <c r="X1137" s="40"/>
      <c r="Y1137" s="40"/>
      <c r="Z1137" s="40"/>
      <c r="AA1137" s="40"/>
      <c r="AB1137" s="40"/>
      <c r="AC1137" s="40"/>
      <c r="AD1137" s="40"/>
      <c r="AE1137" s="40"/>
      <c r="AT1137" s="19" t="s">
        <v>219</v>
      </c>
      <c r="AU1137" s="19" t="s">
        <v>83</v>
      </c>
    </row>
    <row r="1138" s="13" customFormat="1">
      <c r="A1138" s="13"/>
      <c r="B1138" s="234"/>
      <c r="C1138" s="235"/>
      <c r="D1138" s="236" t="s">
        <v>221</v>
      </c>
      <c r="E1138" s="237" t="s">
        <v>19</v>
      </c>
      <c r="F1138" s="238" t="s">
        <v>2399</v>
      </c>
      <c r="G1138" s="235"/>
      <c r="H1138" s="237" t="s">
        <v>19</v>
      </c>
      <c r="I1138" s="239"/>
      <c r="J1138" s="235"/>
      <c r="K1138" s="235"/>
      <c r="L1138" s="240"/>
      <c r="M1138" s="241"/>
      <c r="N1138" s="242"/>
      <c r="O1138" s="242"/>
      <c r="P1138" s="242"/>
      <c r="Q1138" s="242"/>
      <c r="R1138" s="242"/>
      <c r="S1138" s="242"/>
      <c r="T1138" s="243"/>
      <c r="U1138" s="13"/>
      <c r="V1138" s="13"/>
      <c r="W1138" s="13"/>
      <c r="X1138" s="13"/>
      <c r="Y1138" s="13"/>
      <c r="Z1138" s="13"/>
      <c r="AA1138" s="13"/>
      <c r="AB1138" s="13"/>
      <c r="AC1138" s="13"/>
      <c r="AD1138" s="13"/>
      <c r="AE1138" s="13"/>
      <c r="AT1138" s="244" t="s">
        <v>221</v>
      </c>
      <c r="AU1138" s="244" t="s">
        <v>83</v>
      </c>
      <c r="AV1138" s="13" t="s">
        <v>81</v>
      </c>
      <c r="AW1138" s="13" t="s">
        <v>34</v>
      </c>
      <c r="AX1138" s="13" t="s">
        <v>74</v>
      </c>
      <c r="AY1138" s="244" t="s">
        <v>210</v>
      </c>
    </row>
    <row r="1139" s="13" customFormat="1">
      <c r="A1139" s="13"/>
      <c r="B1139" s="234"/>
      <c r="C1139" s="235"/>
      <c r="D1139" s="236" t="s">
        <v>221</v>
      </c>
      <c r="E1139" s="237" t="s">
        <v>19</v>
      </c>
      <c r="F1139" s="238" t="s">
        <v>2400</v>
      </c>
      <c r="G1139" s="235"/>
      <c r="H1139" s="237" t="s">
        <v>19</v>
      </c>
      <c r="I1139" s="239"/>
      <c r="J1139" s="235"/>
      <c r="K1139" s="235"/>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221</v>
      </c>
      <c r="AU1139" s="244" t="s">
        <v>83</v>
      </c>
      <c r="AV1139" s="13" t="s">
        <v>81</v>
      </c>
      <c r="AW1139" s="13" t="s">
        <v>34</v>
      </c>
      <c r="AX1139" s="13" t="s">
        <v>74</v>
      </c>
      <c r="AY1139" s="244" t="s">
        <v>210</v>
      </c>
    </row>
    <row r="1140" s="14" customFormat="1">
      <c r="A1140" s="14"/>
      <c r="B1140" s="245"/>
      <c r="C1140" s="246"/>
      <c r="D1140" s="236" t="s">
        <v>221</v>
      </c>
      <c r="E1140" s="247" t="s">
        <v>19</v>
      </c>
      <c r="F1140" s="248" t="s">
        <v>2401</v>
      </c>
      <c r="G1140" s="246"/>
      <c r="H1140" s="249">
        <v>17.466999999999999</v>
      </c>
      <c r="I1140" s="250"/>
      <c r="J1140" s="246"/>
      <c r="K1140" s="246"/>
      <c r="L1140" s="251"/>
      <c r="M1140" s="252"/>
      <c r="N1140" s="253"/>
      <c r="O1140" s="253"/>
      <c r="P1140" s="253"/>
      <c r="Q1140" s="253"/>
      <c r="R1140" s="253"/>
      <c r="S1140" s="253"/>
      <c r="T1140" s="254"/>
      <c r="U1140" s="14"/>
      <c r="V1140" s="14"/>
      <c r="W1140" s="14"/>
      <c r="X1140" s="14"/>
      <c r="Y1140" s="14"/>
      <c r="Z1140" s="14"/>
      <c r="AA1140" s="14"/>
      <c r="AB1140" s="14"/>
      <c r="AC1140" s="14"/>
      <c r="AD1140" s="14"/>
      <c r="AE1140" s="14"/>
      <c r="AT1140" s="255" t="s">
        <v>221</v>
      </c>
      <c r="AU1140" s="255" t="s">
        <v>83</v>
      </c>
      <c r="AV1140" s="14" t="s">
        <v>83</v>
      </c>
      <c r="AW1140" s="14" t="s">
        <v>34</v>
      </c>
      <c r="AX1140" s="14" t="s">
        <v>74</v>
      </c>
      <c r="AY1140" s="255" t="s">
        <v>210</v>
      </c>
    </row>
    <row r="1141" s="14" customFormat="1">
      <c r="A1141" s="14"/>
      <c r="B1141" s="245"/>
      <c r="C1141" s="246"/>
      <c r="D1141" s="236" t="s">
        <v>221</v>
      </c>
      <c r="E1141" s="247" t="s">
        <v>19</v>
      </c>
      <c r="F1141" s="248" t="s">
        <v>3074</v>
      </c>
      <c r="G1141" s="246"/>
      <c r="H1141" s="249">
        <v>-0.20100000000000001</v>
      </c>
      <c r="I1141" s="250"/>
      <c r="J1141" s="246"/>
      <c r="K1141" s="246"/>
      <c r="L1141" s="251"/>
      <c r="M1141" s="252"/>
      <c r="N1141" s="253"/>
      <c r="O1141" s="253"/>
      <c r="P1141" s="253"/>
      <c r="Q1141" s="253"/>
      <c r="R1141" s="253"/>
      <c r="S1141" s="253"/>
      <c r="T1141" s="254"/>
      <c r="U1141" s="14"/>
      <c r="V1141" s="14"/>
      <c r="W1141" s="14"/>
      <c r="X1141" s="14"/>
      <c r="Y1141" s="14"/>
      <c r="Z1141" s="14"/>
      <c r="AA1141" s="14"/>
      <c r="AB1141" s="14"/>
      <c r="AC1141" s="14"/>
      <c r="AD1141" s="14"/>
      <c r="AE1141" s="14"/>
      <c r="AT1141" s="255" t="s">
        <v>221</v>
      </c>
      <c r="AU1141" s="255" t="s">
        <v>83</v>
      </c>
      <c r="AV1141" s="14" t="s">
        <v>83</v>
      </c>
      <c r="AW1141" s="14" t="s">
        <v>34</v>
      </c>
      <c r="AX1141" s="14" t="s">
        <v>74</v>
      </c>
      <c r="AY1141" s="255" t="s">
        <v>210</v>
      </c>
    </row>
    <row r="1142" s="14" customFormat="1">
      <c r="A1142" s="14"/>
      <c r="B1142" s="245"/>
      <c r="C1142" s="246"/>
      <c r="D1142" s="236" t="s">
        <v>221</v>
      </c>
      <c r="E1142" s="247" t="s">
        <v>19</v>
      </c>
      <c r="F1142" s="248" t="s">
        <v>3075</v>
      </c>
      <c r="G1142" s="246"/>
      <c r="H1142" s="249">
        <v>-0.251</v>
      </c>
      <c r="I1142" s="250"/>
      <c r="J1142" s="246"/>
      <c r="K1142" s="246"/>
      <c r="L1142" s="251"/>
      <c r="M1142" s="252"/>
      <c r="N1142" s="253"/>
      <c r="O1142" s="253"/>
      <c r="P1142" s="253"/>
      <c r="Q1142" s="253"/>
      <c r="R1142" s="253"/>
      <c r="S1142" s="253"/>
      <c r="T1142" s="254"/>
      <c r="U1142" s="14"/>
      <c r="V1142" s="14"/>
      <c r="W1142" s="14"/>
      <c r="X1142" s="14"/>
      <c r="Y1142" s="14"/>
      <c r="Z1142" s="14"/>
      <c r="AA1142" s="14"/>
      <c r="AB1142" s="14"/>
      <c r="AC1142" s="14"/>
      <c r="AD1142" s="14"/>
      <c r="AE1142" s="14"/>
      <c r="AT1142" s="255" t="s">
        <v>221</v>
      </c>
      <c r="AU1142" s="255" t="s">
        <v>83</v>
      </c>
      <c r="AV1142" s="14" t="s">
        <v>83</v>
      </c>
      <c r="AW1142" s="14" t="s">
        <v>34</v>
      </c>
      <c r="AX1142" s="14" t="s">
        <v>74</v>
      </c>
      <c r="AY1142" s="255" t="s">
        <v>210</v>
      </c>
    </row>
    <row r="1143" s="15" customFormat="1">
      <c r="A1143" s="15"/>
      <c r="B1143" s="256"/>
      <c r="C1143" s="257"/>
      <c r="D1143" s="236" t="s">
        <v>221</v>
      </c>
      <c r="E1143" s="258" t="s">
        <v>19</v>
      </c>
      <c r="F1143" s="259" t="s">
        <v>234</v>
      </c>
      <c r="G1143" s="257"/>
      <c r="H1143" s="260">
        <v>17.015000000000001</v>
      </c>
      <c r="I1143" s="261"/>
      <c r="J1143" s="257"/>
      <c r="K1143" s="257"/>
      <c r="L1143" s="262"/>
      <c r="M1143" s="263"/>
      <c r="N1143" s="264"/>
      <c r="O1143" s="264"/>
      <c r="P1143" s="264"/>
      <c r="Q1143" s="264"/>
      <c r="R1143" s="264"/>
      <c r="S1143" s="264"/>
      <c r="T1143" s="265"/>
      <c r="U1143" s="15"/>
      <c r="V1143" s="15"/>
      <c r="W1143" s="15"/>
      <c r="X1143" s="15"/>
      <c r="Y1143" s="15"/>
      <c r="Z1143" s="15"/>
      <c r="AA1143" s="15"/>
      <c r="AB1143" s="15"/>
      <c r="AC1143" s="15"/>
      <c r="AD1143" s="15"/>
      <c r="AE1143" s="15"/>
      <c r="AT1143" s="266" t="s">
        <v>221</v>
      </c>
      <c r="AU1143" s="266" t="s">
        <v>83</v>
      </c>
      <c r="AV1143" s="15" t="s">
        <v>91</v>
      </c>
      <c r="AW1143" s="15" t="s">
        <v>34</v>
      </c>
      <c r="AX1143" s="15" t="s">
        <v>81</v>
      </c>
      <c r="AY1143" s="266" t="s">
        <v>210</v>
      </c>
    </row>
    <row r="1144" s="2" customFormat="1" ht="24.15" customHeight="1">
      <c r="A1144" s="40"/>
      <c r="B1144" s="41"/>
      <c r="C1144" s="216" t="s">
        <v>1442</v>
      </c>
      <c r="D1144" s="216" t="s">
        <v>212</v>
      </c>
      <c r="E1144" s="217" t="s">
        <v>3076</v>
      </c>
      <c r="F1144" s="218" t="s">
        <v>3077</v>
      </c>
      <c r="G1144" s="219" t="s">
        <v>270</v>
      </c>
      <c r="H1144" s="220">
        <v>17.015000000000001</v>
      </c>
      <c r="I1144" s="221"/>
      <c r="J1144" s="222">
        <f>ROUND(I1144*H1144,2)</f>
        <v>0</v>
      </c>
      <c r="K1144" s="218" t="s">
        <v>216</v>
      </c>
      <c r="L1144" s="46"/>
      <c r="M1144" s="223" t="s">
        <v>19</v>
      </c>
      <c r="N1144" s="224" t="s">
        <v>45</v>
      </c>
      <c r="O1144" s="86"/>
      <c r="P1144" s="225">
        <f>O1144*H1144</f>
        <v>0</v>
      </c>
      <c r="Q1144" s="225">
        <v>0.00032000000000000003</v>
      </c>
      <c r="R1144" s="225">
        <f>Q1144*H1144</f>
        <v>0.0054448000000000005</v>
      </c>
      <c r="S1144" s="225">
        <v>0</v>
      </c>
      <c r="T1144" s="226">
        <f>S1144*H1144</f>
        <v>0</v>
      </c>
      <c r="U1144" s="40"/>
      <c r="V1144" s="40"/>
      <c r="W1144" s="40"/>
      <c r="X1144" s="40"/>
      <c r="Y1144" s="40"/>
      <c r="Z1144" s="40"/>
      <c r="AA1144" s="40"/>
      <c r="AB1144" s="40"/>
      <c r="AC1144" s="40"/>
      <c r="AD1144" s="40"/>
      <c r="AE1144" s="40"/>
      <c r="AR1144" s="227" t="s">
        <v>368</v>
      </c>
      <c r="AT1144" s="227" t="s">
        <v>212</v>
      </c>
      <c r="AU1144" s="227" t="s">
        <v>83</v>
      </c>
      <c r="AY1144" s="19" t="s">
        <v>210</v>
      </c>
      <c r="BE1144" s="228">
        <f>IF(N1144="základní",J1144,0)</f>
        <v>0</v>
      </c>
      <c r="BF1144" s="228">
        <f>IF(N1144="snížená",J1144,0)</f>
        <v>0</v>
      </c>
      <c r="BG1144" s="228">
        <f>IF(N1144="zákl. přenesená",J1144,0)</f>
        <v>0</v>
      </c>
      <c r="BH1144" s="228">
        <f>IF(N1144="sníž. přenesená",J1144,0)</f>
        <v>0</v>
      </c>
      <c r="BI1144" s="228">
        <f>IF(N1144="nulová",J1144,0)</f>
        <v>0</v>
      </c>
      <c r="BJ1144" s="19" t="s">
        <v>81</v>
      </c>
      <c r="BK1144" s="228">
        <f>ROUND(I1144*H1144,2)</f>
        <v>0</v>
      </c>
      <c r="BL1144" s="19" t="s">
        <v>368</v>
      </c>
      <c r="BM1144" s="227" t="s">
        <v>3078</v>
      </c>
    </row>
    <row r="1145" s="2" customFormat="1">
      <c r="A1145" s="40"/>
      <c r="B1145" s="41"/>
      <c r="C1145" s="42"/>
      <c r="D1145" s="229" t="s">
        <v>219</v>
      </c>
      <c r="E1145" s="42"/>
      <c r="F1145" s="230" t="s">
        <v>3079</v>
      </c>
      <c r="G1145" s="42"/>
      <c r="H1145" s="42"/>
      <c r="I1145" s="231"/>
      <c r="J1145" s="42"/>
      <c r="K1145" s="42"/>
      <c r="L1145" s="46"/>
      <c r="M1145" s="232"/>
      <c r="N1145" s="233"/>
      <c r="O1145" s="86"/>
      <c r="P1145" s="86"/>
      <c r="Q1145" s="86"/>
      <c r="R1145" s="86"/>
      <c r="S1145" s="86"/>
      <c r="T1145" s="87"/>
      <c r="U1145" s="40"/>
      <c r="V1145" s="40"/>
      <c r="W1145" s="40"/>
      <c r="X1145" s="40"/>
      <c r="Y1145" s="40"/>
      <c r="Z1145" s="40"/>
      <c r="AA1145" s="40"/>
      <c r="AB1145" s="40"/>
      <c r="AC1145" s="40"/>
      <c r="AD1145" s="40"/>
      <c r="AE1145" s="40"/>
      <c r="AT1145" s="19" t="s">
        <v>219</v>
      </c>
      <c r="AU1145" s="19" t="s">
        <v>83</v>
      </c>
    </row>
    <row r="1146" s="13" customFormat="1">
      <c r="A1146" s="13"/>
      <c r="B1146" s="234"/>
      <c r="C1146" s="235"/>
      <c r="D1146" s="236" t="s">
        <v>221</v>
      </c>
      <c r="E1146" s="237" t="s">
        <v>19</v>
      </c>
      <c r="F1146" s="238" t="s">
        <v>2399</v>
      </c>
      <c r="G1146" s="235"/>
      <c r="H1146" s="237" t="s">
        <v>19</v>
      </c>
      <c r="I1146" s="239"/>
      <c r="J1146" s="235"/>
      <c r="K1146" s="235"/>
      <c r="L1146" s="240"/>
      <c r="M1146" s="241"/>
      <c r="N1146" s="242"/>
      <c r="O1146" s="242"/>
      <c r="P1146" s="242"/>
      <c r="Q1146" s="242"/>
      <c r="R1146" s="242"/>
      <c r="S1146" s="242"/>
      <c r="T1146" s="243"/>
      <c r="U1146" s="13"/>
      <c r="V1146" s="13"/>
      <c r="W1146" s="13"/>
      <c r="X1146" s="13"/>
      <c r="Y1146" s="13"/>
      <c r="Z1146" s="13"/>
      <c r="AA1146" s="13"/>
      <c r="AB1146" s="13"/>
      <c r="AC1146" s="13"/>
      <c r="AD1146" s="13"/>
      <c r="AE1146" s="13"/>
      <c r="AT1146" s="244" t="s">
        <v>221</v>
      </c>
      <c r="AU1146" s="244" t="s">
        <v>83</v>
      </c>
      <c r="AV1146" s="13" t="s">
        <v>81</v>
      </c>
      <c r="AW1146" s="13" t="s">
        <v>34</v>
      </c>
      <c r="AX1146" s="13" t="s">
        <v>74</v>
      </c>
      <c r="AY1146" s="244" t="s">
        <v>210</v>
      </c>
    </row>
    <row r="1147" s="13" customFormat="1">
      <c r="A1147" s="13"/>
      <c r="B1147" s="234"/>
      <c r="C1147" s="235"/>
      <c r="D1147" s="236" t="s">
        <v>221</v>
      </c>
      <c r="E1147" s="237" t="s">
        <v>19</v>
      </c>
      <c r="F1147" s="238" t="s">
        <v>2400</v>
      </c>
      <c r="G1147" s="235"/>
      <c r="H1147" s="237" t="s">
        <v>19</v>
      </c>
      <c r="I1147" s="239"/>
      <c r="J1147" s="235"/>
      <c r="K1147" s="235"/>
      <c r="L1147" s="240"/>
      <c r="M1147" s="241"/>
      <c r="N1147" s="242"/>
      <c r="O1147" s="242"/>
      <c r="P1147" s="242"/>
      <c r="Q1147" s="242"/>
      <c r="R1147" s="242"/>
      <c r="S1147" s="242"/>
      <c r="T1147" s="243"/>
      <c r="U1147" s="13"/>
      <c r="V1147" s="13"/>
      <c r="W1147" s="13"/>
      <c r="X1147" s="13"/>
      <c r="Y1147" s="13"/>
      <c r="Z1147" s="13"/>
      <c r="AA1147" s="13"/>
      <c r="AB1147" s="13"/>
      <c r="AC1147" s="13"/>
      <c r="AD1147" s="13"/>
      <c r="AE1147" s="13"/>
      <c r="AT1147" s="244" t="s">
        <v>221</v>
      </c>
      <c r="AU1147" s="244" t="s">
        <v>83</v>
      </c>
      <c r="AV1147" s="13" t="s">
        <v>81</v>
      </c>
      <c r="AW1147" s="13" t="s">
        <v>34</v>
      </c>
      <c r="AX1147" s="13" t="s">
        <v>74</v>
      </c>
      <c r="AY1147" s="244" t="s">
        <v>210</v>
      </c>
    </row>
    <row r="1148" s="14" customFormat="1">
      <c r="A1148" s="14"/>
      <c r="B1148" s="245"/>
      <c r="C1148" s="246"/>
      <c r="D1148" s="236" t="s">
        <v>221</v>
      </c>
      <c r="E1148" s="247" t="s">
        <v>19</v>
      </c>
      <c r="F1148" s="248" t="s">
        <v>2401</v>
      </c>
      <c r="G1148" s="246"/>
      <c r="H1148" s="249">
        <v>17.466999999999999</v>
      </c>
      <c r="I1148" s="250"/>
      <c r="J1148" s="246"/>
      <c r="K1148" s="246"/>
      <c r="L1148" s="251"/>
      <c r="M1148" s="252"/>
      <c r="N1148" s="253"/>
      <c r="O1148" s="253"/>
      <c r="P1148" s="253"/>
      <c r="Q1148" s="253"/>
      <c r="R1148" s="253"/>
      <c r="S1148" s="253"/>
      <c r="T1148" s="254"/>
      <c r="U1148" s="14"/>
      <c r="V1148" s="14"/>
      <c r="W1148" s="14"/>
      <c r="X1148" s="14"/>
      <c r="Y1148" s="14"/>
      <c r="Z1148" s="14"/>
      <c r="AA1148" s="14"/>
      <c r="AB1148" s="14"/>
      <c r="AC1148" s="14"/>
      <c r="AD1148" s="14"/>
      <c r="AE1148" s="14"/>
      <c r="AT1148" s="255" t="s">
        <v>221</v>
      </c>
      <c r="AU1148" s="255" t="s">
        <v>83</v>
      </c>
      <c r="AV1148" s="14" t="s">
        <v>83</v>
      </c>
      <c r="AW1148" s="14" t="s">
        <v>34</v>
      </c>
      <c r="AX1148" s="14" t="s">
        <v>74</v>
      </c>
      <c r="AY1148" s="255" t="s">
        <v>210</v>
      </c>
    </row>
    <row r="1149" s="14" customFormat="1">
      <c r="A1149" s="14"/>
      <c r="B1149" s="245"/>
      <c r="C1149" s="246"/>
      <c r="D1149" s="236" t="s">
        <v>221</v>
      </c>
      <c r="E1149" s="247" t="s">
        <v>19</v>
      </c>
      <c r="F1149" s="248" t="s">
        <v>3074</v>
      </c>
      <c r="G1149" s="246"/>
      <c r="H1149" s="249">
        <v>-0.20100000000000001</v>
      </c>
      <c r="I1149" s="250"/>
      <c r="J1149" s="246"/>
      <c r="K1149" s="246"/>
      <c r="L1149" s="251"/>
      <c r="M1149" s="252"/>
      <c r="N1149" s="253"/>
      <c r="O1149" s="253"/>
      <c r="P1149" s="253"/>
      <c r="Q1149" s="253"/>
      <c r="R1149" s="253"/>
      <c r="S1149" s="253"/>
      <c r="T1149" s="254"/>
      <c r="U1149" s="14"/>
      <c r="V1149" s="14"/>
      <c r="W1149" s="14"/>
      <c r="X1149" s="14"/>
      <c r="Y1149" s="14"/>
      <c r="Z1149" s="14"/>
      <c r="AA1149" s="14"/>
      <c r="AB1149" s="14"/>
      <c r="AC1149" s="14"/>
      <c r="AD1149" s="14"/>
      <c r="AE1149" s="14"/>
      <c r="AT1149" s="255" t="s">
        <v>221</v>
      </c>
      <c r="AU1149" s="255" t="s">
        <v>83</v>
      </c>
      <c r="AV1149" s="14" t="s">
        <v>83</v>
      </c>
      <c r="AW1149" s="14" t="s">
        <v>34</v>
      </c>
      <c r="AX1149" s="14" t="s">
        <v>74</v>
      </c>
      <c r="AY1149" s="255" t="s">
        <v>210</v>
      </c>
    </row>
    <row r="1150" s="14" customFormat="1">
      <c r="A1150" s="14"/>
      <c r="B1150" s="245"/>
      <c r="C1150" s="246"/>
      <c r="D1150" s="236" t="s">
        <v>221</v>
      </c>
      <c r="E1150" s="247" t="s">
        <v>19</v>
      </c>
      <c r="F1150" s="248" t="s">
        <v>3075</v>
      </c>
      <c r="G1150" s="246"/>
      <c r="H1150" s="249">
        <v>-0.251</v>
      </c>
      <c r="I1150" s="250"/>
      <c r="J1150" s="246"/>
      <c r="K1150" s="246"/>
      <c r="L1150" s="251"/>
      <c r="M1150" s="252"/>
      <c r="N1150" s="253"/>
      <c r="O1150" s="253"/>
      <c r="P1150" s="253"/>
      <c r="Q1150" s="253"/>
      <c r="R1150" s="253"/>
      <c r="S1150" s="253"/>
      <c r="T1150" s="254"/>
      <c r="U1150" s="14"/>
      <c r="V1150" s="14"/>
      <c r="W1150" s="14"/>
      <c r="X1150" s="14"/>
      <c r="Y1150" s="14"/>
      <c r="Z1150" s="14"/>
      <c r="AA1150" s="14"/>
      <c r="AB1150" s="14"/>
      <c r="AC1150" s="14"/>
      <c r="AD1150" s="14"/>
      <c r="AE1150" s="14"/>
      <c r="AT1150" s="255" t="s">
        <v>221</v>
      </c>
      <c r="AU1150" s="255" t="s">
        <v>83</v>
      </c>
      <c r="AV1150" s="14" t="s">
        <v>83</v>
      </c>
      <c r="AW1150" s="14" t="s">
        <v>34</v>
      </c>
      <c r="AX1150" s="14" t="s">
        <v>74</v>
      </c>
      <c r="AY1150" s="255" t="s">
        <v>210</v>
      </c>
    </row>
    <row r="1151" s="15" customFormat="1">
      <c r="A1151" s="15"/>
      <c r="B1151" s="256"/>
      <c r="C1151" s="257"/>
      <c r="D1151" s="236" t="s">
        <v>221</v>
      </c>
      <c r="E1151" s="258" t="s">
        <v>19</v>
      </c>
      <c r="F1151" s="259" t="s">
        <v>234</v>
      </c>
      <c r="G1151" s="257"/>
      <c r="H1151" s="260">
        <v>17.015000000000001</v>
      </c>
      <c r="I1151" s="261"/>
      <c r="J1151" s="257"/>
      <c r="K1151" s="257"/>
      <c r="L1151" s="262"/>
      <c r="M1151" s="263"/>
      <c r="N1151" s="264"/>
      <c r="O1151" s="264"/>
      <c r="P1151" s="264"/>
      <c r="Q1151" s="264"/>
      <c r="R1151" s="264"/>
      <c r="S1151" s="264"/>
      <c r="T1151" s="265"/>
      <c r="U1151" s="15"/>
      <c r="V1151" s="15"/>
      <c r="W1151" s="15"/>
      <c r="X1151" s="15"/>
      <c r="Y1151" s="15"/>
      <c r="Z1151" s="15"/>
      <c r="AA1151" s="15"/>
      <c r="AB1151" s="15"/>
      <c r="AC1151" s="15"/>
      <c r="AD1151" s="15"/>
      <c r="AE1151" s="15"/>
      <c r="AT1151" s="266" t="s">
        <v>221</v>
      </c>
      <c r="AU1151" s="266" t="s">
        <v>83</v>
      </c>
      <c r="AV1151" s="15" t="s">
        <v>91</v>
      </c>
      <c r="AW1151" s="15" t="s">
        <v>34</v>
      </c>
      <c r="AX1151" s="15" t="s">
        <v>81</v>
      </c>
      <c r="AY1151" s="266" t="s">
        <v>210</v>
      </c>
    </row>
    <row r="1152" s="2" customFormat="1" ht="16.5" customHeight="1">
      <c r="A1152" s="40"/>
      <c r="B1152" s="41"/>
      <c r="C1152" s="216" t="s">
        <v>1447</v>
      </c>
      <c r="D1152" s="216" t="s">
        <v>212</v>
      </c>
      <c r="E1152" s="217" t="s">
        <v>3080</v>
      </c>
      <c r="F1152" s="218" t="s">
        <v>3081</v>
      </c>
      <c r="G1152" s="219" t="s">
        <v>270</v>
      </c>
      <c r="H1152" s="220">
        <v>17.300000000000001</v>
      </c>
      <c r="I1152" s="221"/>
      <c r="J1152" s="222">
        <f>ROUND(I1152*H1152,2)</f>
        <v>0</v>
      </c>
      <c r="K1152" s="218" t="s">
        <v>216</v>
      </c>
      <c r="L1152" s="46"/>
      <c r="M1152" s="223" t="s">
        <v>19</v>
      </c>
      <c r="N1152" s="224" t="s">
        <v>45</v>
      </c>
      <c r="O1152" s="86"/>
      <c r="P1152" s="225">
        <f>O1152*H1152</f>
        <v>0</v>
      </c>
      <c r="Q1152" s="225">
        <v>0.00032000000000000003</v>
      </c>
      <c r="R1152" s="225">
        <f>Q1152*H1152</f>
        <v>0.005536000000000001</v>
      </c>
      <c r="S1152" s="225">
        <v>0</v>
      </c>
      <c r="T1152" s="226">
        <f>S1152*H1152</f>
        <v>0</v>
      </c>
      <c r="U1152" s="40"/>
      <c r="V1152" s="40"/>
      <c r="W1152" s="40"/>
      <c r="X1152" s="40"/>
      <c r="Y1152" s="40"/>
      <c r="Z1152" s="40"/>
      <c r="AA1152" s="40"/>
      <c r="AB1152" s="40"/>
      <c r="AC1152" s="40"/>
      <c r="AD1152" s="40"/>
      <c r="AE1152" s="40"/>
      <c r="AR1152" s="227" t="s">
        <v>368</v>
      </c>
      <c r="AT1152" s="227" t="s">
        <v>212</v>
      </c>
      <c r="AU1152" s="227" t="s">
        <v>83</v>
      </c>
      <c r="AY1152" s="19" t="s">
        <v>210</v>
      </c>
      <c r="BE1152" s="228">
        <f>IF(N1152="základní",J1152,0)</f>
        <v>0</v>
      </c>
      <c r="BF1152" s="228">
        <f>IF(N1152="snížená",J1152,0)</f>
        <v>0</v>
      </c>
      <c r="BG1152" s="228">
        <f>IF(N1152="zákl. přenesená",J1152,0)</f>
        <v>0</v>
      </c>
      <c r="BH1152" s="228">
        <f>IF(N1152="sníž. přenesená",J1152,0)</f>
        <v>0</v>
      </c>
      <c r="BI1152" s="228">
        <f>IF(N1152="nulová",J1152,0)</f>
        <v>0</v>
      </c>
      <c r="BJ1152" s="19" t="s">
        <v>81</v>
      </c>
      <c r="BK1152" s="228">
        <f>ROUND(I1152*H1152,2)</f>
        <v>0</v>
      </c>
      <c r="BL1152" s="19" t="s">
        <v>368</v>
      </c>
      <c r="BM1152" s="227" t="s">
        <v>3082</v>
      </c>
    </row>
    <row r="1153" s="2" customFormat="1">
      <c r="A1153" s="40"/>
      <c r="B1153" s="41"/>
      <c r="C1153" s="42"/>
      <c r="D1153" s="229" t="s">
        <v>219</v>
      </c>
      <c r="E1153" s="42"/>
      <c r="F1153" s="230" t="s">
        <v>3083</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219</v>
      </c>
      <c r="AU1153" s="19" t="s">
        <v>83</v>
      </c>
    </row>
    <row r="1154" s="13" customFormat="1">
      <c r="A1154" s="13"/>
      <c r="B1154" s="234"/>
      <c r="C1154" s="235"/>
      <c r="D1154" s="236" t="s">
        <v>221</v>
      </c>
      <c r="E1154" s="237" t="s">
        <v>19</v>
      </c>
      <c r="F1154" s="238" t="s">
        <v>825</v>
      </c>
      <c r="G1154" s="235"/>
      <c r="H1154" s="237" t="s">
        <v>19</v>
      </c>
      <c r="I1154" s="239"/>
      <c r="J1154" s="235"/>
      <c r="K1154" s="235"/>
      <c r="L1154" s="240"/>
      <c r="M1154" s="241"/>
      <c r="N1154" s="242"/>
      <c r="O1154" s="242"/>
      <c r="P1154" s="242"/>
      <c r="Q1154" s="242"/>
      <c r="R1154" s="242"/>
      <c r="S1154" s="242"/>
      <c r="T1154" s="243"/>
      <c r="U1154" s="13"/>
      <c r="V1154" s="13"/>
      <c r="W1154" s="13"/>
      <c r="X1154" s="13"/>
      <c r="Y1154" s="13"/>
      <c r="Z1154" s="13"/>
      <c r="AA1154" s="13"/>
      <c r="AB1154" s="13"/>
      <c r="AC1154" s="13"/>
      <c r="AD1154" s="13"/>
      <c r="AE1154" s="13"/>
      <c r="AT1154" s="244" t="s">
        <v>221</v>
      </c>
      <c r="AU1154" s="244" t="s">
        <v>83</v>
      </c>
      <c r="AV1154" s="13" t="s">
        <v>81</v>
      </c>
      <c r="AW1154" s="13" t="s">
        <v>34</v>
      </c>
      <c r="AX1154" s="13" t="s">
        <v>74</v>
      </c>
      <c r="AY1154" s="244" t="s">
        <v>210</v>
      </c>
    </row>
    <row r="1155" s="14" customFormat="1">
      <c r="A1155" s="14"/>
      <c r="B1155" s="245"/>
      <c r="C1155" s="246"/>
      <c r="D1155" s="236" t="s">
        <v>221</v>
      </c>
      <c r="E1155" s="247" t="s">
        <v>19</v>
      </c>
      <c r="F1155" s="248" t="s">
        <v>826</v>
      </c>
      <c r="G1155" s="246"/>
      <c r="H1155" s="249">
        <v>12.51</v>
      </c>
      <c r="I1155" s="250"/>
      <c r="J1155" s="246"/>
      <c r="K1155" s="246"/>
      <c r="L1155" s="251"/>
      <c r="M1155" s="252"/>
      <c r="N1155" s="253"/>
      <c r="O1155" s="253"/>
      <c r="P1155" s="253"/>
      <c r="Q1155" s="253"/>
      <c r="R1155" s="253"/>
      <c r="S1155" s="253"/>
      <c r="T1155" s="254"/>
      <c r="U1155" s="14"/>
      <c r="V1155" s="14"/>
      <c r="W1155" s="14"/>
      <c r="X1155" s="14"/>
      <c r="Y1155" s="14"/>
      <c r="Z1155" s="14"/>
      <c r="AA1155" s="14"/>
      <c r="AB1155" s="14"/>
      <c r="AC1155" s="14"/>
      <c r="AD1155" s="14"/>
      <c r="AE1155" s="14"/>
      <c r="AT1155" s="255" t="s">
        <v>221</v>
      </c>
      <c r="AU1155" s="255" t="s">
        <v>83</v>
      </c>
      <c r="AV1155" s="14" t="s">
        <v>83</v>
      </c>
      <c r="AW1155" s="14" t="s">
        <v>34</v>
      </c>
      <c r="AX1155" s="14" t="s">
        <v>74</v>
      </c>
      <c r="AY1155" s="255" t="s">
        <v>210</v>
      </c>
    </row>
    <row r="1156" s="14" customFormat="1">
      <c r="A1156" s="14"/>
      <c r="B1156" s="245"/>
      <c r="C1156" s="246"/>
      <c r="D1156" s="236" t="s">
        <v>221</v>
      </c>
      <c r="E1156" s="247" t="s">
        <v>19</v>
      </c>
      <c r="F1156" s="248" t="s">
        <v>831</v>
      </c>
      <c r="G1156" s="246"/>
      <c r="H1156" s="249">
        <v>17.300000000000001</v>
      </c>
      <c r="I1156" s="250"/>
      <c r="J1156" s="246"/>
      <c r="K1156" s="246"/>
      <c r="L1156" s="251"/>
      <c r="M1156" s="252"/>
      <c r="N1156" s="253"/>
      <c r="O1156" s="253"/>
      <c r="P1156" s="253"/>
      <c r="Q1156" s="253"/>
      <c r="R1156" s="253"/>
      <c r="S1156" s="253"/>
      <c r="T1156" s="254"/>
      <c r="U1156" s="14"/>
      <c r="V1156" s="14"/>
      <c r="W1156" s="14"/>
      <c r="X1156" s="14"/>
      <c r="Y1156" s="14"/>
      <c r="Z1156" s="14"/>
      <c r="AA1156" s="14"/>
      <c r="AB1156" s="14"/>
      <c r="AC1156" s="14"/>
      <c r="AD1156" s="14"/>
      <c r="AE1156" s="14"/>
      <c r="AT1156" s="255" t="s">
        <v>221</v>
      </c>
      <c r="AU1156" s="255" t="s">
        <v>83</v>
      </c>
      <c r="AV1156" s="14" t="s">
        <v>83</v>
      </c>
      <c r="AW1156" s="14" t="s">
        <v>34</v>
      </c>
      <c r="AX1156" s="14" t="s">
        <v>81</v>
      </c>
      <c r="AY1156" s="255" t="s">
        <v>210</v>
      </c>
    </row>
    <row r="1157" s="2" customFormat="1" ht="16.5" customHeight="1">
      <c r="A1157" s="40"/>
      <c r="B1157" s="41"/>
      <c r="C1157" s="216" t="s">
        <v>1452</v>
      </c>
      <c r="D1157" s="216" t="s">
        <v>212</v>
      </c>
      <c r="E1157" s="217" t="s">
        <v>3084</v>
      </c>
      <c r="F1157" s="218" t="s">
        <v>3085</v>
      </c>
      <c r="G1157" s="219" t="s">
        <v>270</v>
      </c>
      <c r="H1157" s="220">
        <v>26.309999999999999</v>
      </c>
      <c r="I1157" s="221"/>
      <c r="J1157" s="222">
        <f>ROUND(I1157*H1157,2)</f>
        <v>0</v>
      </c>
      <c r="K1157" s="218" t="s">
        <v>296</v>
      </c>
      <c r="L1157" s="46"/>
      <c r="M1157" s="223" t="s">
        <v>19</v>
      </c>
      <c r="N1157" s="224" t="s">
        <v>45</v>
      </c>
      <c r="O1157" s="86"/>
      <c r="P1157" s="225">
        <f>O1157*H1157</f>
        <v>0</v>
      </c>
      <c r="Q1157" s="225">
        <v>0</v>
      </c>
      <c r="R1157" s="225">
        <f>Q1157*H1157</f>
        <v>0</v>
      </c>
      <c r="S1157" s="225">
        <v>0</v>
      </c>
      <c r="T1157" s="226">
        <f>S1157*H1157</f>
        <v>0</v>
      </c>
      <c r="U1157" s="40"/>
      <c r="V1157" s="40"/>
      <c r="W1157" s="40"/>
      <c r="X1157" s="40"/>
      <c r="Y1157" s="40"/>
      <c r="Z1157" s="40"/>
      <c r="AA1157" s="40"/>
      <c r="AB1157" s="40"/>
      <c r="AC1157" s="40"/>
      <c r="AD1157" s="40"/>
      <c r="AE1157" s="40"/>
      <c r="AR1157" s="227" t="s">
        <v>368</v>
      </c>
      <c r="AT1157" s="227" t="s">
        <v>212</v>
      </c>
      <c r="AU1157" s="227" t="s">
        <v>83</v>
      </c>
      <c r="AY1157" s="19" t="s">
        <v>210</v>
      </c>
      <c r="BE1157" s="228">
        <f>IF(N1157="základní",J1157,0)</f>
        <v>0</v>
      </c>
      <c r="BF1157" s="228">
        <f>IF(N1157="snížená",J1157,0)</f>
        <v>0</v>
      </c>
      <c r="BG1157" s="228">
        <f>IF(N1157="zákl. přenesená",J1157,0)</f>
        <v>0</v>
      </c>
      <c r="BH1157" s="228">
        <f>IF(N1157="sníž. přenesená",J1157,0)</f>
        <v>0</v>
      </c>
      <c r="BI1157" s="228">
        <f>IF(N1157="nulová",J1157,0)</f>
        <v>0</v>
      </c>
      <c r="BJ1157" s="19" t="s">
        <v>81</v>
      </c>
      <c r="BK1157" s="228">
        <f>ROUND(I1157*H1157,2)</f>
        <v>0</v>
      </c>
      <c r="BL1157" s="19" t="s">
        <v>368</v>
      </c>
      <c r="BM1157" s="227" t="s">
        <v>3086</v>
      </c>
    </row>
    <row r="1158" s="14" customFormat="1">
      <c r="A1158" s="14"/>
      <c r="B1158" s="245"/>
      <c r="C1158" s="246"/>
      <c r="D1158" s="236" t="s">
        <v>221</v>
      </c>
      <c r="E1158" s="247" t="s">
        <v>19</v>
      </c>
      <c r="F1158" s="248" t="s">
        <v>2560</v>
      </c>
      <c r="G1158" s="246"/>
      <c r="H1158" s="249">
        <v>26.309999999999999</v>
      </c>
      <c r="I1158" s="250"/>
      <c r="J1158" s="246"/>
      <c r="K1158" s="246"/>
      <c r="L1158" s="251"/>
      <c r="M1158" s="252"/>
      <c r="N1158" s="253"/>
      <c r="O1158" s="253"/>
      <c r="P1158" s="253"/>
      <c r="Q1158" s="253"/>
      <c r="R1158" s="253"/>
      <c r="S1158" s="253"/>
      <c r="T1158" s="254"/>
      <c r="U1158" s="14"/>
      <c r="V1158" s="14"/>
      <c r="W1158" s="14"/>
      <c r="X1158" s="14"/>
      <c r="Y1158" s="14"/>
      <c r="Z1158" s="14"/>
      <c r="AA1158" s="14"/>
      <c r="AB1158" s="14"/>
      <c r="AC1158" s="14"/>
      <c r="AD1158" s="14"/>
      <c r="AE1158" s="14"/>
      <c r="AT1158" s="255" t="s">
        <v>221</v>
      </c>
      <c r="AU1158" s="255" t="s">
        <v>83</v>
      </c>
      <c r="AV1158" s="14" t="s">
        <v>83</v>
      </c>
      <c r="AW1158" s="14" t="s">
        <v>34</v>
      </c>
      <c r="AX1158" s="14" t="s">
        <v>81</v>
      </c>
      <c r="AY1158" s="255" t="s">
        <v>210</v>
      </c>
    </row>
    <row r="1159" s="2" customFormat="1" ht="16.5" customHeight="1">
      <c r="A1159" s="40"/>
      <c r="B1159" s="41"/>
      <c r="C1159" s="216" t="s">
        <v>1459</v>
      </c>
      <c r="D1159" s="216" t="s">
        <v>212</v>
      </c>
      <c r="E1159" s="217" t="s">
        <v>3087</v>
      </c>
      <c r="F1159" s="218" t="s">
        <v>3088</v>
      </c>
      <c r="G1159" s="219" t="s">
        <v>270</v>
      </c>
      <c r="H1159" s="220">
        <v>26.309999999999999</v>
      </c>
      <c r="I1159" s="221"/>
      <c r="J1159" s="222">
        <f>ROUND(I1159*H1159,2)</f>
        <v>0</v>
      </c>
      <c r="K1159" s="218" t="s">
        <v>216</v>
      </c>
      <c r="L1159" s="46"/>
      <c r="M1159" s="223" t="s">
        <v>19</v>
      </c>
      <c r="N1159" s="224" t="s">
        <v>45</v>
      </c>
      <c r="O1159" s="86"/>
      <c r="P1159" s="225">
        <f>O1159*H1159</f>
        <v>0</v>
      </c>
      <c r="Q1159" s="225">
        <v>0.00021000000000000001</v>
      </c>
      <c r="R1159" s="225">
        <f>Q1159*H1159</f>
        <v>0.0055250999999999998</v>
      </c>
      <c r="S1159" s="225">
        <v>0</v>
      </c>
      <c r="T1159" s="226">
        <f>S1159*H1159</f>
        <v>0</v>
      </c>
      <c r="U1159" s="40"/>
      <c r="V1159" s="40"/>
      <c r="W1159" s="40"/>
      <c r="X1159" s="40"/>
      <c r="Y1159" s="40"/>
      <c r="Z1159" s="40"/>
      <c r="AA1159" s="40"/>
      <c r="AB1159" s="40"/>
      <c r="AC1159" s="40"/>
      <c r="AD1159" s="40"/>
      <c r="AE1159" s="40"/>
      <c r="AR1159" s="227" t="s">
        <v>368</v>
      </c>
      <c r="AT1159" s="227" t="s">
        <v>212</v>
      </c>
      <c r="AU1159" s="227" t="s">
        <v>83</v>
      </c>
      <c r="AY1159" s="19" t="s">
        <v>210</v>
      </c>
      <c r="BE1159" s="228">
        <f>IF(N1159="základní",J1159,0)</f>
        <v>0</v>
      </c>
      <c r="BF1159" s="228">
        <f>IF(N1159="snížená",J1159,0)</f>
        <v>0</v>
      </c>
      <c r="BG1159" s="228">
        <f>IF(N1159="zákl. přenesená",J1159,0)</f>
        <v>0</v>
      </c>
      <c r="BH1159" s="228">
        <f>IF(N1159="sníž. přenesená",J1159,0)</f>
        <v>0</v>
      </c>
      <c r="BI1159" s="228">
        <f>IF(N1159="nulová",J1159,0)</f>
        <v>0</v>
      </c>
      <c r="BJ1159" s="19" t="s">
        <v>81</v>
      </c>
      <c r="BK1159" s="228">
        <f>ROUND(I1159*H1159,2)</f>
        <v>0</v>
      </c>
      <c r="BL1159" s="19" t="s">
        <v>368</v>
      </c>
      <c r="BM1159" s="227" t="s">
        <v>3089</v>
      </c>
    </row>
    <row r="1160" s="2" customFormat="1">
      <c r="A1160" s="40"/>
      <c r="B1160" s="41"/>
      <c r="C1160" s="42"/>
      <c r="D1160" s="229" t="s">
        <v>219</v>
      </c>
      <c r="E1160" s="42"/>
      <c r="F1160" s="230" t="s">
        <v>3090</v>
      </c>
      <c r="G1160" s="42"/>
      <c r="H1160" s="42"/>
      <c r="I1160" s="231"/>
      <c r="J1160" s="42"/>
      <c r="K1160" s="42"/>
      <c r="L1160" s="46"/>
      <c r="M1160" s="232"/>
      <c r="N1160" s="233"/>
      <c r="O1160" s="86"/>
      <c r="P1160" s="86"/>
      <c r="Q1160" s="86"/>
      <c r="R1160" s="86"/>
      <c r="S1160" s="86"/>
      <c r="T1160" s="87"/>
      <c r="U1160" s="40"/>
      <c r="V1160" s="40"/>
      <c r="W1160" s="40"/>
      <c r="X1160" s="40"/>
      <c r="Y1160" s="40"/>
      <c r="Z1160" s="40"/>
      <c r="AA1160" s="40"/>
      <c r="AB1160" s="40"/>
      <c r="AC1160" s="40"/>
      <c r="AD1160" s="40"/>
      <c r="AE1160" s="40"/>
      <c r="AT1160" s="19" t="s">
        <v>219</v>
      </c>
      <c r="AU1160" s="19" t="s">
        <v>83</v>
      </c>
    </row>
    <row r="1161" s="14" customFormat="1">
      <c r="A1161" s="14"/>
      <c r="B1161" s="245"/>
      <c r="C1161" s="246"/>
      <c r="D1161" s="236" t="s">
        <v>221</v>
      </c>
      <c r="E1161" s="247" t="s">
        <v>19</v>
      </c>
      <c r="F1161" s="248" t="s">
        <v>2560</v>
      </c>
      <c r="G1161" s="246"/>
      <c r="H1161" s="249">
        <v>26.309999999999999</v>
      </c>
      <c r="I1161" s="250"/>
      <c r="J1161" s="246"/>
      <c r="K1161" s="246"/>
      <c r="L1161" s="251"/>
      <c r="M1161" s="252"/>
      <c r="N1161" s="253"/>
      <c r="O1161" s="253"/>
      <c r="P1161" s="253"/>
      <c r="Q1161" s="253"/>
      <c r="R1161" s="253"/>
      <c r="S1161" s="253"/>
      <c r="T1161" s="254"/>
      <c r="U1161" s="14"/>
      <c r="V1161" s="14"/>
      <c r="W1161" s="14"/>
      <c r="X1161" s="14"/>
      <c r="Y1161" s="14"/>
      <c r="Z1161" s="14"/>
      <c r="AA1161" s="14"/>
      <c r="AB1161" s="14"/>
      <c r="AC1161" s="14"/>
      <c r="AD1161" s="14"/>
      <c r="AE1161" s="14"/>
      <c r="AT1161" s="255" t="s">
        <v>221</v>
      </c>
      <c r="AU1161" s="255" t="s">
        <v>83</v>
      </c>
      <c r="AV1161" s="14" t="s">
        <v>83</v>
      </c>
      <c r="AW1161" s="14" t="s">
        <v>34</v>
      </c>
      <c r="AX1161" s="14" t="s">
        <v>81</v>
      </c>
      <c r="AY1161" s="255" t="s">
        <v>210</v>
      </c>
    </row>
    <row r="1162" s="2" customFormat="1" ht="16.5" customHeight="1">
      <c r="A1162" s="40"/>
      <c r="B1162" s="41"/>
      <c r="C1162" s="216" t="s">
        <v>1465</v>
      </c>
      <c r="D1162" s="216" t="s">
        <v>212</v>
      </c>
      <c r="E1162" s="217" t="s">
        <v>3091</v>
      </c>
      <c r="F1162" s="218" t="s">
        <v>3092</v>
      </c>
      <c r="G1162" s="219" t="s">
        <v>270</v>
      </c>
      <c r="H1162" s="220">
        <v>105</v>
      </c>
      <c r="I1162" s="221"/>
      <c r="J1162" s="222">
        <f>ROUND(I1162*H1162,2)</f>
        <v>0</v>
      </c>
      <c r="K1162" s="218" t="s">
        <v>296</v>
      </c>
      <c r="L1162" s="46"/>
      <c r="M1162" s="223" t="s">
        <v>19</v>
      </c>
      <c r="N1162" s="224" t="s">
        <v>45</v>
      </c>
      <c r="O1162" s="86"/>
      <c r="P1162" s="225">
        <f>O1162*H1162</f>
        <v>0</v>
      </c>
      <c r="Q1162" s="225">
        <v>0.00048000000000000001</v>
      </c>
      <c r="R1162" s="225">
        <f>Q1162*H1162</f>
        <v>0.0504</v>
      </c>
      <c r="S1162" s="225">
        <v>0</v>
      </c>
      <c r="T1162" s="226">
        <f>S1162*H1162</f>
        <v>0</v>
      </c>
      <c r="U1162" s="40"/>
      <c r="V1162" s="40"/>
      <c r="W1162" s="40"/>
      <c r="X1162" s="40"/>
      <c r="Y1162" s="40"/>
      <c r="Z1162" s="40"/>
      <c r="AA1162" s="40"/>
      <c r="AB1162" s="40"/>
      <c r="AC1162" s="40"/>
      <c r="AD1162" s="40"/>
      <c r="AE1162" s="40"/>
      <c r="AR1162" s="227" t="s">
        <v>368</v>
      </c>
      <c r="AT1162" s="227" t="s">
        <v>212</v>
      </c>
      <c r="AU1162" s="227" t="s">
        <v>83</v>
      </c>
      <c r="AY1162" s="19" t="s">
        <v>210</v>
      </c>
      <c r="BE1162" s="228">
        <f>IF(N1162="základní",J1162,0)</f>
        <v>0</v>
      </c>
      <c r="BF1162" s="228">
        <f>IF(N1162="snížená",J1162,0)</f>
        <v>0</v>
      </c>
      <c r="BG1162" s="228">
        <f>IF(N1162="zákl. přenesená",J1162,0)</f>
        <v>0</v>
      </c>
      <c r="BH1162" s="228">
        <f>IF(N1162="sníž. přenesená",J1162,0)</f>
        <v>0</v>
      </c>
      <c r="BI1162" s="228">
        <f>IF(N1162="nulová",J1162,0)</f>
        <v>0</v>
      </c>
      <c r="BJ1162" s="19" t="s">
        <v>81</v>
      </c>
      <c r="BK1162" s="228">
        <f>ROUND(I1162*H1162,2)</f>
        <v>0</v>
      </c>
      <c r="BL1162" s="19" t="s">
        <v>368</v>
      </c>
      <c r="BM1162" s="227" t="s">
        <v>3093</v>
      </c>
    </row>
    <row r="1163" s="14" customFormat="1">
      <c r="A1163" s="14"/>
      <c r="B1163" s="245"/>
      <c r="C1163" s="246"/>
      <c r="D1163" s="236" t="s">
        <v>221</v>
      </c>
      <c r="E1163" s="247" t="s">
        <v>19</v>
      </c>
      <c r="F1163" s="248" t="s">
        <v>2560</v>
      </c>
      <c r="G1163" s="246"/>
      <c r="H1163" s="249">
        <v>26.309999999999999</v>
      </c>
      <c r="I1163" s="250"/>
      <c r="J1163" s="246"/>
      <c r="K1163" s="246"/>
      <c r="L1163" s="251"/>
      <c r="M1163" s="252"/>
      <c r="N1163" s="253"/>
      <c r="O1163" s="253"/>
      <c r="P1163" s="253"/>
      <c r="Q1163" s="253"/>
      <c r="R1163" s="253"/>
      <c r="S1163" s="253"/>
      <c r="T1163" s="254"/>
      <c r="U1163" s="14"/>
      <c r="V1163" s="14"/>
      <c r="W1163" s="14"/>
      <c r="X1163" s="14"/>
      <c r="Y1163" s="14"/>
      <c r="Z1163" s="14"/>
      <c r="AA1163" s="14"/>
      <c r="AB1163" s="14"/>
      <c r="AC1163" s="14"/>
      <c r="AD1163" s="14"/>
      <c r="AE1163" s="14"/>
      <c r="AT1163" s="255" t="s">
        <v>221</v>
      </c>
      <c r="AU1163" s="255" t="s">
        <v>83</v>
      </c>
      <c r="AV1163" s="14" t="s">
        <v>83</v>
      </c>
      <c r="AW1163" s="14" t="s">
        <v>34</v>
      </c>
      <c r="AX1163" s="14" t="s">
        <v>74</v>
      </c>
      <c r="AY1163" s="255" t="s">
        <v>210</v>
      </c>
    </row>
    <row r="1164" s="13" customFormat="1">
      <c r="A1164" s="13"/>
      <c r="B1164" s="234"/>
      <c r="C1164" s="235"/>
      <c r="D1164" s="236" t="s">
        <v>221</v>
      </c>
      <c r="E1164" s="237" t="s">
        <v>19</v>
      </c>
      <c r="F1164" s="238" t="s">
        <v>2530</v>
      </c>
      <c r="G1164" s="235"/>
      <c r="H1164" s="237" t="s">
        <v>19</v>
      </c>
      <c r="I1164" s="239"/>
      <c r="J1164" s="235"/>
      <c r="K1164" s="235"/>
      <c r="L1164" s="240"/>
      <c r="M1164" s="241"/>
      <c r="N1164" s="242"/>
      <c r="O1164" s="242"/>
      <c r="P1164" s="242"/>
      <c r="Q1164" s="242"/>
      <c r="R1164" s="242"/>
      <c r="S1164" s="242"/>
      <c r="T1164" s="243"/>
      <c r="U1164" s="13"/>
      <c r="V1164" s="13"/>
      <c r="W1164" s="13"/>
      <c r="X1164" s="13"/>
      <c r="Y1164" s="13"/>
      <c r="Z1164" s="13"/>
      <c r="AA1164" s="13"/>
      <c r="AB1164" s="13"/>
      <c r="AC1164" s="13"/>
      <c r="AD1164" s="13"/>
      <c r="AE1164" s="13"/>
      <c r="AT1164" s="244" t="s">
        <v>221</v>
      </c>
      <c r="AU1164" s="244" t="s">
        <v>83</v>
      </c>
      <c r="AV1164" s="13" t="s">
        <v>81</v>
      </c>
      <c r="AW1164" s="13" t="s">
        <v>34</v>
      </c>
      <c r="AX1164" s="13" t="s">
        <v>74</v>
      </c>
      <c r="AY1164" s="244" t="s">
        <v>210</v>
      </c>
    </row>
    <row r="1165" s="14" customFormat="1">
      <c r="A1165" s="14"/>
      <c r="B1165" s="245"/>
      <c r="C1165" s="246"/>
      <c r="D1165" s="236" t="s">
        <v>221</v>
      </c>
      <c r="E1165" s="247" t="s">
        <v>19</v>
      </c>
      <c r="F1165" s="248" t="s">
        <v>2453</v>
      </c>
      <c r="G1165" s="246"/>
      <c r="H1165" s="249">
        <v>15.529999999999999</v>
      </c>
      <c r="I1165" s="250"/>
      <c r="J1165" s="246"/>
      <c r="K1165" s="246"/>
      <c r="L1165" s="251"/>
      <c r="M1165" s="252"/>
      <c r="N1165" s="253"/>
      <c r="O1165" s="253"/>
      <c r="P1165" s="253"/>
      <c r="Q1165" s="253"/>
      <c r="R1165" s="253"/>
      <c r="S1165" s="253"/>
      <c r="T1165" s="254"/>
      <c r="U1165" s="14"/>
      <c r="V1165" s="14"/>
      <c r="W1165" s="14"/>
      <c r="X1165" s="14"/>
      <c r="Y1165" s="14"/>
      <c r="Z1165" s="14"/>
      <c r="AA1165" s="14"/>
      <c r="AB1165" s="14"/>
      <c r="AC1165" s="14"/>
      <c r="AD1165" s="14"/>
      <c r="AE1165" s="14"/>
      <c r="AT1165" s="255" t="s">
        <v>221</v>
      </c>
      <c r="AU1165" s="255" t="s">
        <v>83</v>
      </c>
      <c r="AV1165" s="14" t="s">
        <v>83</v>
      </c>
      <c r="AW1165" s="14" t="s">
        <v>34</v>
      </c>
      <c r="AX1165" s="14" t="s">
        <v>74</v>
      </c>
      <c r="AY1165" s="255" t="s">
        <v>210</v>
      </c>
    </row>
    <row r="1166" s="14" customFormat="1">
      <c r="A1166" s="14"/>
      <c r="B1166" s="245"/>
      <c r="C1166" s="246"/>
      <c r="D1166" s="236" t="s">
        <v>221</v>
      </c>
      <c r="E1166" s="247" t="s">
        <v>19</v>
      </c>
      <c r="F1166" s="248" t="s">
        <v>2454</v>
      </c>
      <c r="G1166" s="246"/>
      <c r="H1166" s="249">
        <v>17.739999999999998</v>
      </c>
      <c r="I1166" s="250"/>
      <c r="J1166" s="246"/>
      <c r="K1166" s="246"/>
      <c r="L1166" s="251"/>
      <c r="M1166" s="252"/>
      <c r="N1166" s="253"/>
      <c r="O1166" s="253"/>
      <c r="P1166" s="253"/>
      <c r="Q1166" s="253"/>
      <c r="R1166" s="253"/>
      <c r="S1166" s="253"/>
      <c r="T1166" s="254"/>
      <c r="U1166" s="14"/>
      <c r="V1166" s="14"/>
      <c r="W1166" s="14"/>
      <c r="X1166" s="14"/>
      <c r="Y1166" s="14"/>
      <c r="Z1166" s="14"/>
      <c r="AA1166" s="14"/>
      <c r="AB1166" s="14"/>
      <c r="AC1166" s="14"/>
      <c r="AD1166" s="14"/>
      <c r="AE1166" s="14"/>
      <c r="AT1166" s="255" t="s">
        <v>221</v>
      </c>
      <c r="AU1166" s="255" t="s">
        <v>83</v>
      </c>
      <c r="AV1166" s="14" t="s">
        <v>83</v>
      </c>
      <c r="AW1166" s="14" t="s">
        <v>34</v>
      </c>
      <c r="AX1166" s="14" t="s">
        <v>74</v>
      </c>
      <c r="AY1166" s="255" t="s">
        <v>210</v>
      </c>
    </row>
    <row r="1167" s="14" customFormat="1">
      <c r="A1167" s="14"/>
      <c r="B1167" s="245"/>
      <c r="C1167" s="246"/>
      <c r="D1167" s="236" t="s">
        <v>221</v>
      </c>
      <c r="E1167" s="247" t="s">
        <v>19</v>
      </c>
      <c r="F1167" s="248" t="s">
        <v>2302</v>
      </c>
      <c r="G1167" s="246"/>
      <c r="H1167" s="249">
        <v>3.54</v>
      </c>
      <c r="I1167" s="250"/>
      <c r="J1167" s="246"/>
      <c r="K1167" s="246"/>
      <c r="L1167" s="251"/>
      <c r="M1167" s="252"/>
      <c r="N1167" s="253"/>
      <c r="O1167" s="253"/>
      <c r="P1167" s="253"/>
      <c r="Q1167" s="253"/>
      <c r="R1167" s="253"/>
      <c r="S1167" s="253"/>
      <c r="T1167" s="254"/>
      <c r="U1167" s="14"/>
      <c r="V1167" s="14"/>
      <c r="W1167" s="14"/>
      <c r="X1167" s="14"/>
      <c r="Y1167" s="14"/>
      <c r="Z1167" s="14"/>
      <c r="AA1167" s="14"/>
      <c r="AB1167" s="14"/>
      <c r="AC1167" s="14"/>
      <c r="AD1167" s="14"/>
      <c r="AE1167" s="14"/>
      <c r="AT1167" s="255" t="s">
        <v>221</v>
      </c>
      <c r="AU1167" s="255" t="s">
        <v>83</v>
      </c>
      <c r="AV1167" s="14" t="s">
        <v>83</v>
      </c>
      <c r="AW1167" s="14" t="s">
        <v>34</v>
      </c>
      <c r="AX1167" s="14" t="s">
        <v>74</v>
      </c>
      <c r="AY1167" s="255" t="s">
        <v>210</v>
      </c>
    </row>
    <row r="1168" s="14" customFormat="1">
      <c r="A1168" s="14"/>
      <c r="B1168" s="245"/>
      <c r="C1168" s="246"/>
      <c r="D1168" s="236" t="s">
        <v>221</v>
      </c>
      <c r="E1168" s="247" t="s">
        <v>19</v>
      </c>
      <c r="F1168" s="248" t="s">
        <v>2531</v>
      </c>
      <c r="G1168" s="246"/>
      <c r="H1168" s="249">
        <v>2.1899999999999999</v>
      </c>
      <c r="I1168" s="250"/>
      <c r="J1168" s="246"/>
      <c r="K1168" s="246"/>
      <c r="L1168" s="251"/>
      <c r="M1168" s="252"/>
      <c r="N1168" s="253"/>
      <c r="O1168" s="253"/>
      <c r="P1168" s="253"/>
      <c r="Q1168" s="253"/>
      <c r="R1168" s="253"/>
      <c r="S1168" s="253"/>
      <c r="T1168" s="254"/>
      <c r="U1168" s="14"/>
      <c r="V1168" s="14"/>
      <c r="W1168" s="14"/>
      <c r="X1168" s="14"/>
      <c r="Y1168" s="14"/>
      <c r="Z1168" s="14"/>
      <c r="AA1168" s="14"/>
      <c r="AB1168" s="14"/>
      <c r="AC1168" s="14"/>
      <c r="AD1168" s="14"/>
      <c r="AE1168" s="14"/>
      <c r="AT1168" s="255" t="s">
        <v>221</v>
      </c>
      <c r="AU1168" s="255" t="s">
        <v>83</v>
      </c>
      <c r="AV1168" s="14" t="s">
        <v>83</v>
      </c>
      <c r="AW1168" s="14" t="s">
        <v>34</v>
      </c>
      <c r="AX1168" s="14" t="s">
        <v>74</v>
      </c>
      <c r="AY1168" s="255" t="s">
        <v>210</v>
      </c>
    </row>
    <row r="1169" s="14" customFormat="1">
      <c r="A1169" s="14"/>
      <c r="B1169" s="245"/>
      <c r="C1169" s="246"/>
      <c r="D1169" s="236" t="s">
        <v>221</v>
      </c>
      <c r="E1169" s="247" t="s">
        <v>19</v>
      </c>
      <c r="F1169" s="248" t="s">
        <v>2304</v>
      </c>
      <c r="G1169" s="246"/>
      <c r="H1169" s="249">
        <v>3.48</v>
      </c>
      <c r="I1169" s="250"/>
      <c r="J1169" s="246"/>
      <c r="K1169" s="246"/>
      <c r="L1169" s="251"/>
      <c r="M1169" s="252"/>
      <c r="N1169" s="253"/>
      <c r="O1169" s="253"/>
      <c r="P1169" s="253"/>
      <c r="Q1169" s="253"/>
      <c r="R1169" s="253"/>
      <c r="S1169" s="253"/>
      <c r="T1169" s="254"/>
      <c r="U1169" s="14"/>
      <c r="V1169" s="14"/>
      <c r="W1169" s="14"/>
      <c r="X1169" s="14"/>
      <c r="Y1169" s="14"/>
      <c r="Z1169" s="14"/>
      <c r="AA1169" s="14"/>
      <c r="AB1169" s="14"/>
      <c r="AC1169" s="14"/>
      <c r="AD1169" s="14"/>
      <c r="AE1169" s="14"/>
      <c r="AT1169" s="255" t="s">
        <v>221</v>
      </c>
      <c r="AU1169" s="255" t="s">
        <v>83</v>
      </c>
      <c r="AV1169" s="14" t="s">
        <v>83</v>
      </c>
      <c r="AW1169" s="14" t="s">
        <v>34</v>
      </c>
      <c r="AX1169" s="14" t="s">
        <v>74</v>
      </c>
      <c r="AY1169" s="255" t="s">
        <v>210</v>
      </c>
    </row>
    <row r="1170" s="14" customFormat="1">
      <c r="A1170" s="14"/>
      <c r="B1170" s="245"/>
      <c r="C1170" s="246"/>
      <c r="D1170" s="236" t="s">
        <v>221</v>
      </c>
      <c r="E1170" s="247" t="s">
        <v>19</v>
      </c>
      <c r="F1170" s="248" t="s">
        <v>2305</v>
      </c>
      <c r="G1170" s="246"/>
      <c r="H1170" s="249">
        <v>4.3499999999999996</v>
      </c>
      <c r="I1170" s="250"/>
      <c r="J1170" s="246"/>
      <c r="K1170" s="246"/>
      <c r="L1170" s="251"/>
      <c r="M1170" s="252"/>
      <c r="N1170" s="253"/>
      <c r="O1170" s="253"/>
      <c r="P1170" s="253"/>
      <c r="Q1170" s="253"/>
      <c r="R1170" s="253"/>
      <c r="S1170" s="253"/>
      <c r="T1170" s="254"/>
      <c r="U1170" s="14"/>
      <c r="V1170" s="14"/>
      <c r="W1170" s="14"/>
      <c r="X1170" s="14"/>
      <c r="Y1170" s="14"/>
      <c r="Z1170" s="14"/>
      <c r="AA1170" s="14"/>
      <c r="AB1170" s="14"/>
      <c r="AC1170" s="14"/>
      <c r="AD1170" s="14"/>
      <c r="AE1170" s="14"/>
      <c r="AT1170" s="255" t="s">
        <v>221</v>
      </c>
      <c r="AU1170" s="255" t="s">
        <v>83</v>
      </c>
      <c r="AV1170" s="14" t="s">
        <v>83</v>
      </c>
      <c r="AW1170" s="14" t="s">
        <v>34</v>
      </c>
      <c r="AX1170" s="14" t="s">
        <v>74</v>
      </c>
      <c r="AY1170" s="255" t="s">
        <v>210</v>
      </c>
    </row>
    <row r="1171" s="14" customFormat="1">
      <c r="A1171" s="14"/>
      <c r="B1171" s="245"/>
      <c r="C1171" s="246"/>
      <c r="D1171" s="236" t="s">
        <v>221</v>
      </c>
      <c r="E1171" s="247" t="s">
        <v>19</v>
      </c>
      <c r="F1171" s="248" t="s">
        <v>2306</v>
      </c>
      <c r="G1171" s="246"/>
      <c r="H1171" s="249">
        <v>2.0299999999999998</v>
      </c>
      <c r="I1171" s="250"/>
      <c r="J1171" s="246"/>
      <c r="K1171" s="246"/>
      <c r="L1171" s="251"/>
      <c r="M1171" s="252"/>
      <c r="N1171" s="253"/>
      <c r="O1171" s="253"/>
      <c r="P1171" s="253"/>
      <c r="Q1171" s="253"/>
      <c r="R1171" s="253"/>
      <c r="S1171" s="253"/>
      <c r="T1171" s="254"/>
      <c r="U1171" s="14"/>
      <c r="V1171" s="14"/>
      <c r="W1171" s="14"/>
      <c r="X1171" s="14"/>
      <c r="Y1171" s="14"/>
      <c r="Z1171" s="14"/>
      <c r="AA1171" s="14"/>
      <c r="AB1171" s="14"/>
      <c r="AC1171" s="14"/>
      <c r="AD1171" s="14"/>
      <c r="AE1171" s="14"/>
      <c r="AT1171" s="255" t="s">
        <v>221</v>
      </c>
      <c r="AU1171" s="255" t="s">
        <v>83</v>
      </c>
      <c r="AV1171" s="14" t="s">
        <v>83</v>
      </c>
      <c r="AW1171" s="14" t="s">
        <v>34</v>
      </c>
      <c r="AX1171" s="14" t="s">
        <v>74</v>
      </c>
      <c r="AY1171" s="255" t="s">
        <v>210</v>
      </c>
    </row>
    <row r="1172" s="14" customFormat="1">
      <c r="A1172" s="14"/>
      <c r="B1172" s="245"/>
      <c r="C1172" s="246"/>
      <c r="D1172" s="236" t="s">
        <v>221</v>
      </c>
      <c r="E1172" s="247" t="s">
        <v>19</v>
      </c>
      <c r="F1172" s="248" t="s">
        <v>2458</v>
      </c>
      <c r="G1172" s="246"/>
      <c r="H1172" s="249">
        <v>7.2000000000000002</v>
      </c>
      <c r="I1172" s="250"/>
      <c r="J1172" s="246"/>
      <c r="K1172" s="246"/>
      <c r="L1172" s="251"/>
      <c r="M1172" s="252"/>
      <c r="N1172" s="253"/>
      <c r="O1172" s="253"/>
      <c r="P1172" s="253"/>
      <c r="Q1172" s="253"/>
      <c r="R1172" s="253"/>
      <c r="S1172" s="253"/>
      <c r="T1172" s="254"/>
      <c r="U1172" s="14"/>
      <c r="V1172" s="14"/>
      <c r="W1172" s="14"/>
      <c r="X1172" s="14"/>
      <c r="Y1172" s="14"/>
      <c r="Z1172" s="14"/>
      <c r="AA1172" s="14"/>
      <c r="AB1172" s="14"/>
      <c r="AC1172" s="14"/>
      <c r="AD1172" s="14"/>
      <c r="AE1172" s="14"/>
      <c r="AT1172" s="255" t="s">
        <v>221</v>
      </c>
      <c r="AU1172" s="255" t="s">
        <v>83</v>
      </c>
      <c r="AV1172" s="14" t="s">
        <v>83</v>
      </c>
      <c r="AW1172" s="14" t="s">
        <v>34</v>
      </c>
      <c r="AX1172" s="14" t="s">
        <v>74</v>
      </c>
      <c r="AY1172" s="255" t="s">
        <v>210</v>
      </c>
    </row>
    <row r="1173" s="14" customFormat="1">
      <c r="A1173" s="14"/>
      <c r="B1173" s="245"/>
      <c r="C1173" s="246"/>
      <c r="D1173" s="236" t="s">
        <v>221</v>
      </c>
      <c r="E1173" s="247" t="s">
        <v>19</v>
      </c>
      <c r="F1173" s="248" t="s">
        <v>2459</v>
      </c>
      <c r="G1173" s="246"/>
      <c r="H1173" s="249">
        <v>5.9000000000000004</v>
      </c>
      <c r="I1173" s="250"/>
      <c r="J1173" s="246"/>
      <c r="K1173" s="246"/>
      <c r="L1173" s="251"/>
      <c r="M1173" s="252"/>
      <c r="N1173" s="253"/>
      <c r="O1173" s="253"/>
      <c r="P1173" s="253"/>
      <c r="Q1173" s="253"/>
      <c r="R1173" s="253"/>
      <c r="S1173" s="253"/>
      <c r="T1173" s="254"/>
      <c r="U1173" s="14"/>
      <c r="V1173" s="14"/>
      <c r="W1173" s="14"/>
      <c r="X1173" s="14"/>
      <c r="Y1173" s="14"/>
      <c r="Z1173" s="14"/>
      <c r="AA1173" s="14"/>
      <c r="AB1173" s="14"/>
      <c r="AC1173" s="14"/>
      <c r="AD1173" s="14"/>
      <c r="AE1173" s="14"/>
      <c r="AT1173" s="255" t="s">
        <v>221</v>
      </c>
      <c r="AU1173" s="255" t="s">
        <v>83</v>
      </c>
      <c r="AV1173" s="14" t="s">
        <v>83</v>
      </c>
      <c r="AW1173" s="14" t="s">
        <v>34</v>
      </c>
      <c r="AX1173" s="14" t="s">
        <v>74</v>
      </c>
      <c r="AY1173" s="255" t="s">
        <v>210</v>
      </c>
    </row>
    <row r="1174" s="13" customFormat="1">
      <c r="A1174" s="13"/>
      <c r="B1174" s="234"/>
      <c r="C1174" s="235"/>
      <c r="D1174" s="236" t="s">
        <v>221</v>
      </c>
      <c r="E1174" s="237" t="s">
        <v>19</v>
      </c>
      <c r="F1174" s="238" t="s">
        <v>2532</v>
      </c>
      <c r="G1174" s="235"/>
      <c r="H1174" s="237" t="s">
        <v>19</v>
      </c>
      <c r="I1174" s="239"/>
      <c r="J1174" s="235"/>
      <c r="K1174" s="235"/>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221</v>
      </c>
      <c r="AU1174" s="244" t="s">
        <v>83</v>
      </c>
      <c r="AV1174" s="13" t="s">
        <v>81</v>
      </c>
      <c r="AW1174" s="13" t="s">
        <v>34</v>
      </c>
      <c r="AX1174" s="13" t="s">
        <v>74</v>
      </c>
      <c r="AY1174" s="244" t="s">
        <v>210</v>
      </c>
    </row>
    <row r="1175" s="14" customFormat="1">
      <c r="A1175" s="14"/>
      <c r="B1175" s="245"/>
      <c r="C1175" s="246"/>
      <c r="D1175" s="236" t="s">
        <v>221</v>
      </c>
      <c r="E1175" s="247" t="s">
        <v>19</v>
      </c>
      <c r="F1175" s="248" t="s">
        <v>520</v>
      </c>
      <c r="G1175" s="246"/>
      <c r="H1175" s="249">
        <v>16.73</v>
      </c>
      <c r="I1175" s="250"/>
      <c r="J1175" s="246"/>
      <c r="K1175" s="246"/>
      <c r="L1175" s="251"/>
      <c r="M1175" s="252"/>
      <c r="N1175" s="253"/>
      <c r="O1175" s="253"/>
      <c r="P1175" s="253"/>
      <c r="Q1175" s="253"/>
      <c r="R1175" s="253"/>
      <c r="S1175" s="253"/>
      <c r="T1175" s="254"/>
      <c r="U1175" s="14"/>
      <c r="V1175" s="14"/>
      <c r="W1175" s="14"/>
      <c r="X1175" s="14"/>
      <c r="Y1175" s="14"/>
      <c r="Z1175" s="14"/>
      <c r="AA1175" s="14"/>
      <c r="AB1175" s="14"/>
      <c r="AC1175" s="14"/>
      <c r="AD1175" s="14"/>
      <c r="AE1175" s="14"/>
      <c r="AT1175" s="255" t="s">
        <v>221</v>
      </c>
      <c r="AU1175" s="255" t="s">
        <v>83</v>
      </c>
      <c r="AV1175" s="14" t="s">
        <v>83</v>
      </c>
      <c r="AW1175" s="14" t="s">
        <v>34</v>
      </c>
      <c r="AX1175" s="14" t="s">
        <v>74</v>
      </c>
      <c r="AY1175" s="255" t="s">
        <v>210</v>
      </c>
    </row>
    <row r="1176" s="16" customFormat="1">
      <c r="A1176" s="16"/>
      <c r="B1176" s="267"/>
      <c r="C1176" s="268"/>
      <c r="D1176" s="236" t="s">
        <v>221</v>
      </c>
      <c r="E1176" s="269" t="s">
        <v>19</v>
      </c>
      <c r="F1176" s="270" t="s">
        <v>236</v>
      </c>
      <c r="G1176" s="268"/>
      <c r="H1176" s="271">
        <v>105</v>
      </c>
      <c r="I1176" s="272"/>
      <c r="J1176" s="268"/>
      <c r="K1176" s="268"/>
      <c r="L1176" s="273"/>
      <c r="M1176" s="274"/>
      <c r="N1176" s="275"/>
      <c r="O1176" s="275"/>
      <c r="P1176" s="275"/>
      <c r="Q1176" s="275"/>
      <c r="R1176" s="275"/>
      <c r="S1176" s="275"/>
      <c r="T1176" s="276"/>
      <c r="U1176" s="16"/>
      <c r="V1176" s="16"/>
      <c r="W1176" s="16"/>
      <c r="X1176" s="16"/>
      <c r="Y1176" s="16"/>
      <c r="Z1176" s="16"/>
      <c r="AA1176" s="16"/>
      <c r="AB1176" s="16"/>
      <c r="AC1176" s="16"/>
      <c r="AD1176" s="16"/>
      <c r="AE1176" s="16"/>
      <c r="AT1176" s="277" t="s">
        <v>221</v>
      </c>
      <c r="AU1176" s="277" t="s">
        <v>83</v>
      </c>
      <c r="AV1176" s="16" t="s">
        <v>217</v>
      </c>
      <c r="AW1176" s="16" t="s">
        <v>34</v>
      </c>
      <c r="AX1176" s="16" t="s">
        <v>81</v>
      </c>
      <c r="AY1176" s="277" t="s">
        <v>210</v>
      </c>
    </row>
    <row r="1177" s="12" customFormat="1" ht="25.92" customHeight="1">
      <c r="A1177" s="12"/>
      <c r="B1177" s="200"/>
      <c r="C1177" s="201"/>
      <c r="D1177" s="202" t="s">
        <v>73</v>
      </c>
      <c r="E1177" s="203" t="s">
        <v>2171</v>
      </c>
      <c r="F1177" s="203" t="s">
        <v>2172</v>
      </c>
      <c r="G1177" s="201"/>
      <c r="H1177" s="201"/>
      <c r="I1177" s="204"/>
      <c r="J1177" s="205">
        <f>BK1177</f>
        <v>0</v>
      </c>
      <c r="K1177" s="201"/>
      <c r="L1177" s="206"/>
      <c r="M1177" s="207"/>
      <c r="N1177" s="208"/>
      <c r="O1177" s="208"/>
      <c r="P1177" s="209">
        <f>SUM(P1178:P1180)</f>
        <v>0</v>
      </c>
      <c r="Q1177" s="208"/>
      <c r="R1177" s="209">
        <f>SUM(R1178:R1180)</f>
        <v>0</v>
      </c>
      <c r="S1177" s="208"/>
      <c r="T1177" s="210">
        <f>SUM(T1178:T1180)</f>
        <v>0</v>
      </c>
      <c r="U1177" s="12"/>
      <c r="V1177" s="12"/>
      <c r="W1177" s="12"/>
      <c r="X1177" s="12"/>
      <c r="Y1177" s="12"/>
      <c r="Z1177" s="12"/>
      <c r="AA1177" s="12"/>
      <c r="AB1177" s="12"/>
      <c r="AC1177" s="12"/>
      <c r="AD1177" s="12"/>
      <c r="AE1177" s="12"/>
      <c r="AR1177" s="211" t="s">
        <v>217</v>
      </c>
      <c r="AT1177" s="212" t="s">
        <v>73</v>
      </c>
      <c r="AU1177" s="212" t="s">
        <v>74</v>
      </c>
      <c r="AY1177" s="211" t="s">
        <v>210</v>
      </c>
      <c r="BK1177" s="213">
        <f>SUM(BK1178:BK1180)</f>
        <v>0</v>
      </c>
    </row>
    <row r="1178" s="2" customFormat="1" ht="16.5" customHeight="1">
      <c r="A1178" s="40"/>
      <c r="B1178" s="41"/>
      <c r="C1178" s="216" t="s">
        <v>1471</v>
      </c>
      <c r="D1178" s="216" t="s">
        <v>212</v>
      </c>
      <c r="E1178" s="217" t="s">
        <v>3094</v>
      </c>
      <c r="F1178" s="218" t="s">
        <v>3095</v>
      </c>
      <c r="G1178" s="219" t="s">
        <v>295</v>
      </c>
      <c r="H1178" s="220">
        <v>1</v>
      </c>
      <c r="I1178" s="221"/>
      <c r="J1178" s="222">
        <f>ROUND(I1178*H1178,2)</f>
        <v>0</v>
      </c>
      <c r="K1178" s="218" t="s">
        <v>296</v>
      </c>
      <c r="L1178" s="46"/>
      <c r="M1178" s="223" t="s">
        <v>19</v>
      </c>
      <c r="N1178" s="224" t="s">
        <v>45</v>
      </c>
      <c r="O1178" s="86"/>
      <c r="P1178" s="225">
        <f>O1178*H1178</f>
        <v>0</v>
      </c>
      <c r="Q1178" s="225">
        <v>0</v>
      </c>
      <c r="R1178" s="225">
        <f>Q1178*H1178</f>
        <v>0</v>
      </c>
      <c r="S1178" s="225">
        <v>0</v>
      </c>
      <c r="T1178" s="226">
        <f>S1178*H1178</f>
        <v>0</v>
      </c>
      <c r="U1178" s="40"/>
      <c r="V1178" s="40"/>
      <c r="W1178" s="40"/>
      <c r="X1178" s="40"/>
      <c r="Y1178" s="40"/>
      <c r="Z1178" s="40"/>
      <c r="AA1178" s="40"/>
      <c r="AB1178" s="40"/>
      <c r="AC1178" s="40"/>
      <c r="AD1178" s="40"/>
      <c r="AE1178" s="40"/>
      <c r="AR1178" s="227" t="s">
        <v>2176</v>
      </c>
      <c r="AT1178" s="227" t="s">
        <v>212</v>
      </c>
      <c r="AU1178" s="227" t="s">
        <v>81</v>
      </c>
      <c r="AY1178" s="19" t="s">
        <v>210</v>
      </c>
      <c r="BE1178" s="228">
        <f>IF(N1178="základní",J1178,0)</f>
        <v>0</v>
      </c>
      <c r="BF1178" s="228">
        <f>IF(N1178="snížená",J1178,0)</f>
        <v>0</v>
      </c>
      <c r="BG1178" s="228">
        <f>IF(N1178="zákl. přenesená",J1178,0)</f>
        <v>0</v>
      </c>
      <c r="BH1178" s="228">
        <f>IF(N1178="sníž. přenesená",J1178,0)</f>
        <v>0</v>
      </c>
      <c r="BI1178" s="228">
        <f>IF(N1178="nulová",J1178,0)</f>
        <v>0</v>
      </c>
      <c r="BJ1178" s="19" t="s">
        <v>81</v>
      </c>
      <c r="BK1178" s="228">
        <f>ROUND(I1178*H1178,2)</f>
        <v>0</v>
      </c>
      <c r="BL1178" s="19" t="s">
        <v>2176</v>
      </c>
      <c r="BM1178" s="227" t="s">
        <v>3096</v>
      </c>
    </row>
    <row r="1179" s="2" customFormat="1" ht="16.5" customHeight="1">
      <c r="A1179" s="40"/>
      <c r="B1179" s="41"/>
      <c r="C1179" s="216" t="s">
        <v>1475</v>
      </c>
      <c r="D1179" s="216" t="s">
        <v>212</v>
      </c>
      <c r="E1179" s="217" t="s">
        <v>2174</v>
      </c>
      <c r="F1179" s="218" t="s">
        <v>2175</v>
      </c>
      <c r="G1179" s="219" t="s">
        <v>295</v>
      </c>
      <c r="H1179" s="220">
        <v>1</v>
      </c>
      <c r="I1179" s="221"/>
      <c r="J1179" s="222">
        <f>ROUND(I1179*H1179,2)</f>
        <v>0</v>
      </c>
      <c r="K1179" s="218" t="s">
        <v>296</v>
      </c>
      <c r="L1179" s="46"/>
      <c r="M1179" s="223" t="s">
        <v>19</v>
      </c>
      <c r="N1179" s="224" t="s">
        <v>45</v>
      </c>
      <c r="O1179" s="86"/>
      <c r="P1179" s="225">
        <f>O1179*H1179</f>
        <v>0</v>
      </c>
      <c r="Q1179" s="225">
        <v>0</v>
      </c>
      <c r="R1179" s="225">
        <f>Q1179*H1179</f>
        <v>0</v>
      </c>
      <c r="S1179" s="225">
        <v>0</v>
      </c>
      <c r="T1179" s="226">
        <f>S1179*H1179</f>
        <v>0</v>
      </c>
      <c r="U1179" s="40"/>
      <c r="V1179" s="40"/>
      <c r="W1179" s="40"/>
      <c r="X1179" s="40"/>
      <c r="Y1179" s="40"/>
      <c r="Z1179" s="40"/>
      <c r="AA1179" s="40"/>
      <c r="AB1179" s="40"/>
      <c r="AC1179" s="40"/>
      <c r="AD1179" s="40"/>
      <c r="AE1179" s="40"/>
      <c r="AR1179" s="227" t="s">
        <v>2176</v>
      </c>
      <c r="AT1179" s="227" t="s">
        <v>212</v>
      </c>
      <c r="AU1179" s="227" t="s">
        <v>81</v>
      </c>
      <c r="AY1179" s="19" t="s">
        <v>210</v>
      </c>
      <c r="BE1179" s="228">
        <f>IF(N1179="základní",J1179,0)</f>
        <v>0</v>
      </c>
      <c r="BF1179" s="228">
        <f>IF(N1179="snížená",J1179,0)</f>
        <v>0</v>
      </c>
      <c r="BG1179" s="228">
        <f>IF(N1179="zákl. přenesená",J1179,0)</f>
        <v>0</v>
      </c>
      <c r="BH1179" s="228">
        <f>IF(N1179="sníž. přenesená",J1179,0)</f>
        <v>0</v>
      </c>
      <c r="BI1179" s="228">
        <f>IF(N1179="nulová",J1179,0)</f>
        <v>0</v>
      </c>
      <c r="BJ1179" s="19" t="s">
        <v>81</v>
      </c>
      <c r="BK1179" s="228">
        <f>ROUND(I1179*H1179,2)</f>
        <v>0</v>
      </c>
      <c r="BL1179" s="19" t="s">
        <v>2176</v>
      </c>
      <c r="BM1179" s="227" t="s">
        <v>2177</v>
      </c>
    </row>
    <row r="1180" s="2" customFormat="1" ht="16.5" customHeight="1">
      <c r="A1180" s="40"/>
      <c r="B1180" s="41"/>
      <c r="C1180" s="216" t="s">
        <v>1480</v>
      </c>
      <c r="D1180" s="216" t="s">
        <v>212</v>
      </c>
      <c r="E1180" s="217" t="s">
        <v>2179</v>
      </c>
      <c r="F1180" s="218" t="s">
        <v>2180</v>
      </c>
      <c r="G1180" s="219" t="s">
        <v>2181</v>
      </c>
      <c r="H1180" s="289"/>
      <c r="I1180" s="221"/>
      <c r="J1180" s="222">
        <f>ROUND(I1180*H1180,2)</f>
        <v>0</v>
      </c>
      <c r="K1180" s="218" t="s">
        <v>296</v>
      </c>
      <c r="L1180" s="46"/>
      <c r="M1180" s="290" t="s">
        <v>19</v>
      </c>
      <c r="N1180" s="291" t="s">
        <v>45</v>
      </c>
      <c r="O1180" s="292"/>
      <c r="P1180" s="293">
        <f>O1180*H1180</f>
        <v>0</v>
      </c>
      <c r="Q1180" s="293">
        <v>0</v>
      </c>
      <c r="R1180" s="293">
        <f>Q1180*H1180</f>
        <v>0</v>
      </c>
      <c r="S1180" s="293">
        <v>0</v>
      </c>
      <c r="T1180" s="294">
        <f>S1180*H1180</f>
        <v>0</v>
      </c>
      <c r="U1180" s="40"/>
      <c r="V1180" s="40"/>
      <c r="W1180" s="40"/>
      <c r="X1180" s="40"/>
      <c r="Y1180" s="40"/>
      <c r="Z1180" s="40"/>
      <c r="AA1180" s="40"/>
      <c r="AB1180" s="40"/>
      <c r="AC1180" s="40"/>
      <c r="AD1180" s="40"/>
      <c r="AE1180" s="40"/>
      <c r="AR1180" s="227" t="s">
        <v>2176</v>
      </c>
      <c r="AT1180" s="227" t="s">
        <v>212</v>
      </c>
      <c r="AU1180" s="227" t="s">
        <v>81</v>
      </c>
      <c r="AY1180" s="19" t="s">
        <v>210</v>
      </c>
      <c r="BE1180" s="228">
        <f>IF(N1180="základní",J1180,0)</f>
        <v>0</v>
      </c>
      <c r="BF1180" s="228">
        <f>IF(N1180="snížená",J1180,0)</f>
        <v>0</v>
      </c>
      <c r="BG1180" s="228">
        <f>IF(N1180="zákl. přenesená",J1180,0)</f>
        <v>0</v>
      </c>
      <c r="BH1180" s="228">
        <f>IF(N1180="sníž. přenesená",J1180,0)</f>
        <v>0</v>
      </c>
      <c r="BI1180" s="228">
        <f>IF(N1180="nulová",J1180,0)</f>
        <v>0</v>
      </c>
      <c r="BJ1180" s="19" t="s">
        <v>81</v>
      </c>
      <c r="BK1180" s="228">
        <f>ROUND(I1180*H1180,2)</f>
        <v>0</v>
      </c>
      <c r="BL1180" s="19" t="s">
        <v>2176</v>
      </c>
      <c r="BM1180" s="227" t="s">
        <v>2182</v>
      </c>
    </row>
    <row r="1181" s="2" customFormat="1" ht="6.96" customHeight="1">
      <c r="A1181" s="40"/>
      <c r="B1181" s="61"/>
      <c r="C1181" s="62"/>
      <c r="D1181" s="62"/>
      <c r="E1181" s="62"/>
      <c r="F1181" s="62"/>
      <c r="G1181" s="62"/>
      <c r="H1181" s="62"/>
      <c r="I1181" s="62"/>
      <c r="J1181" s="62"/>
      <c r="K1181" s="62"/>
      <c r="L1181" s="46"/>
      <c r="M1181" s="40"/>
      <c r="O1181" s="40"/>
      <c r="P1181" s="40"/>
      <c r="Q1181" s="40"/>
      <c r="R1181" s="40"/>
      <c r="S1181" s="40"/>
      <c r="T1181" s="40"/>
      <c r="U1181" s="40"/>
      <c r="V1181" s="40"/>
      <c r="W1181" s="40"/>
      <c r="X1181" s="40"/>
      <c r="Y1181" s="40"/>
      <c r="Z1181" s="40"/>
      <c r="AA1181" s="40"/>
      <c r="AB1181" s="40"/>
      <c r="AC1181" s="40"/>
      <c r="AD1181" s="40"/>
      <c r="AE1181" s="40"/>
    </row>
  </sheetData>
  <sheetProtection sheet="1" autoFilter="0" formatColumns="0" formatRows="0" objects="1" scenarios="1" spinCount="100000" saltValue="uLO9HFDVJws1kVVjHB30ZXbO4ZASHH4mHDbScRgKE2AXprA0diysbWbJLpn2sg9NbQU41ygg8xTY4DxOzSoUaQ==" hashValue="9sAQGoWj1egDns0Yij5Aca0Csn1r3GzGwFXpfMDZchrq+00FrEZvBID7gWD9t15xJ0getsI/d0HZI3O+gfoVVw==" algorithmName="SHA-512" password="CC35"/>
  <autoFilter ref="C106:K1180"/>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311231115"/>
    <hyperlink ref="F115" r:id="rId2" display="https://podminky.urs.cz/item/CS_URS_2023_01/342241112"/>
    <hyperlink ref="F125" r:id="rId3" display="https://podminky.urs.cz/item/CS_URS_2023_01/452386111"/>
    <hyperlink ref="F130" r:id="rId4" display="https://podminky.urs.cz/item/CS_URS_2023_01/611142022"/>
    <hyperlink ref="F145" r:id="rId5" display="https://podminky.urs.cz/item/CS_URS_2023_01/611311121"/>
    <hyperlink ref="F160" r:id="rId6" display="https://podminky.urs.cz/item/CS_URS_2023_01/612125100"/>
    <hyperlink ref="F167" r:id="rId7" display="https://podminky.urs.cz/item/CS_URS_2023_01/612125100"/>
    <hyperlink ref="F172" r:id="rId8" display="https://podminky.urs.cz/item/CS_URS_2023_01/612311141"/>
    <hyperlink ref="F293" r:id="rId9" display="https://podminky.urs.cz/item/CS_URS_2023_01/612311191"/>
    <hyperlink ref="F297" r:id="rId10" display="https://podminky.urs.cz/item/CS_URS_2023_01/612351121"/>
    <hyperlink ref="F307" r:id="rId11" display="https://podminky.urs.cz/item/CS_URS_2023_01/612351171"/>
    <hyperlink ref="F316" r:id="rId12" display="https://podminky.urs.cz/item/CS_URS_2023_01/617632111"/>
    <hyperlink ref="F321" r:id="rId13" display="https://podminky.urs.cz/item/CS_URS_2023_01/619315131"/>
    <hyperlink ref="F333" r:id="rId14" display="https://podminky.urs.cz/item/CS_URS_2023_01/631311113"/>
    <hyperlink ref="F350" r:id="rId15" display="https://podminky.urs.cz/item/CS_URS_2023_01/631311114"/>
    <hyperlink ref="F357" r:id="rId16" display="https://podminky.urs.cz/item/CS_URS_2023_01/631362021"/>
    <hyperlink ref="F364" r:id="rId17" display="https://podminky.urs.cz/item/CS_URS_2023_01/631362021"/>
    <hyperlink ref="F391" r:id="rId18" display="https://podminky.urs.cz/item/CS_URS_2023_01/632451214"/>
    <hyperlink ref="F410" r:id="rId19" display="https://podminky.urs.cz/item/CS_URS_2023_01/632481215"/>
    <hyperlink ref="F431" r:id="rId20" display="https://podminky.urs.cz/item/CS_URS_2023_01/634111113"/>
    <hyperlink ref="F450" r:id="rId21" display="https://podminky.urs.cz/item/CS_URS_2023_01/635321121"/>
    <hyperlink ref="F468" r:id="rId22" display="https://podminky.urs.cz/item/CS_URS_2023_01/636211111"/>
    <hyperlink ref="F483" r:id="rId23" display="https://podminky.urs.cz/item/CS_URS_2022_02/636211421.r"/>
    <hyperlink ref="F496" r:id="rId24" display="https://podminky.urs.cz/item/CS_URS_2023_01/636295011"/>
    <hyperlink ref="F527" r:id="rId25" display="https://podminky.urs.cz/item/CS_URS_2023_01/636295031"/>
    <hyperlink ref="F550" r:id="rId26" display="https://podminky.urs.cz/item/CS_URS_2023_01/949101112"/>
    <hyperlink ref="F736" r:id="rId27" display="https://podminky.urs.cz/item/CS_URS_2023_01/997006511"/>
    <hyperlink ref="F739" r:id="rId28" display="https://podminky.urs.cz/item/CS_URS_2023_01/997013002"/>
    <hyperlink ref="F743" r:id="rId29" display="https://podminky.urs.cz/item/CS_URS_2023_01/997013213"/>
    <hyperlink ref="F745" r:id="rId30" display="https://podminky.urs.cz/item/CS_URS_2023_01/997013501"/>
    <hyperlink ref="F747" r:id="rId31" display="https://podminky.urs.cz/item/CS_URS_2023_01/997013509"/>
    <hyperlink ref="F751" r:id="rId32" display="https://podminky.urs.cz/item/CS_URS_2023_01/997013631"/>
    <hyperlink ref="F755" r:id="rId33" display="https://podminky.urs.cz/item/CS_URS_2023_01/998011002"/>
    <hyperlink ref="F757" r:id="rId34" display="https://podminky.urs.cz/item/CS_URS_2023_01/998017002"/>
    <hyperlink ref="F759" r:id="rId35" display="https://podminky.urs.cz/item/CS_URS_2023_01/998018002"/>
    <hyperlink ref="F763" r:id="rId36" display="https://podminky.urs.cz/item/CS_URS_2023_01/713111111"/>
    <hyperlink ref="F780" r:id="rId37" display="https://podminky.urs.cz/item/CS_URS_2023_01/713121111"/>
    <hyperlink ref="F787" r:id="rId38" display="https://podminky.urs.cz/item/CS_URS_2023_01/713121131"/>
    <hyperlink ref="F794" r:id="rId39" display="https://podminky.urs.cz/item/CS_URS_2023_01/998713102"/>
    <hyperlink ref="F796" r:id="rId40" display="https://podminky.urs.cz/item/CS_URS_2023_01/998713181"/>
    <hyperlink ref="F801" r:id="rId41" display="https://podminky.urs.cz/item/CS_URS_2022_02/762522935"/>
    <hyperlink ref="F834" r:id="rId42" display="https://podminky.urs.cz/item/CS_URS_2022_02/762812240"/>
    <hyperlink ref="F841" r:id="rId43" display="https://podminky.urs.cz/item/CS_URS_2022_02/762812140"/>
    <hyperlink ref="F863" r:id="rId44" display="https://podminky.urs.cz/item/CS_URS_2022_02/998762102"/>
    <hyperlink ref="F865" r:id="rId45" display="https://podminky.urs.cz/item/CS_URS_2022_02/998762181"/>
    <hyperlink ref="F868" r:id="rId46" display="https://podminky.urs.cz/item/CS_URS_2023_01/763121551.r"/>
    <hyperlink ref="F876" r:id="rId47" display="https://podminky.urs.cz/item/CS_URS_2023_01/763131751R"/>
    <hyperlink ref="F881" r:id="rId48" display="https://podminky.urs.cz/item/CS_URS_2023_01/763164737"/>
    <hyperlink ref="F885" r:id="rId49" display="https://podminky.urs.cz/item/CS_URS_2023_01/998763302"/>
    <hyperlink ref="F887" r:id="rId50" display="https://podminky.urs.cz/item/CS_URS_2023_01/998763381"/>
    <hyperlink ref="F894" r:id="rId51" display="https://podminky.urs.cz/item/CS_URS_2023_01/771531007"/>
    <hyperlink ref="F912" r:id="rId52" display="https://podminky.urs.cz/item/CS_URS_2023_01/771531801"/>
    <hyperlink ref="F949" r:id="rId53" display="https://podminky.urs.cz/item/CS_URS_2023_01/771559191"/>
    <hyperlink ref="F954" r:id="rId54" display="https://podminky.urs.cz/item/CS_URS_2023_01/771559192"/>
    <hyperlink ref="F959" r:id="rId55" display="https://podminky.urs.cz/item/CS_URS_2023_01/596991111"/>
    <hyperlink ref="F964" r:id="rId56" display="https://podminky.urs.cz/item/CS_URS_2023_01/R01.r03"/>
    <hyperlink ref="F969" r:id="rId57" display="https://podminky.urs.cz/item/CS_URS_2023_01/771591247.r"/>
    <hyperlink ref="F979" r:id="rId58" display="https://podminky.urs.cz/item/CS_URS_2023_01/998771102"/>
    <hyperlink ref="F981" r:id="rId59" display="https://podminky.urs.cz/item/CS_URS_2023_01/998771181"/>
    <hyperlink ref="F984" r:id="rId60" display="https://podminky.urs.cz/item/CS_URS_2023_01/781111011"/>
    <hyperlink ref="F991" r:id="rId61" display="https://podminky.urs.cz/item/CS_URS_2023_01/781121011"/>
    <hyperlink ref="F998" r:id="rId62" display="https://podminky.urs.cz/item/CS_URS_2023_01/781495115"/>
    <hyperlink ref="F1003" r:id="rId63" display="https://podminky.urs.cz/item/CS_URS_2023_01/781731111"/>
    <hyperlink ref="F1023" r:id="rId64" display="https://podminky.urs.cz/item/CS_URS_2023_01/781739191"/>
    <hyperlink ref="F1030" r:id="rId65" display="https://podminky.urs.cz/item/CS_URS_2023_01/781739192"/>
    <hyperlink ref="F1046" r:id="rId66" display="https://podminky.urs.cz/item/CS_URS_2023_01/781494511"/>
    <hyperlink ref="F1051" r:id="rId67" display="https://podminky.urs.cz/item/CS_URS_2023_01/998781101"/>
    <hyperlink ref="F1053" r:id="rId68" display="https://podminky.urs.cz/item/CS_URS_2023_01/998781181"/>
    <hyperlink ref="F1056" r:id="rId69" display="https://podminky.urs.cz/item/CS_URS_2023_01/783101201"/>
    <hyperlink ref="F1063" r:id="rId70" display="https://podminky.urs.cz/item/CS_URS_2023_01/783101203"/>
    <hyperlink ref="F1065" r:id="rId71" display="https://podminky.urs.cz/item/CS_URS_2023_01/783101203"/>
    <hyperlink ref="F1069" r:id="rId72" display="https://podminky.urs.cz/item/CS_URS_2023_01/783101401"/>
    <hyperlink ref="F1073" r:id="rId73" display="https://podminky.urs.cz/item/CS_URS_2023_01/783113111"/>
    <hyperlink ref="F1079" r:id="rId74" display="https://podminky.urs.cz/item/CS_URS_2023_01/783113121"/>
    <hyperlink ref="F1081" r:id="rId75" display="https://podminky.urs.cz/item/CS_URS_2023_01/783114101"/>
    <hyperlink ref="F1083" r:id="rId76" display="https://podminky.urs.cz/item/CS_URS_2023_01/783117101"/>
    <hyperlink ref="F1085" r:id="rId77" display="https://podminky.urs.cz/item/CS_URS_2023_01/783117101"/>
    <hyperlink ref="F1091" r:id="rId78" display="https://podminky.urs.cz/item/CS_URS_2023_01/783201201"/>
    <hyperlink ref="F1094" r:id="rId79" display="https://podminky.urs.cz/item/CS_URS_2023_01/783201401"/>
    <hyperlink ref="F1102" r:id="rId80" display="https://podminky.urs.cz/item/CS_URS_2023_01/783201401"/>
    <hyperlink ref="F1105" r:id="rId81" display="https://podminky.urs.cz/item/CS_URS_2023_01/783213111"/>
    <hyperlink ref="F1114" r:id="rId82" display="https://podminky.urs.cz/item/CS_URS_2023_01/783213121"/>
    <hyperlink ref="F1122" r:id="rId83" display="https://podminky.urs.cz/item/CS_URS_2023_01/783217101"/>
    <hyperlink ref="F1131" r:id="rId84" display="https://podminky.urs.cz/item/CS_URS_2023_01/783268103"/>
    <hyperlink ref="F1137" r:id="rId85" display="https://podminky.urs.cz/item/CS_URS_2023_01/783823137"/>
    <hyperlink ref="F1145" r:id="rId86" display="https://podminky.urs.cz/item/CS_URS_2023_01/783827127"/>
    <hyperlink ref="F1153" r:id="rId87" display="https://podminky.urs.cz/item/CS_URS_2023_01/783827127.r"/>
    <hyperlink ref="F1160" r:id="rId88" display="https://podminky.urs.cz/item/CS_URS_2023_01/783913161"/>
  </hyperlinks>
  <pageMargins left="0.39375" right="0.39375" top="0.39375" bottom="0.39375" header="0" footer="0"/>
  <pageSetup paperSize="9" orientation="landscape" blackAndWhite="1" fitToHeight="100"/>
  <headerFooter>
    <oddFooter>&amp;CStrana &amp;P z &amp;N</oddFooter>
  </headerFooter>
  <drawing r:id="rId8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3097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ROUND((SUM(BE93:BE101)),  2)</f>
        <v>0</v>
      </c>
      <c r="G37" s="40"/>
      <c r="H37" s="40"/>
      <c r="I37" s="160">
        <v>0.20999999999999999</v>
      </c>
      <c r="J37" s="159">
        <f>ROUND(((SUM(BE93:BE101))*I37),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ROUND((SUM(BF93:BF101)),  2)</f>
        <v>0</v>
      </c>
      <c r="G38" s="40"/>
      <c r="H38" s="40"/>
      <c r="I38" s="160">
        <v>0.14999999999999999</v>
      </c>
      <c r="J38" s="159">
        <f>ROUND(((SUM(BF93:BF101))*I38),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ROUND((SUM(BG93:BG101)),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ROUND((SUM(BH93:BH101)),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ROUND((SUM(BI93:BI101)),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01.4 - Domovní plynovod vnitřní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186</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3098</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195</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Revitalizace Starého děkanství, Nymburk</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167</v>
      </c>
      <c r="D80" s="24"/>
      <c r="E80" s="24"/>
      <c r="F80" s="24"/>
      <c r="G80" s="24"/>
      <c r="H80" s="24"/>
      <c r="I80" s="24"/>
      <c r="J80" s="24"/>
      <c r="K80" s="24"/>
      <c r="L80" s="22"/>
    </row>
    <row r="81" s="1" customFormat="1" ht="16.5" customHeight="1">
      <c r="B81" s="23"/>
      <c r="C81" s="24"/>
      <c r="D81" s="24"/>
      <c r="E81" s="172" t="s">
        <v>2268</v>
      </c>
      <c r="F81" s="24"/>
      <c r="G81" s="24"/>
      <c r="H81" s="24"/>
      <c r="I81" s="24"/>
      <c r="J81" s="24"/>
      <c r="K81" s="24"/>
      <c r="L81" s="22"/>
    </row>
    <row r="82" s="1" customFormat="1" ht="12" customHeight="1">
      <c r="B82" s="23"/>
      <c r="C82" s="34" t="s">
        <v>169</v>
      </c>
      <c r="D82" s="24"/>
      <c r="E82" s="24"/>
      <c r="F82" s="24"/>
      <c r="G82" s="24"/>
      <c r="H82" s="24"/>
      <c r="I82" s="24"/>
      <c r="J82" s="24"/>
      <c r="K82" s="24"/>
      <c r="L82" s="22"/>
    </row>
    <row r="83" s="2" customFormat="1" ht="16.5" customHeight="1">
      <c r="A83" s="40"/>
      <c r="B83" s="41"/>
      <c r="C83" s="42"/>
      <c r="D83" s="42"/>
      <c r="E83" s="173" t="s">
        <v>170</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171</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01.4 - Domovní plynovod vnitřní</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2. 5. 2022</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31</v>
      </c>
      <c r="J89" s="38" t="str">
        <f>E25</f>
        <v>FAPAL s.r.o.</v>
      </c>
      <c r="K89" s="42"/>
      <c r="L89" s="148"/>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IF(E22="","",E22)</f>
        <v>Vyplň údaj</v>
      </c>
      <c r="G90" s="42"/>
      <c r="H90" s="42"/>
      <c r="I90" s="34" t="s">
        <v>35</v>
      </c>
      <c r="J90" s="38" t="str">
        <f>E28</f>
        <v>Veronika Šoulová</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196</v>
      </c>
      <c r="D92" s="192" t="s">
        <v>59</v>
      </c>
      <c r="E92" s="192" t="s">
        <v>55</v>
      </c>
      <c r="F92" s="192" t="s">
        <v>56</v>
      </c>
      <c r="G92" s="192" t="s">
        <v>197</v>
      </c>
      <c r="H92" s="192" t="s">
        <v>198</v>
      </c>
      <c r="I92" s="192" t="s">
        <v>199</v>
      </c>
      <c r="J92" s="192" t="s">
        <v>175</v>
      </c>
      <c r="K92" s="193" t="s">
        <v>200</v>
      </c>
      <c r="L92" s="194"/>
      <c r="M92" s="94" t="s">
        <v>19</v>
      </c>
      <c r="N92" s="95" t="s">
        <v>44</v>
      </c>
      <c r="O92" s="95" t="s">
        <v>201</v>
      </c>
      <c r="P92" s="95" t="s">
        <v>202</v>
      </c>
      <c r="Q92" s="95" t="s">
        <v>203</v>
      </c>
      <c r="R92" s="95" t="s">
        <v>204</v>
      </c>
      <c r="S92" s="95" t="s">
        <v>205</v>
      </c>
      <c r="T92" s="96" t="s">
        <v>206</v>
      </c>
      <c r="U92" s="189"/>
      <c r="V92" s="189"/>
      <c r="W92" s="189"/>
      <c r="X92" s="189"/>
      <c r="Y92" s="189"/>
      <c r="Z92" s="189"/>
      <c r="AA92" s="189"/>
      <c r="AB92" s="189"/>
      <c r="AC92" s="189"/>
      <c r="AD92" s="189"/>
      <c r="AE92" s="189"/>
    </row>
    <row r="93" s="2" customFormat="1" ht="22.8" customHeight="1">
      <c r="A93" s="40"/>
      <c r="B93" s="41"/>
      <c r="C93" s="101" t="s">
        <v>207</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73</v>
      </c>
      <c r="AU93" s="19" t="s">
        <v>176</v>
      </c>
      <c r="BK93" s="199">
        <f>BK94</f>
        <v>0</v>
      </c>
    </row>
    <row r="94" s="12" customFormat="1" ht="25.92" customHeight="1">
      <c r="A94" s="12"/>
      <c r="B94" s="200"/>
      <c r="C94" s="201"/>
      <c r="D94" s="202" t="s">
        <v>73</v>
      </c>
      <c r="E94" s="203" t="s">
        <v>937</v>
      </c>
      <c r="F94" s="203" t="s">
        <v>938</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83</v>
      </c>
      <c r="AT94" s="212" t="s">
        <v>73</v>
      </c>
      <c r="AU94" s="212" t="s">
        <v>74</v>
      </c>
      <c r="AY94" s="211" t="s">
        <v>210</v>
      </c>
      <c r="BK94" s="213">
        <f>BK95</f>
        <v>0</v>
      </c>
    </row>
    <row r="95" s="12" customFormat="1" ht="22.8" customHeight="1">
      <c r="A95" s="12"/>
      <c r="B95" s="200"/>
      <c r="C95" s="201"/>
      <c r="D95" s="202" t="s">
        <v>73</v>
      </c>
      <c r="E95" s="214" t="s">
        <v>3099</v>
      </c>
      <c r="F95" s="214" t="s">
        <v>3100</v>
      </c>
      <c r="G95" s="201"/>
      <c r="H95" s="201"/>
      <c r="I95" s="204"/>
      <c r="J95" s="215">
        <f>BK95</f>
        <v>0</v>
      </c>
      <c r="K95" s="201"/>
      <c r="L95" s="206"/>
      <c r="M95" s="207"/>
      <c r="N95" s="208"/>
      <c r="O95" s="208"/>
      <c r="P95" s="209">
        <f>SUM(P96:P101)</f>
        <v>0</v>
      </c>
      <c r="Q95" s="208"/>
      <c r="R95" s="209">
        <f>SUM(R96:R101)</f>
        <v>0</v>
      </c>
      <c r="S95" s="208"/>
      <c r="T95" s="210">
        <f>SUM(T96:T101)</f>
        <v>0</v>
      </c>
      <c r="U95" s="12"/>
      <c r="V95" s="12"/>
      <c r="W95" s="12"/>
      <c r="X95" s="12"/>
      <c r="Y95" s="12"/>
      <c r="Z95" s="12"/>
      <c r="AA95" s="12"/>
      <c r="AB95" s="12"/>
      <c r="AC95" s="12"/>
      <c r="AD95" s="12"/>
      <c r="AE95" s="12"/>
      <c r="AR95" s="211" t="s">
        <v>83</v>
      </c>
      <c r="AT95" s="212" t="s">
        <v>73</v>
      </c>
      <c r="AU95" s="212" t="s">
        <v>81</v>
      </c>
      <c r="AY95" s="211" t="s">
        <v>210</v>
      </c>
      <c r="BK95" s="213">
        <f>SUM(BK96:BK101)</f>
        <v>0</v>
      </c>
    </row>
    <row r="96" s="2" customFormat="1" ht="16.5" customHeight="1">
      <c r="A96" s="40"/>
      <c r="B96" s="41"/>
      <c r="C96" s="278" t="s">
        <v>81</v>
      </c>
      <c r="D96" s="278" t="s">
        <v>424</v>
      </c>
      <c r="E96" s="279" t="s">
        <v>3101</v>
      </c>
      <c r="F96" s="280" t="s">
        <v>3102</v>
      </c>
      <c r="G96" s="281" t="s">
        <v>417</v>
      </c>
      <c r="H96" s="282">
        <v>8</v>
      </c>
      <c r="I96" s="283"/>
      <c r="J96" s="284">
        <f>ROUND(I96*H96,2)</f>
        <v>0</v>
      </c>
      <c r="K96" s="280" t="s">
        <v>19</v>
      </c>
      <c r="L96" s="285"/>
      <c r="M96" s="286" t="s">
        <v>19</v>
      </c>
      <c r="N96" s="287"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498</v>
      </c>
      <c r="AT96" s="227" t="s">
        <v>424</v>
      </c>
      <c r="AU96" s="227" t="s">
        <v>83</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368</v>
      </c>
      <c r="BM96" s="227" t="s">
        <v>3103</v>
      </c>
    </row>
    <row r="97" s="2" customFormat="1" ht="16.5" customHeight="1">
      <c r="A97" s="40"/>
      <c r="B97" s="41"/>
      <c r="C97" s="278" t="s">
        <v>83</v>
      </c>
      <c r="D97" s="278" t="s">
        <v>424</v>
      </c>
      <c r="E97" s="279" t="s">
        <v>3104</v>
      </c>
      <c r="F97" s="280" t="s">
        <v>3105</v>
      </c>
      <c r="G97" s="281" t="s">
        <v>2246</v>
      </c>
      <c r="H97" s="282">
        <v>1</v>
      </c>
      <c r="I97" s="283"/>
      <c r="J97" s="284">
        <f>ROUND(I97*H97,2)</f>
        <v>0</v>
      </c>
      <c r="K97" s="280" t="s">
        <v>19</v>
      </c>
      <c r="L97" s="285"/>
      <c r="M97" s="286" t="s">
        <v>19</v>
      </c>
      <c r="N97" s="287"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498</v>
      </c>
      <c r="AT97" s="227" t="s">
        <v>424</v>
      </c>
      <c r="AU97" s="227" t="s">
        <v>83</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368</v>
      </c>
      <c r="BM97" s="227" t="s">
        <v>3106</v>
      </c>
    </row>
    <row r="98" s="2" customFormat="1" ht="16.5" customHeight="1">
      <c r="A98" s="40"/>
      <c r="B98" s="41"/>
      <c r="C98" s="278" t="s">
        <v>91</v>
      </c>
      <c r="D98" s="278" t="s">
        <v>424</v>
      </c>
      <c r="E98" s="279" t="s">
        <v>3107</v>
      </c>
      <c r="F98" s="280" t="s">
        <v>3108</v>
      </c>
      <c r="G98" s="281" t="s">
        <v>2246</v>
      </c>
      <c r="H98" s="282">
        <v>1</v>
      </c>
      <c r="I98" s="283"/>
      <c r="J98" s="284">
        <f>ROUND(I98*H98,2)</f>
        <v>0</v>
      </c>
      <c r="K98" s="280" t="s">
        <v>19</v>
      </c>
      <c r="L98" s="285"/>
      <c r="M98" s="286" t="s">
        <v>19</v>
      </c>
      <c r="N98" s="287"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498</v>
      </c>
      <c r="AT98" s="227" t="s">
        <v>424</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368</v>
      </c>
      <c r="BM98" s="227" t="s">
        <v>3109</v>
      </c>
    </row>
    <row r="99" s="2" customFormat="1" ht="16.5" customHeight="1">
      <c r="A99" s="40"/>
      <c r="B99" s="41"/>
      <c r="C99" s="278" t="s">
        <v>217</v>
      </c>
      <c r="D99" s="278" t="s">
        <v>424</v>
      </c>
      <c r="E99" s="279" t="s">
        <v>3110</v>
      </c>
      <c r="F99" s="280" t="s">
        <v>3111</v>
      </c>
      <c r="G99" s="281" t="s">
        <v>2246</v>
      </c>
      <c r="H99" s="282">
        <v>1</v>
      </c>
      <c r="I99" s="283"/>
      <c r="J99" s="284">
        <f>ROUND(I99*H99,2)</f>
        <v>0</v>
      </c>
      <c r="K99" s="280" t="s">
        <v>19</v>
      </c>
      <c r="L99" s="285"/>
      <c r="M99" s="286" t="s">
        <v>19</v>
      </c>
      <c r="N99" s="287"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498</v>
      </c>
      <c r="AT99" s="227" t="s">
        <v>424</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368</v>
      </c>
      <c r="BM99" s="227" t="s">
        <v>3112</v>
      </c>
    </row>
    <row r="100" s="2" customFormat="1" ht="16.5" customHeight="1">
      <c r="A100" s="40"/>
      <c r="B100" s="41"/>
      <c r="C100" s="278" t="s">
        <v>267</v>
      </c>
      <c r="D100" s="278" t="s">
        <v>424</v>
      </c>
      <c r="E100" s="279" t="s">
        <v>3113</v>
      </c>
      <c r="F100" s="280" t="s">
        <v>3114</v>
      </c>
      <c r="G100" s="281" t="s">
        <v>2246</v>
      </c>
      <c r="H100" s="282">
        <v>1</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3115</v>
      </c>
    </row>
    <row r="101" s="2" customFormat="1" ht="16.5" customHeight="1">
      <c r="A101" s="40"/>
      <c r="B101" s="41"/>
      <c r="C101" s="216" t="s">
        <v>276</v>
      </c>
      <c r="D101" s="216" t="s">
        <v>212</v>
      </c>
      <c r="E101" s="217" t="s">
        <v>3116</v>
      </c>
      <c r="F101" s="218" t="s">
        <v>3117</v>
      </c>
      <c r="G101" s="219" t="s">
        <v>295</v>
      </c>
      <c r="H101" s="220">
        <v>1</v>
      </c>
      <c r="I101" s="221"/>
      <c r="J101" s="222">
        <f>ROUND(I101*H101,2)</f>
        <v>0</v>
      </c>
      <c r="K101" s="218" t="s">
        <v>19</v>
      </c>
      <c r="L101" s="46"/>
      <c r="M101" s="290" t="s">
        <v>19</v>
      </c>
      <c r="N101" s="291" t="s">
        <v>45</v>
      </c>
      <c r="O101" s="292"/>
      <c r="P101" s="293">
        <f>O101*H101</f>
        <v>0</v>
      </c>
      <c r="Q101" s="293">
        <v>0</v>
      </c>
      <c r="R101" s="293">
        <f>Q101*H101</f>
        <v>0</v>
      </c>
      <c r="S101" s="293">
        <v>0</v>
      </c>
      <c r="T101" s="294">
        <f>S101*H101</f>
        <v>0</v>
      </c>
      <c r="U101" s="40"/>
      <c r="V101" s="40"/>
      <c r="W101" s="40"/>
      <c r="X101" s="40"/>
      <c r="Y101" s="40"/>
      <c r="Z101" s="40"/>
      <c r="AA101" s="40"/>
      <c r="AB101" s="40"/>
      <c r="AC101" s="40"/>
      <c r="AD101" s="40"/>
      <c r="AE101" s="40"/>
      <c r="AR101" s="227" t="s">
        <v>368</v>
      </c>
      <c r="AT101" s="227" t="s">
        <v>212</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368</v>
      </c>
      <c r="BM101" s="227" t="s">
        <v>3118</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SXzG8gepY4VKbQMIsBWjR4iG5JgRfd0/2e22a4g11RBInq2qKXbMMlpMzm56Ofuov8fspyBycLoy6b+UScTh5g==" hashValue="Xans3CSBKmLfaLW6r87kkiGPczM99YMsswy0wFdp3sQrc0Yh5sn3JJ8JnalGWZXkWlPs6Dl9Dc/pu4PIT3R64A==" algorithmName="SHA-512" password="CC35"/>
  <autoFilter ref="C92:K10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3119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3120</v>
      </c>
      <c r="F28" s="40"/>
      <c r="G28" s="40"/>
      <c r="H28" s="40"/>
      <c r="I28" s="145" t="s">
        <v>28</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47.25" customHeight="1">
      <c r="A31" s="151"/>
      <c r="B31" s="152"/>
      <c r="C31" s="151"/>
      <c r="D31" s="151"/>
      <c r="E31" s="153" t="s">
        <v>3121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ROUND((SUM(BE103:BE499)),  2)</f>
        <v>0</v>
      </c>
      <c r="G37" s="40"/>
      <c r="H37" s="40"/>
      <c r="I37" s="160">
        <v>0.20999999999999999</v>
      </c>
      <c r="J37" s="159">
        <f>ROUND(((SUM(BE103:BE499))*I37),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ROUND((SUM(BF103:BF499)),  2)</f>
        <v>0</v>
      </c>
      <c r="G38" s="40"/>
      <c r="H38" s="40"/>
      <c r="I38" s="160">
        <v>0.14999999999999999</v>
      </c>
      <c r="J38" s="159">
        <f>ROUND(((SUM(BF103:BF499))*I38),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ROUND((SUM(BG103:BG499)),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ROUND((SUM(BH103:BH499)),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ROUND((SUM(BI103:BI499)),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01.5 - Zdravotně technické instalace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25.65" customHeight="1">
      <c r="A63" s="40"/>
      <c r="B63" s="41"/>
      <c r="C63" s="34" t="s">
        <v>29</v>
      </c>
      <c r="D63" s="42"/>
      <c r="E63" s="42"/>
      <c r="F63" s="29" t="str">
        <f>IF(E22="","",E22)</f>
        <v>Vyplň údaj</v>
      </c>
      <c r="G63" s="42"/>
      <c r="H63" s="42"/>
      <c r="I63" s="34" t="s">
        <v>35</v>
      </c>
      <c r="J63" s="38" t="str">
        <f>E28</f>
        <v>ING. B. MATOUŠKOVÁ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J103</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J104</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J105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181</v>
      </c>
      <c r="E70" s="186"/>
      <c r="F70" s="186"/>
      <c r="G70" s="186"/>
      <c r="H70" s="186"/>
      <c r="I70" s="186"/>
      <c r="J70" s="187">
        <f>J145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183</v>
      </c>
      <c r="E71" s="186"/>
      <c r="F71" s="186"/>
      <c r="G71" s="186"/>
      <c r="H71" s="186"/>
      <c r="I71" s="186"/>
      <c r="J71" s="187">
        <f>J152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184</v>
      </c>
      <c r="E72" s="186"/>
      <c r="F72" s="186"/>
      <c r="G72" s="186"/>
      <c r="H72" s="186"/>
      <c r="I72" s="186"/>
      <c r="J72" s="187">
        <f>J172</f>
        <v>0</v>
      </c>
      <c r="K72" s="126"/>
      <c r="L72" s="188"/>
      <c r="S72" s="10"/>
      <c r="T72" s="10"/>
      <c r="U72" s="10"/>
      <c r="V72" s="10"/>
      <c r="W72" s="10"/>
      <c r="X72" s="10"/>
      <c r="Y72" s="10"/>
      <c r="Z72" s="10"/>
      <c r="AA72" s="10"/>
      <c r="AB72" s="10"/>
      <c r="AC72" s="10"/>
      <c r="AD72" s="10"/>
      <c r="AE72" s="10"/>
    </row>
    <row r="73" s="9" customFormat="1" ht="24.96" customHeight="1">
      <c r="A73" s="9"/>
      <c r="B73" s="178"/>
      <c r="C73" s="179"/>
      <c r="D73" s="180" t="s">
        <v>3122</v>
      </c>
      <c r="E73" s="181"/>
      <c r="F73" s="181"/>
      <c r="G73" s="181"/>
      <c r="H73" s="181"/>
      <c r="I73" s="181"/>
      <c r="J73" s="182">
        <f>J182</f>
        <v>0</v>
      </c>
      <c r="K73" s="179"/>
      <c r="L73" s="183"/>
      <c r="S73" s="9"/>
      <c r="T73" s="9"/>
      <c r="U73" s="9"/>
      <c r="V73" s="9"/>
      <c r="W73" s="9"/>
      <c r="X73" s="9"/>
      <c r="Y73" s="9"/>
      <c r="Z73" s="9"/>
      <c r="AA73" s="9"/>
      <c r="AB73" s="9"/>
      <c r="AC73" s="9"/>
      <c r="AD73" s="9"/>
      <c r="AE73" s="9"/>
    </row>
    <row r="74" s="9" customFormat="1" ht="24.96" customHeight="1">
      <c r="A74" s="9"/>
      <c r="B74" s="178"/>
      <c r="C74" s="179"/>
      <c r="D74" s="180" t="s">
        <v>3123</v>
      </c>
      <c r="E74" s="181"/>
      <c r="F74" s="181"/>
      <c r="G74" s="181"/>
      <c r="H74" s="181"/>
      <c r="I74" s="181"/>
      <c r="J74" s="182">
        <f>J269</f>
        <v>0</v>
      </c>
      <c r="K74" s="179"/>
      <c r="L74" s="183"/>
      <c r="S74" s="9"/>
      <c r="T74" s="9"/>
      <c r="U74" s="9"/>
      <c r="V74" s="9"/>
      <c r="W74" s="9"/>
      <c r="X74" s="9"/>
      <c r="Y74" s="9"/>
      <c r="Z74" s="9"/>
      <c r="AA74" s="9"/>
      <c r="AB74" s="9"/>
      <c r="AC74" s="9"/>
      <c r="AD74" s="9"/>
      <c r="AE74" s="9"/>
    </row>
    <row r="75" s="9" customFormat="1" ht="24.96" customHeight="1">
      <c r="A75" s="9"/>
      <c r="B75" s="178"/>
      <c r="C75" s="179"/>
      <c r="D75" s="180" t="s">
        <v>3124</v>
      </c>
      <c r="E75" s="181"/>
      <c r="F75" s="181"/>
      <c r="G75" s="181"/>
      <c r="H75" s="181"/>
      <c r="I75" s="181"/>
      <c r="J75" s="182">
        <f>J378</f>
        <v>0</v>
      </c>
      <c r="K75" s="179"/>
      <c r="L75" s="183"/>
      <c r="S75" s="9"/>
      <c r="T75" s="9"/>
      <c r="U75" s="9"/>
      <c r="V75" s="9"/>
      <c r="W75" s="9"/>
      <c r="X75" s="9"/>
      <c r="Y75" s="9"/>
      <c r="Z75" s="9"/>
      <c r="AA75" s="9"/>
      <c r="AB75" s="9"/>
      <c r="AC75" s="9"/>
      <c r="AD75" s="9"/>
      <c r="AE75" s="9"/>
    </row>
    <row r="76" s="9" customFormat="1" ht="24.96" customHeight="1">
      <c r="A76" s="9"/>
      <c r="B76" s="178"/>
      <c r="C76" s="179"/>
      <c r="D76" s="180" t="s">
        <v>3125</v>
      </c>
      <c r="E76" s="181"/>
      <c r="F76" s="181"/>
      <c r="G76" s="181"/>
      <c r="H76" s="181"/>
      <c r="I76" s="181"/>
      <c r="J76" s="182">
        <f>J383</f>
        <v>0</v>
      </c>
      <c r="K76" s="179"/>
      <c r="L76" s="183"/>
      <c r="S76" s="9"/>
      <c r="T76" s="9"/>
      <c r="U76" s="9"/>
      <c r="V76" s="9"/>
      <c r="W76" s="9"/>
      <c r="X76" s="9"/>
      <c r="Y76" s="9"/>
      <c r="Z76" s="9"/>
      <c r="AA76" s="9"/>
      <c r="AB76" s="9"/>
      <c r="AC76" s="9"/>
      <c r="AD76" s="9"/>
      <c r="AE76" s="9"/>
    </row>
    <row r="77" s="9" customFormat="1" ht="24.96" customHeight="1">
      <c r="A77" s="9"/>
      <c r="B77" s="178"/>
      <c r="C77" s="179"/>
      <c r="D77" s="180" t="s">
        <v>3126</v>
      </c>
      <c r="E77" s="181"/>
      <c r="F77" s="181"/>
      <c r="G77" s="181"/>
      <c r="H77" s="181"/>
      <c r="I77" s="181"/>
      <c r="J77" s="182">
        <f>J462</f>
        <v>0</v>
      </c>
      <c r="K77" s="179"/>
      <c r="L77" s="183"/>
      <c r="S77" s="9"/>
      <c r="T77" s="9"/>
      <c r="U77" s="9"/>
      <c r="V77" s="9"/>
      <c r="W77" s="9"/>
      <c r="X77" s="9"/>
      <c r="Y77" s="9"/>
      <c r="Z77" s="9"/>
      <c r="AA77" s="9"/>
      <c r="AB77" s="9"/>
      <c r="AC77" s="9"/>
      <c r="AD77" s="9"/>
      <c r="AE77" s="9"/>
    </row>
    <row r="78" s="9" customFormat="1" ht="24.96" customHeight="1">
      <c r="A78" s="9"/>
      <c r="B78" s="178"/>
      <c r="C78" s="179"/>
      <c r="D78" s="180" t="s">
        <v>3127</v>
      </c>
      <c r="E78" s="181"/>
      <c r="F78" s="181"/>
      <c r="G78" s="181"/>
      <c r="H78" s="181"/>
      <c r="I78" s="181"/>
      <c r="J78" s="182">
        <f>J475</f>
        <v>0</v>
      </c>
      <c r="K78" s="179"/>
      <c r="L78" s="183"/>
      <c r="S78" s="9"/>
      <c r="T78" s="9"/>
      <c r="U78" s="9"/>
      <c r="V78" s="9"/>
      <c r="W78" s="9"/>
      <c r="X78" s="9"/>
      <c r="Y78" s="9"/>
      <c r="Z78" s="9"/>
      <c r="AA78" s="9"/>
      <c r="AB78" s="9"/>
      <c r="AC78" s="9"/>
      <c r="AD78" s="9"/>
      <c r="AE78" s="9"/>
    </row>
    <row r="79" s="9" customFormat="1" ht="24.96" customHeight="1">
      <c r="A79" s="9"/>
      <c r="B79" s="178"/>
      <c r="C79" s="179"/>
      <c r="D79" s="180" t="s">
        <v>3128</v>
      </c>
      <c r="E79" s="181"/>
      <c r="F79" s="181"/>
      <c r="G79" s="181"/>
      <c r="H79" s="181"/>
      <c r="I79" s="181"/>
      <c r="J79" s="182">
        <f>J493</f>
        <v>0</v>
      </c>
      <c r="K79" s="179"/>
      <c r="L79" s="183"/>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8"/>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8"/>
      <c r="S85" s="40"/>
      <c r="T85" s="40"/>
      <c r="U85" s="40"/>
      <c r="V85" s="40"/>
      <c r="W85" s="40"/>
      <c r="X85" s="40"/>
      <c r="Y85" s="40"/>
      <c r="Z85" s="40"/>
      <c r="AA85" s="40"/>
      <c r="AB85" s="40"/>
      <c r="AC85" s="40"/>
      <c r="AD85" s="40"/>
      <c r="AE85" s="40"/>
    </row>
    <row r="86" s="2" customFormat="1" ht="24.96" customHeight="1">
      <c r="A86" s="40"/>
      <c r="B86" s="41"/>
      <c r="C86" s="25" t="s">
        <v>195</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172" t="str">
        <f>E7</f>
        <v>Revitalizace Starého děkanství, Nymburk</v>
      </c>
      <c r="F89" s="34"/>
      <c r="G89" s="34"/>
      <c r="H89" s="34"/>
      <c r="I89" s="42"/>
      <c r="J89" s="42"/>
      <c r="K89" s="42"/>
      <c r="L89" s="148"/>
      <c r="S89" s="40"/>
      <c r="T89" s="40"/>
      <c r="U89" s="40"/>
      <c r="V89" s="40"/>
      <c r="W89" s="40"/>
      <c r="X89" s="40"/>
      <c r="Y89" s="40"/>
      <c r="Z89" s="40"/>
      <c r="AA89" s="40"/>
      <c r="AB89" s="40"/>
      <c r="AC89" s="40"/>
      <c r="AD89" s="40"/>
      <c r="AE89" s="40"/>
    </row>
    <row r="90" s="1" customFormat="1" ht="12" customHeight="1">
      <c r="B90" s="23"/>
      <c r="C90" s="34" t="s">
        <v>167</v>
      </c>
      <c r="D90" s="24"/>
      <c r="E90" s="24"/>
      <c r="F90" s="24"/>
      <c r="G90" s="24"/>
      <c r="H90" s="24"/>
      <c r="I90" s="24"/>
      <c r="J90" s="24"/>
      <c r="K90" s="24"/>
      <c r="L90" s="22"/>
    </row>
    <row r="91" s="1" customFormat="1" ht="16.5" customHeight="1">
      <c r="B91" s="23"/>
      <c r="C91" s="24"/>
      <c r="D91" s="24"/>
      <c r="E91" s="172" t="s">
        <v>2268</v>
      </c>
      <c r="F91" s="24"/>
      <c r="G91" s="24"/>
      <c r="H91" s="24"/>
      <c r="I91" s="24"/>
      <c r="J91" s="24"/>
      <c r="K91" s="24"/>
      <c r="L91" s="22"/>
    </row>
    <row r="92" s="1" customFormat="1" ht="12" customHeight="1">
      <c r="B92" s="23"/>
      <c r="C92" s="34" t="s">
        <v>169</v>
      </c>
      <c r="D92" s="24"/>
      <c r="E92" s="24"/>
      <c r="F92" s="24"/>
      <c r="G92" s="24"/>
      <c r="H92" s="24"/>
      <c r="I92" s="24"/>
      <c r="J92" s="24"/>
      <c r="K92" s="24"/>
      <c r="L92" s="22"/>
    </row>
    <row r="93" s="2" customFormat="1" ht="16.5" customHeight="1">
      <c r="A93" s="40"/>
      <c r="B93" s="41"/>
      <c r="C93" s="42"/>
      <c r="D93" s="42"/>
      <c r="E93" s="173" t="s">
        <v>170</v>
      </c>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171</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71" t="str">
        <f>E13</f>
        <v>01.5 - Zdravotně technické instalace</v>
      </c>
      <c r="F95" s="42"/>
      <c r="G95" s="42"/>
      <c r="H95" s="42"/>
      <c r="I95" s="42"/>
      <c r="J95" s="42"/>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F16</f>
        <v xml:space="preserve"> </v>
      </c>
      <c r="G97" s="42"/>
      <c r="H97" s="42"/>
      <c r="I97" s="34" t="s">
        <v>23</v>
      </c>
      <c r="J97" s="74" t="str">
        <f>IF(J16="","",J16)</f>
        <v>2. 5. 2022</v>
      </c>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5.15" customHeight="1">
      <c r="A99" s="40"/>
      <c r="B99" s="41"/>
      <c r="C99" s="34" t="s">
        <v>25</v>
      </c>
      <c r="D99" s="42"/>
      <c r="E99" s="42"/>
      <c r="F99" s="29" t="str">
        <f>E19</f>
        <v xml:space="preserve"> </v>
      </c>
      <c r="G99" s="42"/>
      <c r="H99" s="42"/>
      <c r="I99" s="34" t="s">
        <v>31</v>
      </c>
      <c r="J99" s="38" t="str">
        <f>E25</f>
        <v>FAPAL s.r.o.</v>
      </c>
      <c r="K99" s="42"/>
      <c r="L99" s="148"/>
      <c r="S99" s="40"/>
      <c r="T99" s="40"/>
      <c r="U99" s="40"/>
      <c r="V99" s="40"/>
      <c r="W99" s="40"/>
      <c r="X99" s="40"/>
      <c r="Y99" s="40"/>
      <c r="Z99" s="40"/>
      <c r="AA99" s="40"/>
      <c r="AB99" s="40"/>
      <c r="AC99" s="40"/>
      <c r="AD99" s="40"/>
      <c r="AE99" s="40"/>
    </row>
    <row r="100" s="2" customFormat="1" ht="25.65" customHeight="1">
      <c r="A100" s="40"/>
      <c r="B100" s="41"/>
      <c r="C100" s="34" t="s">
        <v>29</v>
      </c>
      <c r="D100" s="42"/>
      <c r="E100" s="42"/>
      <c r="F100" s="29" t="str">
        <f>IF(E22="","",E22)</f>
        <v>Vyplň údaj</v>
      </c>
      <c r="G100" s="42"/>
      <c r="H100" s="42"/>
      <c r="I100" s="34" t="s">
        <v>35</v>
      </c>
      <c r="J100" s="38" t="str">
        <f>E28</f>
        <v>ING. B. MATOUŠKOVÁ</v>
      </c>
      <c r="K100" s="42"/>
      <c r="L100" s="148"/>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11" customFormat="1" ht="29.28" customHeight="1">
      <c r="A102" s="189"/>
      <c r="B102" s="190"/>
      <c r="C102" s="191" t="s">
        <v>196</v>
      </c>
      <c r="D102" s="192" t="s">
        <v>59</v>
      </c>
      <c r="E102" s="192" t="s">
        <v>55</v>
      </c>
      <c r="F102" s="192" t="s">
        <v>56</v>
      </c>
      <c r="G102" s="192" t="s">
        <v>197</v>
      </c>
      <c r="H102" s="192" t="s">
        <v>198</v>
      </c>
      <c r="I102" s="192" t="s">
        <v>199</v>
      </c>
      <c r="J102" s="192" t="s">
        <v>175</v>
      </c>
      <c r="K102" s="193" t="s">
        <v>200</v>
      </c>
      <c r="L102" s="194"/>
      <c r="M102" s="94" t="s">
        <v>19</v>
      </c>
      <c r="N102" s="95" t="s">
        <v>44</v>
      </c>
      <c r="O102" s="95" t="s">
        <v>201</v>
      </c>
      <c r="P102" s="95" t="s">
        <v>202</v>
      </c>
      <c r="Q102" s="95" t="s">
        <v>203</v>
      </c>
      <c r="R102" s="95" t="s">
        <v>204</v>
      </c>
      <c r="S102" s="95" t="s">
        <v>205</v>
      </c>
      <c r="T102" s="96" t="s">
        <v>206</v>
      </c>
      <c r="U102" s="189"/>
      <c r="V102" s="189"/>
      <c r="W102" s="189"/>
      <c r="X102" s="189"/>
      <c r="Y102" s="189"/>
      <c r="Z102" s="189"/>
      <c r="AA102" s="189"/>
      <c r="AB102" s="189"/>
      <c r="AC102" s="189"/>
      <c r="AD102" s="189"/>
      <c r="AE102" s="189"/>
    </row>
    <row r="103" s="2" customFormat="1" ht="22.8" customHeight="1">
      <c r="A103" s="40"/>
      <c r="B103" s="41"/>
      <c r="C103" s="101" t="s">
        <v>207</v>
      </c>
      <c r="D103" s="42"/>
      <c r="E103" s="42"/>
      <c r="F103" s="42"/>
      <c r="G103" s="42"/>
      <c r="H103" s="42"/>
      <c r="I103" s="42"/>
      <c r="J103" s="195">
        <f>BK103</f>
        <v>0</v>
      </c>
      <c r="K103" s="42"/>
      <c r="L103" s="46"/>
      <c r="M103" s="97"/>
      <c r="N103" s="196"/>
      <c r="O103" s="98"/>
      <c r="P103" s="197">
        <f>P104+P182+P269+P378+P383+P462+P475+P493</f>
        <v>0</v>
      </c>
      <c r="Q103" s="98"/>
      <c r="R103" s="197">
        <f>R104+R182+R269+R378+R383+R462+R475+R493</f>
        <v>23.885005</v>
      </c>
      <c r="S103" s="98"/>
      <c r="T103" s="198">
        <f>T104+T182+T269+T378+T383+T462+T475+T493</f>
        <v>4.3640000000000008</v>
      </c>
      <c r="U103" s="40"/>
      <c r="V103" s="40"/>
      <c r="W103" s="40"/>
      <c r="X103" s="40"/>
      <c r="Y103" s="40"/>
      <c r="Z103" s="40"/>
      <c r="AA103" s="40"/>
      <c r="AB103" s="40"/>
      <c r="AC103" s="40"/>
      <c r="AD103" s="40"/>
      <c r="AE103" s="40"/>
      <c r="AT103" s="19" t="s">
        <v>73</v>
      </c>
      <c r="AU103" s="19" t="s">
        <v>176</v>
      </c>
      <c r="BK103" s="199">
        <f>BK104+BK182+BK269+BK378+BK383+BK462+BK475+BK493</f>
        <v>0</v>
      </c>
    </row>
    <row r="104" s="12" customFormat="1" ht="25.92" customHeight="1">
      <c r="A104" s="12"/>
      <c r="B104" s="200"/>
      <c r="C104" s="201"/>
      <c r="D104" s="202" t="s">
        <v>73</v>
      </c>
      <c r="E104" s="203" t="s">
        <v>208</v>
      </c>
      <c r="F104" s="203" t="s">
        <v>209</v>
      </c>
      <c r="G104" s="201"/>
      <c r="H104" s="201"/>
      <c r="I104" s="204"/>
      <c r="J104" s="205">
        <f>BK104</f>
        <v>0</v>
      </c>
      <c r="K104" s="201"/>
      <c r="L104" s="206"/>
      <c r="M104" s="207"/>
      <c r="N104" s="208"/>
      <c r="O104" s="208"/>
      <c r="P104" s="209">
        <f>P105+P145+P152+P172</f>
        <v>0</v>
      </c>
      <c r="Q104" s="208"/>
      <c r="R104" s="209">
        <f>R105+R145+R152+R172</f>
        <v>22.946000000000002</v>
      </c>
      <c r="S104" s="208"/>
      <c r="T104" s="210">
        <f>T105+T145+T152+T172</f>
        <v>4.3640000000000008</v>
      </c>
      <c r="U104" s="12"/>
      <c r="V104" s="12"/>
      <c r="W104" s="12"/>
      <c r="X104" s="12"/>
      <c r="Y104" s="12"/>
      <c r="Z104" s="12"/>
      <c r="AA104" s="12"/>
      <c r="AB104" s="12"/>
      <c r="AC104" s="12"/>
      <c r="AD104" s="12"/>
      <c r="AE104" s="12"/>
      <c r="AR104" s="211" t="s">
        <v>81</v>
      </c>
      <c r="AT104" s="212" t="s">
        <v>73</v>
      </c>
      <c r="AU104" s="212" t="s">
        <v>74</v>
      </c>
      <c r="AY104" s="211" t="s">
        <v>210</v>
      </c>
      <c r="BK104" s="213">
        <f>BK105+BK145+BK152+BK172</f>
        <v>0</v>
      </c>
    </row>
    <row r="105" s="12" customFormat="1" ht="22.8" customHeight="1">
      <c r="A105" s="12"/>
      <c r="B105" s="200"/>
      <c r="C105" s="201"/>
      <c r="D105" s="202" t="s">
        <v>73</v>
      </c>
      <c r="E105" s="214" t="s">
        <v>81</v>
      </c>
      <c r="F105" s="214" t="s">
        <v>211</v>
      </c>
      <c r="G105" s="201"/>
      <c r="H105" s="201"/>
      <c r="I105" s="204"/>
      <c r="J105" s="215">
        <f>BK105</f>
        <v>0</v>
      </c>
      <c r="K105" s="201"/>
      <c r="L105" s="206"/>
      <c r="M105" s="207"/>
      <c r="N105" s="208"/>
      <c r="O105" s="208"/>
      <c r="P105" s="209">
        <f>SUM(P106:P144)</f>
        <v>0</v>
      </c>
      <c r="Q105" s="208"/>
      <c r="R105" s="209">
        <f>SUM(R106:R144)</f>
        <v>22.946000000000002</v>
      </c>
      <c r="S105" s="208"/>
      <c r="T105" s="210">
        <f>SUM(T106:T144)</f>
        <v>0</v>
      </c>
      <c r="U105" s="12"/>
      <c r="V105" s="12"/>
      <c r="W105" s="12"/>
      <c r="X105" s="12"/>
      <c r="Y105" s="12"/>
      <c r="Z105" s="12"/>
      <c r="AA105" s="12"/>
      <c r="AB105" s="12"/>
      <c r="AC105" s="12"/>
      <c r="AD105" s="12"/>
      <c r="AE105" s="12"/>
      <c r="AR105" s="211" t="s">
        <v>81</v>
      </c>
      <c r="AT105" s="212" t="s">
        <v>73</v>
      </c>
      <c r="AU105" s="212" t="s">
        <v>81</v>
      </c>
      <c r="AY105" s="211" t="s">
        <v>210</v>
      </c>
      <c r="BK105" s="213">
        <f>SUM(BK106:BK144)</f>
        <v>0</v>
      </c>
    </row>
    <row r="106" s="2" customFormat="1" ht="16.5" customHeight="1">
      <c r="A106" s="40"/>
      <c r="B106" s="41"/>
      <c r="C106" s="216" t="s">
        <v>81</v>
      </c>
      <c r="D106" s="216" t="s">
        <v>212</v>
      </c>
      <c r="E106" s="217" t="s">
        <v>3129</v>
      </c>
      <c r="F106" s="218" t="s">
        <v>247</v>
      </c>
      <c r="G106" s="219" t="s">
        <v>215</v>
      </c>
      <c r="H106" s="220">
        <v>7.3310000000000004</v>
      </c>
      <c r="I106" s="221"/>
      <c r="J106" s="222">
        <f>ROUND(I106*H106,2)</f>
        <v>0</v>
      </c>
      <c r="K106" s="218" t="s">
        <v>216</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217</v>
      </c>
      <c r="AT106" s="227" t="s">
        <v>212</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3130</v>
      </c>
    </row>
    <row r="107" s="2" customFormat="1">
      <c r="A107" s="40"/>
      <c r="B107" s="41"/>
      <c r="C107" s="42"/>
      <c r="D107" s="229" t="s">
        <v>219</v>
      </c>
      <c r="E107" s="42"/>
      <c r="F107" s="230" t="s">
        <v>3131</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219</v>
      </c>
      <c r="AU107" s="19" t="s">
        <v>83</v>
      </c>
    </row>
    <row r="108" s="13" customFormat="1">
      <c r="A108" s="13"/>
      <c r="B108" s="234"/>
      <c r="C108" s="235"/>
      <c r="D108" s="236" t="s">
        <v>221</v>
      </c>
      <c r="E108" s="237" t="s">
        <v>19</v>
      </c>
      <c r="F108" s="238" t="s">
        <v>3132</v>
      </c>
      <c r="G108" s="235"/>
      <c r="H108" s="237" t="s">
        <v>19</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221</v>
      </c>
      <c r="AU108" s="244" t="s">
        <v>83</v>
      </c>
      <c r="AV108" s="13" t="s">
        <v>81</v>
      </c>
      <c r="AW108" s="13" t="s">
        <v>34</v>
      </c>
      <c r="AX108" s="13" t="s">
        <v>74</v>
      </c>
      <c r="AY108" s="244" t="s">
        <v>210</v>
      </c>
    </row>
    <row r="109" s="14" customFormat="1">
      <c r="A109" s="14"/>
      <c r="B109" s="245"/>
      <c r="C109" s="246"/>
      <c r="D109" s="236" t="s">
        <v>221</v>
      </c>
      <c r="E109" s="247" t="s">
        <v>19</v>
      </c>
      <c r="F109" s="248" t="s">
        <v>3133</v>
      </c>
      <c r="G109" s="246"/>
      <c r="H109" s="249">
        <v>0.44800000000000001</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221</v>
      </c>
      <c r="AU109" s="255" t="s">
        <v>83</v>
      </c>
      <c r="AV109" s="14" t="s">
        <v>83</v>
      </c>
      <c r="AW109" s="14" t="s">
        <v>34</v>
      </c>
      <c r="AX109" s="14" t="s">
        <v>74</v>
      </c>
      <c r="AY109" s="255" t="s">
        <v>210</v>
      </c>
    </row>
    <row r="110" s="14" customFormat="1">
      <c r="A110" s="14"/>
      <c r="B110" s="245"/>
      <c r="C110" s="246"/>
      <c r="D110" s="236" t="s">
        <v>221</v>
      </c>
      <c r="E110" s="247" t="s">
        <v>19</v>
      </c>
      <c r="F110" s="248" t="s">
        <v>3134</v>
      </c>
      <c r="G110" s="246"/>
      <c r="H110" s="249">
        <v>0.27800000000000002</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221</v>
      </c>
      <c r="AU110" s="255" t="s">
        <v>83</v>
      </c>
      <c r="AV110" s="14" t="s">
        <v>83</v>
      </c>
      <c r="AW110" s="14" t="s">
        <v>34</v>
      </c>
      <c r="AX110" s="14" t="s">
        <v>74</v>
      </c>
      <c r="AY110" s="255" t="s">
        <v>210</v>
      </c>
    </row>
    <row r="111" s="14" customFormat="1">
      <c r="A111" s="14"/>
      <c r="B111" s="245"/>
      <c r="C111" s="246"/>
      <c r="D111" s="236" t="s">
        <v>221</v>
      </c>
      <c r="E111" s="247" t="s">
        <v>19</v>
      </c>
      <c r="F111" s="248" t="s">
        <v>3135</v>
      </c>
      <c r="G111" s="246"/>
      <c r="H111" s="249">
        <v>0.189</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83</v>
      </c>
      <c r="AV111" s="14" t="s">
        <v>83</v>
      </c>
      <c r="AW111" s="14" t="s">
        <v>34</v>
      </c>
      <c r="AX111" s="14" t="s">
        <v>74</v>
      </c>
      <c r="AY111" s="255" t="s">
        <v>210</v>
      </c>
    </row>
    <row r="112" s="13" customFormat="1">
      <c r="A112" s="13"/>
      <c r="B112" s="234"/>
      <c r="C112" s="235"/>
      <c r="D112" s="236" t="s">
        <v>221</v>
      </c>
      <c r="E112" s="237" t="s">
        <v>19</v>
      </c>
      <c r="F112" s="238" t="s">
        <v>3136</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83</v>
      </c>
      <c r="AV112" s="13" t="s">
        <v>81</v>
      </c>
      <c r="AW112" s="13" t="s">
        <v>34</v>
      </c>
      <c r="AX112" s="13" t="s">
        <v>74</v>
      </c>
      <c r="AY112" s="244" t="s">
        <v>210</v>
      </c>
    </row>
    <row r="113" s="14" customFormat="1">
      <c r="A113" s="14"/>
      <c r="B113" s="245"/>
      <c r="C113" s="246"/>
      <c r="D113" s="236" t="s">
        <v>221</v>
      </c>
      <c r="E113" s="247" t="s">
        <v>19</v>
      </c>
      <c r="F113" s="248" t="s">
        <v>3137</v>
      </c>
      <c r="G113" s="246"/>
      <c r="H113" s="249">
        <v>1.159</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83</v>
      </c>
      <c r="AV113" s="14" t="s">
        <v>83</v>
      </c>
      <c r="AW113" s="14" t="s">
        <v>34</v>
      </c>
      <c r="AX113" s="14" t="s">
        <v>74</v>
      </c>
      <c r="AY113" s="255" t="s">
        <v>210</v>
      </c>
    </row>
    <row r="114" s="14" customFormat="1">
      <c r="A114" s="14"/>
      <c r="B114" s="245"/>
      <c r="C114" s="246"/>
      <c r="D114" s="236" t="s">
        <v>221</v>
      </c>
      <c r="E114" s="247" t="s">
        <v>19</v>
      </c>
      <c r="F114" s="248" t="s">
        <v>3138</v>
      </c>
      <c r="G114" s="246"/>
      <c r="H114" s="249">
        <v>1.734</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221</v>
      </c>
      <c r="AU114" s="255" t="s">
        <v>83</v>
      </c>
      <c r="AV114" s="14" t="s">
        <v>83</v>
      </c>
      <c r="AW114" s="14" t="s">
        <v>34</v>
      </c>
      <c r="AX114" s="14" t="s">
        <v>74</v>
      </c>
      <c r="AY114" s="255" t="s">
        <v>210</v>
      </c>
    </row>
    <row r="115" s="14" customFormat="1">
      <c r="A115" s="14"/>
      <c r="B115" s="245"/>
      <c r="C115" s="246"/>
      <c r="D115" s="236" t="s">
        <v>221</v>
      </c>
      <c r="E115" s="247" t="s">
        <v>19</v>
      </c>
      <c r="F115" s="248" t="s">
        <v>3139</v>
      </c>
      <c r="G115" s="246"/>
      <c r="H115" s="249">
        <v>0.52500000000000002</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221</v>
      </c>
      <c r="AU115" s="255" t="s">
        <v>83</v>
      </c>
      <c r="AV115" s="14" t="s">
        <v>83</v>
      </c>
      <c r="AW115" s="14" t="s">
        <v>34</v>
      </c>
      <c r="AX115" s="14" t="s">
        <v>74</v>
      </c>
      <c r="AY115" s="255" t="s">
        <v>210</v>
      </c>
    </row>
    <row r="116" s="14" customFormat="1">
      <c r="A116" s="14"/>
      <c r="B116" s="245"/>
      <c r="C116" s="246"/>
      <c r="D116" s="236" t="s">
        <v>221</v>
      </c>
      <c r="E116" s="247" t="s">
        <v>19</v>
      </c>
      <c r="F116" s="248" t="s">
        <v>3140</v>
      </c>
      <c r="G116" s="246"/>
      <c r="H116" s="249">
        <v>0.42699999999999999</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221</v>
      </c>
      <c r="AU116" s="255" t="s">
        <v>83</v>
      </c>
      <c r="AV116" s="14" t="s">
        <v>83</v>
      </c>
      <c r="AW116" s="14" t="s">
        <v>34</v>
      </c>
      <c r="AX116" s="14" t="s">
        <v>74</v>
      </c>
      <c r="AY116" s="255" t="s">
        <v>210</v>
      </c>
    </row>
    <row r="117" s="13" customFormat="1">
      <c r="A117" s="13"/>
      <c r="B117" s="234"/>
      <c r="C117" s="235"/>
      <c r="D117" s="236" t="s">
        <v>221</v>
      </c>
      <c r="E117" s="237" t="s">
        <v>19</v>
      </c>
      <c r="F117" s="238" t="s">
        <v>3141</v>
      </c>
      <c r="G117" s="235"/>
      <c r="H117" s="237" t="s">
        <v>19</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221</v>
      </c>
      <c r="AU117" s="244" t="s">
        <v>83</v>
      </c>
      <c r="AV117" s="13" t="s">
        <v>81</v>
      </c>
      <c r="AW117" s="13" t="s">
        <v>34</v>
      </c>
      <c r="AX117" s="13" t="s">
        <v>74</v>
      </c>
      <c r="AY117" s="244" t="s">
        <v>210</v>
      </c>
    </row>
    <row r="118" s="14" customFormat="1">
      <c r="A118" s="14"/>
      <c r="B118" s="245"/>
      <c r="C118" s="246"/>
      <c r="D118" s="236" t="s">
        <v>221</v>
      </c>
      <c r="E118" s="247" t="s">
        <v>19</v>
      </c>
      <c r="F118" s="248" t="s">
        <v>3142</v>
      </c>
      <c r="G118" s="246"/>
      <c r="H118" s="249">
        <v>0.10000000000000001</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221</v>
      </c>
      <c r="AU118" s="255" t="s">
        <v>83</v>
      </c>
      <c r="AV118" s="14" t="s">
        <v>83</v>
      </c>
      <c r="AW118" s="14" t="s">
        <v>34</v>
      </c>
      <c r="AX118" s="14" t="s">
        <v>74</v>
      </c>
      <c r="AY118" s="255" t="s">
        <v>210</v>
      </c>
    </row>
    <row r="119" s="14" customFormat="1">
      <c r="A119" s="14"/>
      <c r="B119" s="245"/>
      <c r="C119" s="246"/>
      <c r="D119" s="236" t="s">
        <v>221</v>
      </c>
      <c r="E119" s="247" t="s">
        <v>19</v>
      </c>
      <c r="F119" s="248" t="s">
        <v>3143</v>
      </c>
      <c r="G119" s="246"/>
      <c r="H119" s="249">
        <v>0.35899999999999999</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83</v>
      </c>
      <c r="AV119" s="14" t="s">
        <v>83</v>
      </c>
      <c r="AW119" s="14" t="s">
        <v>34</v>
      </c>
      <c r="AX119" s="14" t="s">
        <v>74</v>
      </c>
      <c r="AY119" s="255" t="s">
        <v>210</v>
      </c>
    </row>
    <row r="120" s="14" customFormat="1">
      <c r="A120" s="14"/>
      <c r="B120" s="245"/>
      <c r="C120" s="246"/>
      <c r="D120" s="236" t="s">
        <v>221</v>
      </c>
      <c r="E120" s="247" t="s">
        <v>19</v>
      </c>
      <c r="F120" s="248" t="s">
        <v>3144</v>
      </c>
      <c r="G120" s="246"/>
      <c r="H120" s="249">
        <v>0.72999999999999998</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221</v>
      </c>
      <c r="AU120" s="255" t="s">
        <v>83</v>
      </c>
      <c r="AV120" s="14" t="s">
        <v>83</v>
      </c>
      <c r="AW120" s="14" t="s">
        <v>34</v>
      </c>
      <c r="AX120" s="14" t="s">
        <v>74</v>
      </c>
      <c r="AY120" s="255" t="s">
        <v>210</v>
      </c>
    </row>
    <row r="121" s="14" customFormat="1">
      <c r="A121" s="14"/>
      <c r="B121" s="245"/>
      <c r="C121" s="246"/>
      <c r="D121" s="236" t="s">
        <v>221</v>
      </c>
      <c r="E121" s="247" t="s">
        <v>19</v>
      </c>
      <c r="F121" s="248" t="s">
        <v>3145</v>
      </c>
      <c r="G121" s="246"/>
      <c r="H121" s="249">
        <v>0.58999999999999997</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221</v>
      </c>
      <c r="AU121" s="255" t="s">
        <v>83</v>
      </c>
      <c r="AV121" s="14" t="s">
        <v>83</v>
      </c>
      <c r="AW121" s="14" t="s">
        <v>34</v>
      </c>
      <c r="AX121" s="14" t="s">
        <v>74</v>
      </c>
      <c r="AY121" s="255" t="s">
        <v>210</v>
      </c>
    </row>
    <row r="122" s="13" customFormat="1">
      <c r="A122" s="13"/>
      <c r="B122" s="234"/>
      <c r="C122" s="235"/>
      <c r="D122" s="236" t="s">
        <v>221</v>
      </c>
      <c r="E122" s="237" t="s">
        <v>19</v>
      </c>
      <c r="F122" s="238" t="s">
        <v>3146</v>
      </c>
      <c r="G122" s="235"/>
      <c r="H122" s="237" t="s">
        <v>19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221</v>
      </c>
      <c r="AU122" s="244" t="s">
        <v>83</v>
      </c>
      <c r="AV122" s="13" t="s">
        <v>81</v>
      </c>
      <c r="AW122" s="13" t="s">
        <v>34</v>
      </c>
      <c r="AX122" s="13" t="s">
        <v>74</v>
      </c>
      <c r="AY122" s="244" t="s">
        <v>210</v>
      </c>
    </row>
    <row r="123" s="14" customFormat="1">
      <c r="A123" s="14"/>
      <c r="B123" s="245"/>
      <c r="C123" s="246"/>
      <c r="D123" s="236" t="s">
        <v>221</v>
      </c>
      <c r="E123" s="247" t="s">
        <v>19</v>
      </c>
      <c r="F123" s="248" t="s">
        <v>3147</v>
      </c>
      <c r="G123" s="246"/>
      <c r="H123" s="249">
        <v>0.55400000000000005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221</v>
      </c>
      <c r="AU123" s="255" t="s">
        <v>83</v>
      </c>
      <c r="AV123" s="14" t="s">
        <v>83</v>
      </c>
      <c r="AW123" s="14" t="s">
        <v>34</v>
      </c>
      <c r="AX123" s="14" t="s">
        <v>74</v>
      </c>
      <c r="AY123" s="255" t="s">
        <v>210</v>
      </c>
    </row>
    <row r="124" s="14" customFormat="1">
      <c r="A124" s="14"/>
      <c r="B124" s="245"/>
      <c r="C124" s="246"/>
      <c r="D124" s="236" t="s">
        <v>221</v>
      </c>
      <c r="E124" s="247" t="s">
        <v>19</v>
      </c>
      <c r="F124" s="248" t="s">
        <v>3148</v>
      </c>
      <c r="G124" s="246"/>
      <c r="H124" s="249">
        <v>0.23799999999999999</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221</v>
      </c>
      <c r="AU124" s="255" t="s">
        <v>83</v>
      </c>
      <c r="AV124" s="14" t="s">
        <v>83</v>
      </c>
      <c r="AW124" s="14" t="s">
        <v>34</v>
      </c>
      <c r="AX124" s="14" t="s">
        <v>74</v>
      </c>
      <c r="AY124" s="255" t="s">
        <v>210</v>
      </c>
    </row>
    <row r="125" s="16" customFormat="1">
      <c r="A125" s="16"/>
      <c r="B125" s="267"/>
      <c r="C125" s="268"/>
      <c r="D125" s="236" t="s">
        <v>221</v>
      </c>
      <c r="E125" s="269" t="s">
        <v>19</v>
      </c>
      <c r="F125" s="270" t="s">
        <v>236</v>
      </c>
      <c r="G125" s="268"/>
      <c r="H125" s="271">
        <v>7.3310000000000004</v>
      </c>
      <c r="I125" s="272"/>
      <c r="J125" s="268"/>
      <c r="K125" s="268"/>
      <c r="L125" s="273"/>
      <c r="M125" s="274"/>
      <c r="N125" s="275"/>
      <c r="O125" s="275"/>
      <c r="P125" s="275"/>
      <c r="Q125" s="275"/>
      <c r="R125" s="275"/>
      <c r="S125" s="275"/>
      <c r="T125" s="276"/>
      <c r="U125" s="16"/>
      <c r="V125" s="16"/>
      <c r="W125" s="16"/>
      <c r="X125" s="16"/>
      <c r="Y125" s="16"/>
      <c r="Z125" s="16"/>
      <c r="AA125" s="16"/>
      <c r="AB125" s="16"/>
      <c r="AC125" s="16"/>
      <c r="AD125" s="16"/>
      <c r="AE125" s="16"/>
      <c r="AT125" s="277" t="s">
        <v>221</v>
      </c>
      <c r="AU125" s="277" t="s">
        <v>83</v>
      </c>
      <c r="AV125" s="16" t="s">
        <v>217</v>
      </c>
      <c r="AW125" s="16" t="s">
        <v>34</v>
      </c>
      <c r="AX125" s="16" t="s">
        <v>81</v>
      </c>
      <c r="AY125" s="277" t="s">
        <v>210</v>
      </c>
    </row>
    <row r="126" s="2" customFormat="1" ht="33" customHeight="1">
      <c r="A126" s="40"/>
      <c r="B126" s="41"/>
      <c r="C126" s="216" t="s">
        <v>83</v>
      </c>
      <c r="D126" s="216" t="s">
        <v>212</v>
      </c>
      <c r="E126" s="217" t="s">
        <v>3149</v>
      </c>
      <c r="F126" s="218" t="s">
        <v>3150</v>
      </c>
      <c r="G126" s="219" t="s">
        <v>215</v>
      </c>
      <c r="H126" s="220">
        <v>7.3310000000000004</v>
      </c>
      <c r="I126" s="221"/>
      <c r="J126" s="222">
        <f>ROUND(I126*H126,2)</f>
        <v>0</v>
      </c>
      <c r="K126" s="218" t="s">
        <v>216</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217</v>
      </c>
      <c r="AT126" s="227" t="s">
        <v>212</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217</v>
      </c>
      <c r="BM126" s="227" t="s">
        <v>3151</v>
      </c>
    </row>
    <row r="127" s="2" customFormat="1">
      <c r="A127" s="40"/>
      <c r="B127" s="41"/>
      <c r="C127" s="42"/>
      <c r="D127" s="229" t="s">
        <v>219</v>
      </c>
      <c r="E127" s="42"/>
      <c r="F127" s="230" t="s">
        <v>3152</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219</v>
      </c>
      <c r="AU127" s="19" t="s">
        <v>83</v>
      </c>
    </row>
    <row r="128" s="2" customFormat="1" ht="33" customHeight="1">
      <c r="A128" s="40"/>
      <c r="B128" s="41"/>
      <c r="C128" s="216" t="s">
        <v>91</v>
      </c>
      <c r="D128" s="216" t="s">
        <v>212</v>
      </c>
      <c r="E128" s="217" t="s">
        <v>3153</v>
      </c>
      <c r="F128" s="218" t="s">
        <v>3154</v>
      </c>
      <c r="G128" s="219" t="s">
        <v>215</v>
      </c>
      <c r="H128" s="220">
        <v>21.992999999999999</v>
      </c>
      <c r="I128" s="221"/>
      <c r="J128" s="222">
        <f>ROUND(I128*H128,2)</f>
        <v>0</v>
      </c>
      <c r="K128" s="218" t="s">
        <v>216</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217</v>
      </c>
      <c r="AT128" s="227" t="s">
        <v>212</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3155</v>
      </c>
    </row>
    <row r="129" s="2" customFormat="1">
      <c r="A129" s="40"/>
      <c r="B129" s="41"/>
      <c r="C129" s="42"/>
      <c r="D129" s="229" t="s">
        <v>219</v>
      </c>
      <c r="E129" s="42"/>
      <c r="F129" s="230" t="s">
        <v>3156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219</v>
      </c>
      <c r="AU129" s="19" t="s">
        <v>83</v>
      </c>
    </row>
    <row r="130" s="14" customFormat="1">
      <c r="A130" s="14"/>
      <c r="B130" s="245"/>
      <c r="C130" s="246"/>
      <c r="D130" s="236" t="s">
        <v>221</v>
      </c>
      <c r="E130" s="246"/>
      <c r="F130" s="248" t="s">
        <v>3157</v>
      </c>
      <c r="G130" s="246"/>
      <c r="H130" s="249">
        <v>21.992999999999999</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83</v>
      </c>
      <c r="AV130" s="14" t="s">
        <v>83</v>
      </c>
      <c r="AW130" s="14" t="s">
        <v>4</v>
      </c>
      <c r="AX130" s="14" t="s">
        <v>81</v>
      </c>
      <c r="AY130" s="255" t="s">
        <v>210</v>
      </c>
    </row>
    <row r="131" s="2" customFormat="1" ht="37.8" customHeight="1">
      <c r="A131" s="40"/>
      <c r="B131" s="41"/>
      <c r="C131" s="216" t="s">
        <v>217</v>
      </c>
      <c r="D131" s="216" t="s">
        <v>212</v>
      </c>
      <c r="E131" s="217" t="s">
        <v>3158</v>
      </c>
      <c r="F131" s="218" t="s">
        <v>3159</v>
      </c>
      <c r="G131" s="219" t="s">
        <v>215</v>
      </c>
      <c r="H131" s="220">
        <v>7.3310000000000004</v>
      </c>
      <c r="I131" s="221"/>
      <c r="J131" s="222">
        <f>ROUND(I131*H131,2)</f>
        <v>0</v>
      </c>
      <c r="K131" s="218" t="s">
        <v>216</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217</v>
      </c>
      <c r="AT131" s="227" t="s">
        <v>212</v>
      </c>
      <c r="AU131" s="227" t="s">
        <v>83</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217</v>
      </c>
      <c r="BM131" s="227" t="s">
        <v>3160</v>
      </c>
    </row>
    <row r="132" s="2" customFormat="1">
      <c r="A132" s="40"/>
      <c r="B132" s="41"/>
      <c r="C132" s="42"/>
      <c r="D132" s="229" t="s">
        <v>219</v>
      </c>
      <c r="E132" s="42"/>
      <c r="F132" s="230" t="s">
        <v>3161</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219</v>
      </c>
      <c r="AU132" s="19" t="s">
        <v>83</v>
      </c>
    </row>
    <row r="133" s="2" customFormat="1" ht="24.15" customHeight="1">
      <c r="A133" s="40"/>
      <c r="B133" s="41"/>
      <c r="C133" s="216" t="s">
        <v>267</v>
      </c>
      <c r="D133" s="216" t="s">
        <v>212</v>
      </c>
      <c r="E133" s="217" t="s">
        <v>3162</v>
      </c>
      <c r="F133" s="218" t="s">
        <v>3163</v>
      </c>
      <c r="G133" s="219" t="s">
        <v>356</v>
      </c>
      <c r="H133" s="220">
        <v>13.196</v>
      </c>
      <c r="I133" s="221"/>
      <c r="J133" s="222">
        <f>ROUND(I133*H133,2)</f>
        <v>0</v>
      </c>
      <c r="K133" s="218" t="s">
        <v>216</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217</v>
      </c>
      <c r="AT133" s="227" t="s">
        <v>212</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3164</v>
      </c>
    </row>
    <row r="134" s="2" customFormat="1">
      <c r="A134" s="40"/>
      <c r="B134" s="41"/>
      <c r="C134" s="42"/>
      <c r="D134" s="229" t="s">
        <v>219</v>
      </c>
      <c r="E134" s="42"/>
      <c r="F134" s="230" t="s">
        <v>3165</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219</v>
      </c>
      <c r="AU134" s="19" t="s">
        <v>83</v>
      </c>
    </row>
    <row r="135" s="14" customFormat="1">
      <c r="A135" s="14"/>
      <c r="B135" s="245"/>
      <c r="C135" s="246"/>
      <c r="D135" s="236" t="s">
        <v>221</v>
      </c>
      <c r="E135" s="246"/>
      <c r="F135" s="248" t="s">
        <v>3166</v>
      </c>
      <c r="G135" s="246"/>
      <c r="H135" s="249">
        <v>13.196</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83</v>
      </c>
      <c r="AV135" s="14" t="s">
        <v>83</v>
      </c>
      <c r="AW135" s="14" t="s">
        <v>4</v>
      </c>
      <c r="AX135" s="14" t="s">
        <v>81</v>
      </c>
      <c r="AY135" s="255" t="s">
        <v>210</v>
      </c>
    </row>
    <row r="136" s="2" customFormat="1" ht="37.8" customHeight="1">
      <c r="A136" s="40"/>
      <c r="B136" s="41"/>
      <c r="C136" s="216" t="s">
        <v>276</v>
      </c>
      <c r="D136" s="216" t="s">
        <v>212</v>
      </c>
      <c r="E136" s="217" t="s">
        <v>3167</v>
      </c>
      <c r="F136" s="218" t="s">
        <v>3168</v>
      </c>
      <c r="G136" s="219" t="s">
        <v>215</v>
      </c>
      <c r="H136" s="220">
        <v>11.473000000000001</v>
      </c>
      <c r="I136" s="221"/>
      <c r="J136" s="222">
        <f>ROUND(I136*H136,2)</f>
        <v>0</v>
      </c>
      <c r="K136" s="218" t="s">
        <v>216</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217</v>
      </c>
      <c r="AT136" s="227" t="s">
        <v>212</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3169</v>
      </c>
    </row>
    <row r="137" s="2" customFormat="1">
      <c r="A137" s="40"/>
      <c r="B137" s="41"/>
      <c r="C137" s="42"/>
      <c r="D137" s="229" t="s">
        <v>219</v>
      </c>
      <c r="E137" s="42"/>
      <c r="F137" s="230" t="s">
        <v>3170</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83</v>
      </c>
    </row>
    <row r="138" s="13" customFormat="1">
      <c r="A138" s="13"/>
      <c r="B138" s="234"/>
      <c r="C138" s="235"/>
      <c r="D138" s="236" t="s">
        <v>221</v>
      </c>
      <c r="E138" s="237" t="s">
        <v>19</v>
      </c>
      <c r="F138" s="238" t="s">
        <v>3171</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221</v>
      </c>
      <c r="AU138" s="244" t="s">
        <v>83</v>
      </c>
      <c r="AV138" s="13" t="s">
        <v>81</v>
      </c>
      <c r="AW138" s="13" t="s">
        <v>34</v>
      </c>
      <c r="AX138" s="13" t="s">
        <v>74</v>
      </c>
      <c r="AY138" s="244" t="s">
        <v>210</v>
      </c>
    </row>
    <row r="139" s="14" customFormat="1">
      <c r="A139" s="14"/>
      <c r="B139" s="245"/>
      <c r="C139" s="246"/>
      <c r="D139" s="236" t="s">
        <v>221</v>
      </c>
      <c r="E139" s="247" t="s">
        <v>19</v>
      </c>
      <c r="F139" s="248" t="s">
        <v>3172</v>
      </c>
      <c r="G139" s="246"/>
      <c r="H139" s="249">
        <v>2.4159999999999999</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83</v>
      </c>
      <c r="AV139" s="14" t="s">
        <v>83</v>
      </c>
      <c r="AW139" s="14" t="s">
        <v>34</v>
      </c>
      <c r="AX139" s="14" t="s">
        <v>74</v>
      </c>
      <c r="AY139" s="255" t="s">
        <v>210</v>
      </c>
    </row>
    <row r="140" s="13" customFormat="1">
      <c r="A140" s="13"/>
      <c r="B140" s="234"/>
      <c r="C140" s="235"/>
      <c r="D140" s="236" t="s">
        <v>221</v>
      </c>
      <c r="E140" s="237" t="s">
        <v>19</v>
      </c>
      <c r="F140" s="238" t="s">
        <v>3136</v>
      </c>
      <c r="G140" s="235"/>
      <c r="H140" s="237" t="s">
        <v>19</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221</v>
      </c>
      <c r="AU140" s="244" t="s">
        <v>83</v>
      </c>
      <c r="AV140" s="13" t="s">
        <v>81</v>
      </c>
      <c r="AW140" s="13" t="s">
        <v>34</v>
      </c>
      <c r="AX140" s="13" t="s">
        <v>74</v>
      </c>
      <c r="AY140" s="244" t="s">
        <v>210</v>
      </c>
    </row>
    <row r="141" s="14" customFormat="1">
      <c r="A141" s="14"/>
      <c r="B141" s="245"/>
      <c r="C141" s="246"/>
      <c r="D141" s="236" t="s">
        <v>221</v>
      </c>
      <c r="E141" s="247" t="s">
        <v>19</v>
      </c>
      <c r="F141" s="248" t="s">
        <v>3173</v>
      </c>
      <c r="G141" s="246"/>
      <c r="H141" s="249">
        <v>9.0570000000000004</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83</v>
      </c>
      <c r="AV141" s="14" t="s">
        <v>83</v>
      </c>
      <c r="AW141" s="14" t="s">
        <v>34</v>
      </c>
      <c r="AX141" s="14" t="s">
        <v>74</v>
      </c>
      <c r="AY141" s="255" t="s">
        <v>210</v>
      </c>
    </row>
    <row r="142" s="16" customFormat="1">
      <c r="A142" s="16"/>
      <c r="B142" s="267"/>
      <c r="C142" s="268"/>
      <c r="D142" s="236" t="s">
        <v>221</v>
      </c>
      <c r="E142" s="269" t="s">
        <v>19</v>
      </c>
      <c r="F142" s="270" t="s">
        <v>236</v>
      </c>
      <c r="G142" s="268"/>
      <c r="H142" s="271">
        <v>11.473000000000001</v>
      </c>
      <c r="I142" s="272"/>
      <c r="J142" s="268"/>
      <c r="K142" s="268"/>
      <c r="L142" s="273"/>
      <c r="M142" s="274"/>
      <c r="N142" s="275"/>
      <c r="O142" s="275"/>
      <c r="P142" s="275"/>
      <c r="Q142" s="275"/>
      <c r="R142" s="275"/>
      <c r="S142" s="275"/>
      <c r="T142" s="276"/>
      <c r="U142" s="16"/>
      <c r="V142" s="16"/>
      <c r="W142" s="16"/>
      <c r="X142" s="16"/>
      <c r="Y142" s="16"/>
      <c r="Z142" s="16"/>
      <c r="AA142" s="16"/>
      <c r="AB142" s="16"/>
      <c r="AC142" s="16"/>
      <c r="AD142" s="16"/>
      <c r="AE142" s="16"/>
      <c r="AT142" s="277" t="s">
        <v>221</v>
      </c>
      <c r="AU142" s="277" t="s">
        <v>83</v>
      </c>
      <c r="AV142" s="16" t="s">
        <v>217</v>
      </c>
      <c r="AW142" s="16" t="s">
        <v>34</v>
      </c>
      <c r="AX142" s="16" t="s">
        <v>81</v>
      </c>
      <c r="AY142" s="277" t="s">
        <v>210</v>
      </c>
    </row>
    <row r="143" s="2" customFormat="1" ht="16.5" customHeight="1">
      <c r="A143" s="40"/>
      <c r="B143" s="41"/>
      <c r="C143" s="278" t="s">
        <v>281</v>
      </c>
      <c r="D143" s="278" t="s">
        <v>424</v>
      </c>
      <c r="E143" s="279" t="s">
        <v>3174</v>
      </c>
      <c r="F143" s="280" t="s">
        <v>3175</v>
      </c>
      <c r="G143" s="281" t="s">
        <v>356</v>
      </c>
      <c r="H143" s="282">
        <v>22.946000000000002</v>
      </c>
      <c r="I143" s="283"/>
      <c r="J143" s="284">
        <f>ROUND(I143*H143,2)</f>
        <v>0</v>
      </c>
      <c r="K143" s="280" t="s">
        <v>216</v>
      </c>
      <c r="L143" s="285"/>
      <c r="M143" s="286" t="s">
        <v>19</v>
      </c>
      <c r="N143" s="287" t="s">
        <v>45</v>
      </c>
      <c r="O143" s="86"/>
      <c r="P143" s="225">
        <f>O143*H143</f>
        <v>0</v>
      </c>
      <c r="Q143" s="225">
        <v>1</v>
      </c>
      <c r="R143" s="225">
        <f>Q143*H143</f>
        <v>22.946000000000002</v>
      </c>
      <c r="S143" s="225">
        <v>0</v>
      </c>
      <c r="T143" s="226">
        <f>S143*H143</f>
        <v>0</v>
      </c>
      <c r="U143" s="40"/>
      <c r="V143" s="40"/>
      <c r="W143" s="40"/>
      <c r="X143" s="40"/>
      <c r="Y143" s="40"/>
      <c r="Z143" s="40"/>
      <c r="AA143" s="40"/>
      <c r="AB143" s="40"/>
      <c r="AC143" s="40"/>
      <c r="AD143" s="40"/>
      <c r="AE143" s="40"/>
      <c r="AR143" s="227" t="s">
        <v>286</v>
      </c>
      <c r="AT143" s="227" t="s">
        <v>424</v>
      </c>
      <c r="AU143" s="227" t="s">
        <v>83</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3176</v>
      </c>
    </row>
    <row r="144" s="14" customFormat="1">
      <c r="A144" s="14"/>
      <c r="B144" s="245"/>
      <c r="C144" s="246"/>
      <c r="D144" s="236" t="s">
        <v>221</v>
      </c>
      <c r="E144" s="246"/>
      <c r="F144" s="248" t="s">
        <v>3177</v>
      </c>
      <c r="G144" s="246"/>
      <c r="H144" s="249">
        <v>22.946000000000002</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83</v>
      </c>
      <c r="AV144" s="14" t="s">
        <v>83</v>
      </c>
      <c r="AW144" s="14" t="s">
        <v>4</v>
      </c>
      <c r="AX144" s="14" t="s">
        <v>81</v>
      </c>
      <c r="AY144" s="255" t="s">
        <v>210</v>
      </c>
    </row>
    <row r="145" s="12" customFormat="1" ht="22.8" customHeight="1">
      <c r="A145" s="12"/>
      <c r="B145" s="200"/>
      <c r="C145" s="201"/>
      <c r="D145" s="202" t="s">
        <v>73</v>
      </c>
      <c r="E145" s="214" t="s">
        <v>217</v>
      </c>
      <c r="F145" s="214" t="s">
        <v>414</v>
      </c>
      <c r="G145" s="201"/>
      <c r="H145" s="201"/>
      <c r="I145" s="204"/>
      <c r="J145" s="215">
        <f>BK145</f>
        <v>0</v>
      </c>
      <c r="K145" s="201"/>
      <c r="L145" s="206"/>
      <c r="M145" s="207"/>
      <c r="N145" s="208"/>
      <c r="O145" s="208"/>
      <c r="P145" s="209">
        <f>SUM(P146:P151)</f>
        <v>0</v>
      </c>
      <c r="Q145" s="208"/>
      <c r="R145" s="209">
        <f>SUM(R146:R151)</f>
        <v>0</v>
      </c>
      <c r="S145" s="208"/>
      <c r="T145" s="210">
        <f>SUM(T146:T151)</f>
        <v>0</v>
      </c>
      <c r="U145" s="12"/>
      <c r="V145" s="12"/>
      <c r="W145" s="12"/>
      <c r="X145" s="12"/>
      <c r="Y145" s="12"/>
      <c r="Z145" s="12"/>
      <c r="AA145" s="12"/>
      <c r="AB145" s="12"/>
      <c r="AC145" s="12"/>
      <c r="AD145" s="12"/>
      <c r="AE145" s="12"/>
      <c r="AR145" s="211" t="s">
        <v>81</v>
      </c>
      <c r="AT145" s="212" t="s">
        <v>73</v>
      </c>
      <c r="AU145" s="212" t="s">
        <v>81</v>
      </c>
      <c r="AY145" s="211" t="s">
        <v>210</v>
      </c>
      <c r="BK145" s="213">
        <f>SUM(BK146:BK151)</f>
        <v>0</v>
      </c>
    </row>
    <row r="146" s="2" customFormat="1" ht="16.5" customHeight="1">
      <c r="A146" s="40"/>
      <c r="B146" s="41"/>
      <c r="C146" s="216" t="s">
        <v>286</v>
      </c>
      <c r="D146" s="216" t="s">
        <v>212</v>
      </c>
      <c r="E146" s="217" t="s">
        <v>3178</v>
      </c>
      <c r="F146" s="218" t="s">
        <v>3179</v>
      </c>
      <c r="G146" s="219" t="s">
        <v>215</v>
      </c>
      <c r="H146" s="220">
        <v>3.0190000000000001</v>
      </c>
      <c r="I146" s="221"/>
      <c r="J146" s="222">
        <f>ROUND(I146*H146,2)</f>
        <v>0</v>
      </c>
      <c r="K146" s="218" t="s">
        <v>216</v>
      </c>
      <c r="L146" s="46"/>
      <c r="M146" s="223" t="s">
        <v>19</v>
      </c>
      <c r="N146" s="224"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217</v>
      </c>
      <c r="AT146" s="227" t="s">
        <v>212</v>
      </c>
      <c r="AU146" s="227" t="s">
        <v>83</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217</v>
      </c>
      <c r="BM146" s="227" t="s">
        <v>3180</v>
      </c>
    </row>
    <row r="147" s="2" customFormat="1">
      <c r="A147" s="40"/>
      <c r="B147" s="41"/>
      <c r="C147" s="42"/>
      <c r="D147" s="229" t="s">
        <v>219</v>
      </c>
      <c r="E147" s="42"/>
      <c r="F147" s="230" t="s">
        <v>3181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219</v>
      </c>
      <c r="AU147" s="19" t="s">
        <v>83</v>
      </c>
    </row>
    <row r="148" s="13" customFormat="1">
      <c r="A148" s="13"/>
      <c r="B148" s="234"/>
      <c r="C148" s="235"/>
      <c r="D148" s="236" t="s">
        <v>221</v>
      </c>
      <c r="E148" s="237" t="s">
        <v>19</v>
      </c>
      <c r="F148" s="238" t="s">
        <v>3171</v>
      </c>
      <c r="G148" s="235"/>
      <c r="H148" s="237" t="s">
        <v>19</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221</v>
      </c>
      <c r="AU148" s="244" t="s">
        <v>83</v>
      </c>
      <c r="AV148" s="13" t="s">
        <v>81</v>
      </c>
      <c r="AW148" s="13" t="s">
        <v>34</v>
      </c>
      <c r="AX148" s="13" t="s">
        <v>74</v>
      </c>
      <c r="AY148" s="244" t="s">
        <v>210</v>
      </c>
    </row>
    <row r="149" s="14" customFormat="1">
      <c r="A149" s="14"/>
      <c r="B149" s="245"/>
      <c r="C149" s="246"/>
      <c r="D149" s="236" t="s">
        <v>221</v>
      </c>
      <c r="E149" s="247" t="s">
        <v>19</v>
      </c>
      <c r="F149" s="248" t="s">
        <v>3182</v>
      </c>
      <c r="G149" s="246"/>
      <c r="H149" s="249">
        <v>0.80500000000000005</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83</v>
      </c>
      <c r="AV149" s="14" t="s">
        <v>83</v>
      </c>
      <c r="AW149" s="14" t="s">
        <v>34</v>
      </c>
      <c r="AX149" s="14" t="s">
        <v>74</v>
      </c>
      <c r="AY149" s="255" t="s">
        <v>210</v>
      </c>
    </row>
    <row r="150" s="13" customFormat="1">
      <c r="A150" s="13"/>
      <c r="B150" s="234"/>
      <c r="C150" s="235"/>
      <c r="D150" s="236" t="s">
        <v>221</v>
      </c>
      <c r="E150" s="237" t="s">
        <v>19</v>
      </c>
      <c r="F150" s="238" t="s">
        <v>3136</v>
      </c>
      <c r="G150" s="235"/>
      <c r="H150" s="237" t="s">
        <v>19</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221</v>
      </c>
      <c r="AU150" s="244" t="s">
        <v>83</v>
      </c>
      <c r="AV150" s="13" t="s">
        <v>81</v>
      </c>
      <c r="AW150" s="13" t="s">
        <v>34</v>
      </c>
      <c r="AX150" s="13" t="s">
        <v>74</v>
      </c>
      <c r="AY150" s="244" t="s">
        <v>210</v>
      </c>
    </row>
    <row r="151" s="14" customFormat="1">
      <c r="A151" s="14"/>
      <c r="B151" s="245"/>
      <c r="C151" s="246"/>
      <c r="D151" s="236" t="s">
        <v>221</v>
      </c>
      <c r="E151" s="247" t="s">
        <v>19</v>
      </c>
      <c r="F151" s="248" t="s">
        <v>3183</v>
      </c>
      <c r="G151" s="246"/>
      <c r="H151" s="249">
        <v>3.0190000000000001</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83</v>
      </c>
      <c r="AV151" s="14" t="s">
        <v>83</v>
      </c>
      <c r="AW151" s="14" t="s">
        <v>34</v>
      </c>
      <c r="AX151" s="14" t="s">
        <v>81</v>
      </c>
      <c r="AY151" s="255" t="s">
        <v>210</v>
      </c>
    </row>
    <row r="152" s="12" customFormat="1" ht="22.8" customHeight="1">
      <c r="A152" s="12"/>
      <c r="B152" s="200"/>
      <c r="C152" s="201"/>
      <c r="D152" s="202" t="s">
        <v>73</v>
      </c>
      <c r="E152" s="214" t="s">
        <v>292</v>
      </c>
      <c r="F152" s="214" t="s">
        <v>455</v>
      </c>
      <c r="G152" s="201"/>
      <c r="H152" s="201"/>
      <c r="I152" s="204"/>
      <c r="J152" s="215">
        <f>BK152</f>
        <v>0</v>
      </c>
      <c r="K152" s="201"/>
      <c r="L152" s="206"/>
      <c r="M152" s="207"/>
      <c r="N152" s="208"/>
      <c r="O152" s="208"/>
      <c r="P152" s="209">
        <f>SUM(P153:P171)</f>
        <v>0</v>
      </c>
      <c r="Q152" s="208"/>
      <c r="R152" s="209">
        <f>SUM(R153:R171)</f>
        <v>0</v>
      </c>
      <c r="S152" s="208"/>
      <c r="T152" s="210">
        <f>SUM(T153:T171)</f>
        <v>4.3640000000000008</v>
      </c>
      <c r="U152" s="12"/>
      <c r="V152" s="12"/>
      <c r="W152" s="12"/>
      <c r="X152" s="12"/>
      <c r="Y152" s="12"/>
      <c r="Z152" s="12"/>
      <c r="AA152" s="12"/>
      <c r="AB152" s="12"/>
      <c r="AC152" s="12"/>
      <c r="AD152" s="12"/>
      <c r="AE152" s="12"/>
      <c r="AR152" s="211" t="s">
        <v>81</v>
      </c>
      <c r="AT152" s="212" t="s">
        <v>73</v>
      </c>
      <c r="AU152" s="212" t="s">
        <v>81</v>
      </c>
      <c r="AY152" s="211" t="s">
        <v>210</v>
      </c>
      <c r="BK152" s="213">
        <f>SUM(BK153:BK171)</f>
        <v>0</v>
      </c>
    </row>
    <row r="153" s="2" customFormat="1" ht="24.15" customHeight="1">
      <c r="A153" s="40"/>
      <c r="B153" s="41"/>
      <c r="C153" s="216" t="s">
        <v>292</v>
      </c>
      <c r="D153" s="216" t="s">
        <v>212</v>
      </c>
      <c r="E153" s="217" t="s">
        <v>567</v>
      </c>
      <c r="F153" s="218" t="s">
        <v>568</v>
      </c>
      <c r="G153" s="219" t="s">
        <v>409</v>
      </c>
      <c r="H153" s="220">
        <v>10</v>
      </c>
      <c r="I153" s="221"/>
      <c r="J153" s="222">
        <f>ROUND(I153*H153,2)</f>
        <v>0</v>
      </c>
      <c r="K153" s="218" t="s">
        <v>216</v>
      </c>
      <c r="L153" s="46"/>
      <c r="M153" s="223" t="s">
        <v>19</v>
      </c>
      <c r="N153" s="224" t="s">
        <v>45</v>
      </c>
      <c r="O153" s="86"/>
      <c r="P153" s="225">
        <f>O153*H153</f>
        <v>0</v>
      </c>
      <c r="Q153" s="225">
        <v>0</v>
      </c>
      <c r="R153" s="225">
        <f>Q153*H153</f>
        <v>0</v>
      </c>
      <c r="S153" s="225">
        <v>0.26200000000000001</v>
      </c>
      <c r="T153" s="226">
        <f>S153*H153</f>
        <v>2.6200000000000001</v>
      </c>
      <c r="U153" s="40"/>
      <c r="V153" s="40"/>
      <c r="W153" s="40"/>
      <c r="X153" s="40"/>
      <c r="Y153" s="40"/>
      <c r="Z153" s="40"/>
      <c r="AA153" s="40"/>
      <c r="AB153" s="40"/>
      <c r="AC153" s="40"/>
      <c r="AD153" s="40"/>
      <c r="AE153" s="40"/>
      <c r="AR153" s="227" t="s">
        <v>217</v>
      </c>
      <c r="AT153" s="227" t="s">
        <v>212</v>
      </c>
      <c r="AU153" s="227" t="s">
        <v>83</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217</v>
      </c>
      <c r="BM153" s="227" t="s">
        <v>3184</v>
      </c>
    </row>
    <row r="154" s="2" customFormat="1">
      <c r="A154" s="40"/>
      <c r="B154" s="41"/>
      <c r="C154" s="42"/>
      <c r="D154" s="229" t="s">
        <v>219</v>
      </c>
      <c r="E154" s="42"/>
      <c r="F154" s="230" t="s">
        <v>570</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219</v>
      </c>
      <c r="AU154" s="19" t="s">
        <v>83</v>
      </c>
    </row>
    <row r="155" s="13" customFormat="1">
      <c r="A155" s="13"/>
      <c r="B155" s="234"/>
      <c r="C155" s="235"/>
      <c r="D155" s="236" t="s">
        <v>221</v>
      </c>
      <c r="E155" s="237" t="s">
        <v>19</v>
      </c>
      <c r="F155" s="238" t="s">
        <v>3136</v>
      </c>
      <c r="G155" s="235"/>
      <c r="H155" s="237" t="s">
        <v>19</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221</v>
      </c>
      <c r="AU155" s="244" t="s">
        <v>83</v>
      </c>
      <c r="AV155" s="13" t="s">
        <v>81</v>
      </c>
      <c r="AW155" s="13" t="s">
        <v>34</v>
      </c>
      <c r="AX155" s="13" t="s">
        <v>74</v>
      </c>
      <c r="AY155" s="244" t="s">
        <v>210</v>
      </c>
    </row>
    <row r="156" s="14" customFormat="1">
      <c r="A156" s="14"/>
      <c r="B156" s="245"/>
      <c r="C156" s="246"/>
      <c r="D156" s="236" t="s">
        <v>221</v>
      </c>
      <c r="E156" s="247" t="s">
        <v>19</v>
      </c>
      <c r="F156" s="248" t="s">
        <v>299</v>
      </c>
      <c r="G156" s="246"/>
      <c r="H156" s="249">
        <v>10</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221</v>
      </c>
      <c r="AU156" s="255" t="s">
        <v>83</v>
      </c>
      <c r="AV156" s="14" t="s">
        <v>83</v>
      </c>
      <c r="AW156" s="14" t="s">
        <v>34</v>
      </c>
      <c r="AX156" s="14" t="s">
        <v>81</v>
      </c>
      <c r="AY156" s="255" t="s">
        <v>210</v>
      </c>
    </row>
    <row r="157" s="2" customFormat="1" ht="24.15" customHeight="1">
      <c r="A157" s="40"/>
      <c r="B157" s="41"/>
      <c r="C157" s="216" t="s">
        <v>299</v>
      </c>
      <c r="D157" s="216" t="s">
        <v>212</v>
      </c>
      <c r="E157" s="217" t="s">
        <v>3185</v>
      </c>
      <c r="F157" s="218" t="s">
        <v>3186</v>
      </c>
      <c r="G157" s="219" t="s">
        <v>409</v>
      </c>
      <c r="H157" s="220">
        <v>1</v>
      </c>
      <c r="I157" s="221"/>
      <c r="J157" s="222">
        <f>ROUND(I157*H157,2)</f>
        <v>0</v>
      </c>
      <c r="K157" s="218" t="s">
        <v>216</v>
      </c>
      <c r="L157" s="46"/>
      <c r="M157" s="223" t="s">
        <v>19</v>
      </c>
      <c r="N157" s="224" t="s">
        <v>45</v>
      </c>
      <c r="O157" s="86"/>
      <c r="P157" s="225">
        <f>O157*H157</f>
        <v>0</v>
      </c>
      <c r="Q157" s="225">
        <v>0</v>
      </c>
      <c r="R157" s="225">
        <f>Q157*H157</f>
        <v>0</v>
      </c>
      <c r="S157" s="225">
        <v>0.34899999999999998</v>
      </c>
      <c r="T157" s="226">
        <f>S157*H157</f>
        <v>0.34899999999999998</v>
      </c>
      <c r="U157" s="40"/>
      <c r="V157" s="40"/>
      <c r="W157" s="40"/>
      <c r="X157" s="40"/>
      <c r="Y157" s="40"/>
      <c r="Z157" s="40"/>
      <c r="AA157" s="40"/>
      <c r="AB157" s="40"/>
      <c r="AC157" s="40"/>
      <c r="AD157" s="40"/>
      <c r="AE157" s="40"/>
      <c r="AR157" s="227" t="s">
        <v>217</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3187</v>
      </c>
    </row>
    <row r="158" s="2" customFormat="1">
      <c r="A158" s="40"/>
      <c r="B158" s="41"/>
      <c r="C158" s="42"/>
      <c r="D158" s="229" t="s">
        <v>219</v>
      </c>
      <c r="E158" s="42"/>
      <c r="F158" s="230" t="s">
        <v>3188</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219</v>
      </c>
      <c r="AU158" s="19" t="s">
        <v>83</v>
      </c>
    </row>
    <row r="159" s="13" customFormat="1">
      <c r="A159" s="13"/>
      <c r="B159" s="234"/>
      <c r="C159" s="235"/>
      <c r="D159" s="236" t="s">
        <v>221</v>
      </c>
      <c r="E159" s="237" t="s">
        <v>19</v>
      </c>
      <c r="F159" s="238" t="s">
        <v>3189</v>
      </c>
      <c r="G159" s="235"/>
      <c r="H159" s="237" t="s">
        <v>19</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221</v>
      </c>
      <c r="AU159" s="244" t="s">
        <v>83</v>
      </c>
      <c r="AV159" s="13" t="s">
        <v>81</v>
      </c>
      <c r="AW159" s="13" t="s">
        <v>34</v>
      </c>
      <c r="AX159" s="13" t="s">
        <v>74</v>
      </c>
      <c r="AY159" s="244" t="s">
        <v>210</v>
      </c>
    </row>
    <row r="160" s="14" customFormat="1">
      <c r="A160" s="14"/>
      <c r="B160" s="245"/>
      <c r="C160" s="246"/>
      <c r="D160" s="236" t="s">
        <v>221</v>
      </c>
      <c r="E160" s="247" t="s">
        <v>19</v>
      </c>
      <c r="F160" s="248" t="s">
        <v>81</v>
      </c>
      <c r="G160" s="246"/>
      <c r="H160" s="249">
        <v>1</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221</v>
      </c>
      <c r="AU160" s="255" t="s">
        <v>83</v>
      </c>
      <c r="AV160" s="14" t="s">
        <v>83</v>
      </c>
      <c r="AW160" s="14" t="s">
        <v>34</v>
      </c>
      <c r="AX160" s="14" t="s">
        <v>81</v>
      </c>
      <c r="AY160" s="255" t="s">
        <v>210</v>
      </c>
    </row>
    <row r="161" s="2" customFormat="1" ht="24.15" customHeight="1">
      <c r="A161" s="40"/>
      <c r="B161" s="41"/>
      <c r="C161" s="216" t="s">
        <v>307</v>
      </c>
      <c r="D161" s="216" t="s">
        <v>212</v>
      </c>
      <c r="E161" s="217" t="s">
        <v>3190</v>
      </c>
      <c r="F161" s="218" t="s">
        <v>3191</v>
      </c>
      <c r="G161" s="219" t="s">
        <v>409</v>
      </c>
      <c r="H161" s="220">
        <v>2</v>
      </c>
      <c r="I161" s="221"/>
      <c r="J161" s="222">
        <f>ROUND(I161*H161,2)</f>
        <v>0</v>
      </c>
      <c r="K161" s="218" t="s">
        <v>216</v>
      </c>
      <c r="L161" s="46"/>
      <c r="M161" s="223" t="s">
        <v>19</v>
      </c>
      <c r="N161" s="224" t="s">
        <v>45</v>
      </c>
      <c r="O161" s="86"/>
      <c r="P161" s="225">
        <f>O161*H161</f>
        <v>0</v>
      </c>
      <c r="Q161" s="225">
        <v>0</v>
      </c>
      <c r="R161" s="225">
        <f>Q161*H161</f>
        <v>0</v>
      </c>
      <c r="S161" s="225">
        <v>0.436</v>
      </c>
      <c r="T161" s="226">
        <f>S161*H161</f>
        <v>0.872</v>
      </c>
      <c r="U161" s="40"/>
      <c r="V161" s="40"/>
      <c r="W161" s="40"/>
      <c r="X161" s="40"/>
      <c r="Y161" s="40"/>
      <c r="Z161" s="40"/>
      <c r="AA161" s="40"/>
      <c r="AB161" s="40"/>
      <c r="AC161" s="40"/>
      <c r="AD161" s="40"/>
      <c r="AE161" s="40"/>
      <c r="AR161" s="227" t="s">
        <v>217</v>
      </c>
      <c r="AT161" s="227" t="s">
        <v>212</v>
      </c>
      <c r="AU161" s="227" t="s">
        <v>83</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217</v>
      </c>
      <c r="BM161" s="227" t="s">
        <v>3192</v>
      </c>
    </row>
    <row r="162" s="2" customFormat="1">
      <c r="A162" s="40"/>
      <c r="B162" s="41"/>
      <c r="C162" s="42"/>
      <c r="D162" s="229" t="s">
        <v>219</v>
      </c>
      <c r="E162" s="42"/>
      <c r="F162" s="230" t="s">
        <v>3193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219</v>
      </c>
      <c r="AU162" s="19" t="s">
        <v>83</v>
      </c>
    </row>
    <row r="163" s="13" customFormat="1">
      <c r="A163" s="13"/>
      <c r="B163" s="234"/>
      <c r="C163" s="235"/>
      <c r="D163" s="236" t="s">
        <v>221</v>
      </c>
      <c r="E163" s="237" t="s">
        <v>19</v>
      </c>
      <c r="F163" s="238" t="s">
        <v>3171</v>
      </c>
      <c r="G163" s="235"/>
      <c r="H163" s="237" t="s">
        <v>19</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221</v>
      </c>
      <c r="AU163" s="244" t="s">
        <v>83</v>
      </c>
      <c r="AV163" s="13" t="s">
        <v>81</v>
      </c>
      <c r="AW163" s="13" t="s">
        <v>34</v>
      </c>
      <c r="AX163" s="13" t="s">
        <v>74</v>
      </c>
      <c r="AY163" s="244" t="s">
        <v>210</v>
      </c>
    </row>
    <row r="164" s="14" customFormat="1">
      <c r="A164" s="14"/>
      <c r="B164" s="245"/>
      <c r="C164" s="246"/>
      <c r="D164" s="236" t="s">
        <v>221</v>
      </c>
      <c r="E164" s="247" t="s">
        <v>19</v>
      </c>
      <c r="F164" s="248" t="s">
        <v>81</v>
      </c>
      <c r="G164" s="246"/>
      <c r="H164" s="249">
        <v>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221</v>
      </c>
      <c r="AU164" s="255" t="s">
        <v>83</v>
      </c>
      <c r="AV164" s="14" t="s">
        <v>83</v>
      </c>
      <c r="AW164" s="14" t="s">
        <v>34</v>
      </c>
      <c r="AX164" s="14" t="s">
        <v>74</v>
      </c>
      <c r="AY164" s="255" t="s">
        <v>210</v>
      </c>
    </row>
    <row r="165" s="13" customFormat="1">
      <c r="A165" s="13"/>
      <c r="B165" s="234"/>
      <c r="C165" s="235"/>
      <c r="D165" s="236" t="s">
        <v>221</v>
      </c>
      <c r="E165" s="237" t="s">
        <v>19</v>
      </c>
      <c r="F165" s="238" t="s">
        <v>3136</v>
      </c>
      <c r="G165" s="235"/>
      <c r="H165" s="237" t="s">
        <v>19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221</v>
      </c>
      <c r="AU165" s="244" t="s">
        <v>83</v>
      </c>
      <c r="AV165" s="13" t="s">
        <v>81</v>
      </c>
      <c r="AW165" s="13" t="s">
        <v>34</v>
      </c>
      <c r="AX165" s="13" t="s">
        <v>74</v>
      </c>
      <c r="AY165" s="244" t="s">
        <v>210</v>
      </c>
    </row>
    <row r="166" s="14" customFormat="1">
      <c r="A166" s="14"/>
      <c r="B166" s="245"/>
      <c r="C166" s="246"/>
      <c r="D166" s="236" t="s">
        <v>221</v>
      </c>
      <c r="E166" s="247" t="s">
        <v>19</v>
      </c>
      <c r="F166" s="248" t="s">
        <v>81</v>
      </c>
      <c r="G166" s="246"/>
      <c r="H166" s="249">
        <v>1</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221</v>
      </c>
      <c r="AU166" s="255" t="s">
        <v>83</v>
      </c>
      <c r="AV166" s="14" t="s">
        <v>83</v>
      </c>
      <c r="AW166" s="14" t="s">
        <v>34</v>
      </c>
      <c r="AX166" s="14" t="s">
        <v>74</v>
      </c>
      <c r="AY166" s="255" t="s">
        <v>210</v>
      </c>
    </row>
    <row r="167" s="16" customFormat="1">
      <c r="A167" s="16"/>
      <c r="B167" s="267"/>
      <c r="C167" s="268"/>
      <c r="D167" s="236" t="s">
        <v>221</v>
      </c>
      <c r="E167" s="269" t="s">
        <v>19</v>
      </c>
      <c r="F167" s="270" t="s">
        <v>236</v>
      </c>
      <c r="G167" s="268"/>
      <c r="H167" s="271">
        <v>2</v>
      </c>
      <c r="I167" s="272"/>
      <c r="J167" s="268"/>
      <c r="K167" s="268"/>
      <c r="L167" s="273"/>
      <c r="M167" s="274"/>
      <c r="N167" s="275"/>
      <c r="O167" s="275"/>
      <c r="P167" s="275"/>
      <c r="Q167" s="275"/>
      <c r="R167" s="275"/>
      <c r="S167" s="275"/>
      <c r="T167" s="276"/>
      <c r="U167" s="16"/>
      <c r="V167" s="16"/>
      <c r="W167" s="16"/>
      <c r="X167" s="16"/>
      <c r="Y167" s="16"/>
      <c r="Z167" s="16"/>
      <c r="AA167" s="16"/>
      <c r="AB167" s="16"/>
      <c r="AC167" s="16"/>
      <c r="AD167" s="16"/>
      <c r="AE167" s="16"/>
      <c r="AT167" s="277" t="s">
        <v>221</v>
      </c>
      <c r="AU167" s="277" t="s">
        <v>83</v>
      </c>
      <c r="AV167" s="16" t="s">
        <v>217</v>
      </c>
      <c r="AW167" s="16" t="s">
        <v>34</v>
      </c>
      <c r="AX167" s="16" t="s">
        <v>81</v>
      </c>
      <c r="AY167" s="277" t="s">
        <v>210</v>
      </c>
    </row>
    <row r="168" s="2" customFormat="1" ht="24.15" customHeight="1">
      <c r="A168" s="40"/>
      <c r="B168" s="41"/>
      <c r="C168" s="216" t="s">
        <v>314</v>
      </c>
      <c r="D168" s="216" t="s">
        <v>212</v>
      </c>
      <c r="E168" s="217" t="s">
        <v>3194</v>
      </c>
      <c r="F168" s="218" t="s">
        <v>3195</v>
      </c>
      <c r="G168" s="219" t="s">
        <v>409</v>
      </c>
      <c r="H168" s="220">
        <v>1</v>
      </c>
      <c r="I168" s="221"/>
      <c r="J168" s="222">
        <f>ROUND(I168*H168,2)</f>
        <v>0</v>
      </c>
      <c r="K168" s="218" t="s">
        <v>216</v>
      </c>
      <c r="L168" s="46"/>
      <c r="M168" s="223" t="s">
        <v>19</v>
      </c>
      <c r="N168" s="224" t="s">
        <v>45</v>
      </c>
      <c r="O168" s="86"/>
      <c r="P168" s="225">
        <f>O168*H168</f>
        <v>0</v>
      </c>
      <c r="Q168" s="225">
        <v>0</v>
      </c>
      <c r="R168" s="225">
        <f>Q168*H168</f>
        <v>0</v>
      </c>
      <c r="S168" s="225">
        <v>0.52300000000000002</v>
      </c>
      <c r="T168" s="226">
        <f>S168*H168</f>
        <v>0.52300000000000002</v>
      </c>
      <c r="U168" s="40"/>
      <c r="V168" s="40"/>
      <c r="W168" s="40"/>
      <c r="X168" s="40"/>
      <c r="Y168" s="40"/>
      <c r="Z168" s="40"/>
      <c r="AA168" s="40"/>
      <c r="AB168" s="40"/>
      <c r="AC168" s="40"/>
      <c r="AD168" s="40"/>
      <c r="AE168" s="40"/>
      <c r="AR168" s="227" t="s">
        <v>217</v>
      </c>
      <c r="AT168" s="227" t="s">
        <v>212</v>
      </c>
      <c r="AU168" s="227" t="s">
        <v>83</v>
      </c>
      <c r="AY168" s="19" t="s">
        <v>210</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217</v>
      </c>
      <c r="BM168" s="227" t="s">
        <v>3196</v>
      </c>
    </row>
    <row r="169" s="2" customFormat="1">
      <c r="A169" s="40"/>
      <c r="B169" s="41"/>
      <c r="C169" s="42"/>
      <c r="D169" s="229" t="s">
        <v>219</v>
      </c>
      <c r="E169" s="42"/>
      <c r="F169" s="230" t="s">
        <v>3197</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219</v>
      </c>
      <c r="AU169" s="19" t="s">
        <v>83</v>
      </c>
    </row>
    <row r="170" s="13" customFormat="1">
      <c r="A170" s="13"/>
      <c r="B170" s="234"/>
      <c r="C170" s="235"/>
      <c r="D170" s="236" t="s">
        <v>221</v>
      </c>
      <c r="E170" s="237" t="s">
        <v>19</v>
      </c>
      <c r="F170" s="238" t="s">
        <v>3136</v>
      </c>
      <c r="G170" s="235"/>
      <c r="H170" s="237" t="s">
        <v>19</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221</v>
      </c>
      <c r="AU170" s="244" t="s">
        <v>83</v>
      </c>
      <c r="AV170" s="13" t="s">
        <v>81</v>
      </c>
      <c r="AW170" s="13" t="s">
        <v>34</v>
      </c>
      <c r="AX170" s="13" t="s">
        <v>74</v>
      </c>
      <c r="AY170" s="244" t="s">
        <v>210</v>
      </c>
    </row>
    <row r="171" s="14" customFormat="1">
      <c r="A171" s="14"/>
      <c r="B171" s="245"/>
      <c r="C171" s="246"/>
      <c r="D171" s="236" t="s">
        <v>221</v>
      </c>
      <c r="E171" s="247" t="s">
        <v>19</v>
      </c>
      <c r="F171" s="248" t="s">
        <v>81</v>
      </c>
      <c r="G171" s="246"/>
      <c r="H171" s="249">
        <v>1</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221</v>
      </c>
      <c r="AU171" s="255" t="s">
        <v>83</v>
      </c>
      <c r="AV171" s="14" t="s">
        <v>83</v>
      </c>
      <c r="AW171" s="14" t="s">
        <v>34</v>
      </c>
      <c r="AX171" s="14" t="s">
        <v>81</v>
      </c>
      <c r="AY171" s="255" t="s">
        <v>210</v>
      </c>
    </row>
    <row r="172" s="12" customFormat="1" ht="22.8" customHeight="1">
      <c r="A172" s="12"/>
      <c r="B172" s="200"/>
      <c r="C172" s="201"/>
      <c r="D172" s="202" t="s">
        <v>73</v>
      </c>
      <c r="E172" s="214" t="s">
        <v>877</v>
      </c>
      <c r="F172" s="214" t="s">
        <v>878</v>
      </c>
      <c r="G172" s="201"/>
      <c r="H172" s="201"/>
      <c r="I172" s="204"/>
      <c r="J172" s="215">
        <f>BK172</f>
        <v>0</v>
      </c>
      <c r="K172" s="201"/>
      <c r="L172" s="206"/>
      <c r="M172" s="207"/>
      <c r="N172" s="208"/>
      <c r="O172" s="208"/>
      <c r="P172" s="209">
        <f>SUM(P173:P181)</f>
        <v>0</v>
      </c>
      <c r="Q172" s="208"/>
      <c r="R172" s="209">
        <f>SUM(R173:R181)</f>
        <v>0</v>
      </c>
      <c r="S172" s="208"/>
      <c r="T172" s="210">
        <f>SUM(T173:T181)</f>
        <v>0</v>
      </c>
      <c r="U172" s="12"/>
      <c r="V172" s="12"/>
      <c r="W172" s="12"/>
      <c r="X172" s="12"/>
      <c r="Y172" s="12"/>
      <c r="Z172" s="12"/>
      <c r="AA172" s="12"/>
      <c r="AB172" s="12"/>
      <c r="AC172" s="12"/>
      <c r="AD172" s="12"/>
      <c r="AE172" s="12"/>
      <c r="AR172" s="211" t="s">
        <v>81</v>
      </c>
      <c r="AT172" s="212" t="s">
        <v>73</v>
      </c>
      <c r="AU172" s="212" t="s">
        <v>81</v>
      </c>
      <c r="AY172" s="211" t="s">
        <v>210</v>
      </c>
      <c r="BK172" s="213">
        <f>SUM(BK173:BK181)</f>
        <v>0</v>
      </c>
    </row>
    <row r="173" s="2" customFormat="1" ht="24.15" customHeight="1">
      <c r="A173" s="40"/>
      <c r="B173" s="41"/>
      <c r="C173" s="216" t="s">
        <v>332</v>
      </c>
      <c r="D173" s="216" t="s">
        <v>212</v>
      </c>
      <c r="E173" s="217" t="s">
        <v>3198</v>
      </c>
      <c r="F173" s="218" t="s">
        <v>3199</v>
      </c>
      <c r="G173" s="219" t="s">
        <v>356</v>
      </c>
      <c r="H173" s="220">
        <v>4.3639999999999999</v>
      </c>
      <c r="I173" s="221"/>
      <c r="J173" s="222">
        <f>ROUND(I173*H173,2)</f>
        <v>0</v>
      </c>
      <c r="K173" s="218" t="s">
        <v>216</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217</v>
      </c>
      <c r="AT173" s="227" t="s">
        <v>212</v>
      </c>
      <c r="AU173" s="227" t="s">
        <v>83</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3200</v>
      </c>
    </row>
    <row r="174" s="2" customFormat="1">
      <c r="A174" s="40"/>
      <c r="B174" s="41"/>
      <c r="C174" s="42"/>
      <c r="D174" s="229" t="s">
        <v>219</v>
      </c>
      <c r="E174" s="42"/>
      <c r="F174" s="230" t="s">
        <v>3201</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83</v>
      </c>
    </row>
    <row r="175" s="2" customFormat="1" ht="24.15" customHeight="1">
      <c r="A175" s="40"/>
      <c r="B175" s="41"/>
      <c r="C175" s="216" t="s">
        <v>349</v>
      </c>
      <c r="D175" s="216" t="s">
        <v>212</v>
      </c>
      <c r="E175" s="217" t="s">
        <v>3202</v>
      </c>
      <c r="F175" s="218" t="s">
        <v>3203</v>
      </c>
      <c r="G175" s="219" t="s">
        <v>356</v>
      </c>
      <c r="H175" s="220">
        <v>39.276000000000003</v>
      </c>
      <c r="I175" s="221"/>
      <c r="J175" s="222">
        <f>ROUND(I175*H175,2)</f>
        <v>0</v>
      </c>
      <c r="K175" s="218" t="s">
        <v>216</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217</v>
      </c>
      <c r="AT175" s="227" t="s">
        <v>212</v>
      </c>
      <c r="AU175" s="227" t="s">
        <v>83</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217</v>
      </c>
      <c r="BM175" s="227" t="s">
        <v>3204</v>
      </c>
    </row>
    <row r="176" s="2" customFormat="1">
      <c r="A176" s="40"/>
      <c r="B176" s="41"/>
      <c r="C176" s="42"/>
      <c r="D176" s="229" t="s">
        <v>219</v>
      </c>
      <c r="E176" s="42"/>
      <c r="F176" s="230" t="s">
        <v>3205</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219</v>
      </c>
      <c r="AU176" s="19" t="s">
        <v>83</v>
      </c>
    </row>
    <row r="177" s="14" customFormat="1">
      <c r="A177" s="14"/>
      <c r="B177" s="245"/>
      <c r="C177" s="246"/>
      <c r="D177" s="236" t="s">
        <v>221</v>
      </c>
      <c r="E177" s="246"/>
      <c r="F177" s="248" t="s">
        <v>3206</v>
      </c>
      <c r="G177" s="246"/>
      <c r="H177" s="249">
        <v>39.276000000000003</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221</v>
      </c>
      <c r="AU177" s="255" t="s">
        <v>83</v>
      </c>
      <c r="AV177" s="14" t="s">
        <v>83</v>
      </c>
      <c r="AW177" s="14" t="s">
        <v>4</v>
      </c>
      <c r="AX177" s="14" t="s">
        <v>81</v>
      </c>
      <c r="AY177" s="255" t="s">
        <v>210</v>
      </c>
    </row>
    <row r="178" s="2" customFormat="1" ht="16.5" customHeight="1">
      <c r="A178" s="40"/>
      <c r="B178" s="41"/>
      <c r="C178" s="216" t="s">
        <v>8</v>
      </c>
      <c r="D178" s="216" t="s">
        <v>212</v>
      </c>
      <c r="E178" s="217" t="s">
        <v>3207</v>
      </c>
      <c r="F178" s="218" t="s">
        <v>3208</v>
      </c>
      <c r="G178" s="219" t="s">
        <v>356</v>
      </c>
      <c r="H178" s="220">
        <v>4.3639999999999999</v>
      </c>
      <c r="I178" s="221"/>
      <c r="J178" s="222">
        <f>ROUND(I178*H178,2)</f>
        <v>0</v>
      </c>
      <c r="K178" s="218" t="s">
        <v>216</v>
      </c>
      <c r="L178" s="46"/>
      <c r="M178" s="223" t="s">
        <v>19</v>
      </c>
      <c r="N178" s="224" t="s">
        <v>45</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217</v>
      </c>
      <c r="AT178" s="227" t="s">
        <v>212</v>
      </c>
      <c r="AU178" s="227" t="s">
        <v>83</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217</v>
      </c>
      <c r="BM178" s="227" t="s">
        <v>3209</v>
      </c>
    </row>
    <row r="179" s="2" customFormat="1">
      <c r="A179" s="40"/>
      <c r="B179" s="41"/>
      <c r="C179" s="42"/>
      <c r="D179" s="229" t="s">
        <v>219</v>
      </c>
      <c r="E179" s="42"/>
      <c r="F179" s="230" t="s">
        <v>3210</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219</v>
      </c>
      <c r="AU179" s="19" t="s">
        <v>83</v>
      </c>
    </row>
    <row r="180" s="2" customFormat="1" ht="24.15" customHeight="1">
      <c r="A180" s="40"/>
      <c r="B180" s="41"/>
      <c r="C180" s="216" t="s">
        <v>368</v>
      </c>
      <c r="D180" s="216" t="s">
        <v>212</v>
      </c>
      <c r="E180" s="217" t="s">
        <v>3211</v>
      </c>
      <c r="F180" s="218" t="s">
        <v>3212</v>
      </c>
      <c r="G180" s="219" t="s">
        <v>356</v>
      </c>
      <c r="H180" s="220">
        <v>4.3639999999999999</v>
      </c>
      <c r="I180" s="221"/>
      <c r="J180" s="222">
        <f>ROUND(I180*H180,2)</f>
        <v>0</v>
      </c>
      <c r="K180" s="218" t="s">
        <v>216</v>
      </c>
      <c r="L180" s="46"/>
      <c r="M180" s="223" t="s">
        <v>19</v>
      </c>
      <c r="N180" s="224" t="s">
        <v>45</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217</v>
      </c>
      <c r="AT180" s="227" t="s">
        <v>212</v>
      </c>
      <c r="AU180" s="227" t="s">
        <v>83</v>
      </c>
      <c r="AY180" s="19" t="s">
        <v>210</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217</v>
      </c>
      <c r="BM180" s="227" t="s">
        <v>3213</v>
      </c>
    </row>
    <row r="181" s="2" customFormat="1">
      <c r="A181" s="40"/>
      <c r="B181" s="41"/>
      <c r="C181" s="42"/>
      <c r="D181" s="229" t="s">
        <v>219</v>
      </c>
      <c r="E181" s="42"/>
      <c r="F181" s="230" t="s">
        <v>3214</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219</v>
      </c>
      <c r="AU181" s="19" t="s">
        <v>83</v>
      </c>
    </row>
    <row r="182" s="12" customFormat="1" ht="25.92" customHeight="1">
      <c r="A182" s="12"/>
      <c r="B182" s="200"/>
      <c r="C182" s="201"/>
      <c r="D182" s="202" t="s">
        <v>73</v>
      </c>
      <c r="E182" s="203" t="s">
        <v>3215</v>
      </c>
      <c r="F182" s="203" t="s">
        <v>3216</v>
      </c>
      <c r="G182" s="201"/>
      <c r="H182" s="201"/>
      <c r="I182" s="204"/>
      <c r="J182" s="205">
        <f>BK182</f>
        <v>0</v>
      </c>
      <c r="K182" s="201"/>
      <c r="L182" s="206"/>
      <c r="M182" s="207"/>
      <c r="N182" s="208"/>
      <c r="O182" s="208"/>
      <c r="P182" s="209">
        <f>SUM(P183:P268)</f>
        <v>0</v>
      </c>
      <c r="Q182" s="208"/>
      <c r="R182" s="209">
        <f>SUM(R183:R268)</f>
        <v>0.46057000000000003</v>
      </c>
      <c r="S182" s="208"/>
      <c r="T182" s="210">
        <f>SUM(T183:T268)</f>
        <v>0</v>
      </c>
      <c r="U182" s="12"/>
      <c r="V182" s="12"/>
      <c r="W182" s="12"/>
      <c r="X182" s="12"/>
      <c r="Y182" s="12"/>
      <c r="Z182" s="12"/>
      <c r="AA182" s="12"/>
      <c r="AB182" s="12"/>
      <c r="AC182" s="12"/>
      <c r="AD182" s="12"/>
      <c r="AE182" s="12"/>
      <c r="AR182" s="211" t="s">
        <v>83</v>
      </c>
      <c r="AT182" s="212" t="s">
        <v>73</v>
      </c>
      <c r="AU182" s="212" t="s">
        <v>74</v>
      </c>
      <c r="AY182" s="211" t="s">
        <v>210</v>
      </c>
      <c r="BK182" s="213">
        <f>SUM(BK183:BK268)</f>
        <v>0</v>
      </c>
    </row>
    <row r="183" s="2" customFormat="1" ht="16.5" customHeight="1">
      <c r="A183" s="40"/>
      <c r="B183" s="41"/>
      <c r="C183" s="216" t="s">
        <v>374</v>
      </c>
      <c r="D183" s="216" t="s">
        <v>212</v>
      </c>
      <c r="E183" s="217" t="s">
        <v>3217</v>
      </c>
      <c r="F183" s="218" t="s">
        <v>3218</v>
      </c>
      <c r="G183" s="219" t="s">
        <v>417</v>
      </c>
      <c r="H183" s="220">
        <v>6</v>
      </c>
      <c r="I183" s="221"/>
      <c r="J183" s="222">
        <f>ROUND(I183*H183,2)</f>
        <v>0</v>
      </c>
      <c r="K183" s="218" t="s">
        <v>216</v>
      </c>
      <c r="L183" s="46"/>
      <c r="M183" s="223" t="s">
        <v>19</v>
      </c>
      <c r="N183" s="224" t="s">
        <v>45</v>
      </c>
      <c r="O183" s="86"/>
      <c r="P183" s="225">
        <f>O183*H183</f>
        <v>0</v>
      </c>
      <c r="Q183" s="225">
        <v>0.00142</v>
      </c>
      <c r="R183" s="225">
        <f>Q183*H183</f>
        <v>0.0085199999999999998</v>
      </c>
      <c r="S183" s="225">
        <v>0</v>
      </c>
      <c r="T183" s="226">
        <f>S183*H183</f>
        <v>0</v>
      </c>
      <c r="U183" s="40"/>
      <c r="V183" s="40"/>
      <c r="W183" s="40"/>
      <c r="X183" s="40"/>
      <c r="Y183" s="40"/>
      <c r="Z183" s="40"/>
      <c r="AA183" s="40"/>
      <c r="AB183" s="40"/>
      <c r="AC183" s="40"/>
      <c r="AD183" s="40"/>
      <c r="AE183" s="40"/>
      <c r="AR183" s="227" t="s">
        <v>368</v>
      </c>
      <c r="AT183" s="227" t="s">
        <v>212</v>
      </c>
      <c r="AU183" s="227" t="s">
        <v>81</v>
      </c>
      <c r="AY183" s="19" t="s">
        <v>210</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368</v>
      </c>
      <c r="BM183" s="227" t="s">
        <v>83</v>
      </c>
    </row>
    <row r="184" s="2" customFormat="1">
      <c r="A184" s="40"/>
      <c r="B184" s="41"/>
      <c r="C184" s="42"/>
      <c r="D184" s="229" t="s">
        <v>219</v>
      </c>
      <c r="E184" s="42"/>
      <c r="F184" s="230" t="s">
        <v>3219</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219</v>
      </c>
      <c r="AU184" s="19" t="s">
        <v>81</v>
      </c>
    </row>
    <row r="185" s="13" customFormat="1">
      <c r="A185" s="13"/>
      <c r="B185" s="234"/>
      <c r="C185" s="235"/>
      <c r="D185" s="236" t="s">
        <v>221</v>
      </c>
      <c r="E185" s="237" t="s">
        <v>19</v>
      </c>
      <c r="F185" s="238" t="s">
        <v>3220</v>
      </c>
      <c r="G185" s="235"/>
      <c r="H185" s="237" t="s">
        <v>19</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221</v>
      </c>
      <c r="AU185" s="244" t="s">
        <v>81</v>
      </c>
      <c r="AV185" s="13" t="s">
        <v>81</v>
      </c>
      <c r="AW185" s="13" t="s">
        <v>34</v>
      </c>
      <c r="AX185" s="13" t="s">
        <v>74</v>
      </c>
      <c r="AY185" s="244" t="s">
        <v>210</v>
      </c>
    </row>
    <row r="186" s="14" customFormat="1">
      <c r="A186" s="14"/>
      <c r="B186" s="245"/>
      <c r="C186" s="246"/>
      <c r="D186" s="236" t="s">
        <v>221</v>
      </c>
      <c r="E186" s="247" t="s">
        <v>19</v>
      </c>
      <c r="F186" s="248" t="s">
        <v>3221</v>
      </c>
      <c r="G186" s="246"/>
      <c r="H186" s="249">
        <v>6</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221</v>
      </c>
      <c r="AU186" s="255" t="s">
        <v>81</v>
      </c>
      <c r="AV186" s="14" t="s">
        <v>83</v>
      </c>
      <c r="AW186" s="14" t="s">
        <v>34</v>
      </c>
      <c r="AX186" s="14" t="s">
        <v>74</v>
      </c>
      <c r="AY186" s="255" t="s">
        <v>210</v>
      </c>
    </row>
    <row r="187" s="16" customFormat="1">
      <c r="A187" s="16"/>
      <c r="B187" s="267"/>
      <c r="C187" s="268"/>
      <c r="D187" s="236" t="s">
        <v>221</v>
      </c>
      <c r="E187" s="269" t="s">
        <v>19</v>
      </c>
      <c r="F187" s="270" t="s">
        <v>236</v>
      </c>
      <c r="G187" s="268"/>
      <c r="H187" s="271">
        <v>6</v>
      </c>
      <c r="I187" s="272"/>
      <c r="J187" s="268"/>
      <c r="K187" s="268"/>
      <c r="L187" s="273"/>
      <c r="M187" s="274"/>
      <c r="N187" s="275"/>
      <c r="O187" s="275"/>
      <c r="P187" s="275"/>
      <c r="Q187" s="275"/>
      <c r="R187" s="275"/>
      <c r="S187" s="275"/>
      <c r="T187" s="276"/>
      <c r="U187" s="16"/>
      <c r="V187" s="16"/>
      <c r="W187" s="16"/>
      <c r="X187" s="16"/>
      <c r="Y187" s="16"/>
      <c r="Z187" s="16"/>
      <c r="AA187" s="16"/>
      <c r="AB187" s="16"/>
      <c r="AC187" s="16"/>
      <c r="AD187" s="16"/>
      <c r="AE187" s="16"/>
      <c r="AT187" s="277" t="s">
        <v>221</v>
      </c>
      <c r="AU187" s="277" t="s">
        <v>81</v>
      </c>
      <c r="AV187" s="16" t="s">
        <v>217</v>
      </c>
      <c r="AW187" s="16" t="s">
        <v>34</v>
      </c>
      <c r="AX187" s="16" t="s">
        <v>81</v>
      </c>
      <c r="AY187" s="277" t="s">
        <v>210</v>
      </c>
    </row>
    <row r="188" s="2" customFormat="1" ht="16.5" customHeight="1">
      <c r="A188" s="40"/>
      <c r="B188" s="41"/>
      <c r="C188" s="216" t="s">
        <v>386</v>
      </c>
      <c r="D188" s="216" t="s">
        <v>212</v>
      </c>
      <c r="E188" s="217" t="s">
        <v>3222</v>
      </c>
      <c r="F188" s="218" t="s">
        <v>3223</v>
      </c>
      <c r="G188" s="219" t="s">
        <v>417</v>
      </c>
      <c r="H188" s="220">
        <v>40</v>
      </c>
      <c r="I188" s="221"/>
      <c r="J188" s="222">
        <f>ROUND(I188*H188,2)</f>
        <v>0</v>
      </c>
      <c r="K188" s="218" t="s">
        <v>216</v>
      </c>
      <c r="L188" s="46"/>
      <c r="M188" s="223" t="s">
        <v>19</v>
      </c>
      <c r="N188" s="224" t="s">
        <v>45</v>
      </c>
      <c r="O188" s="86"/>
      <c r="P188" s="225">
        <f>O188*H188</f>
        <v>0</v>
      </c>
      <c r="Q188" s="225">
        <v>0.0074400000000000004</v>
      </c>
      <c r="R188" s="225">
        <f>Q188*H188</f>
        <v>0.29760000000000003</v>
      </c>
      <c r="S188" s="225">
        <v>0</v>
      </c>
      <c r="T188" s="226">
        <f>S188*H188</f>
        <v>0</v>
      </c>
      <c r="U188" s="40"/>
      <c r="V188" s="40"/>
      <c r="W188" s="40"/>
      <c r="X188" s="40"/>
      <c r="Y188" s="40"/>
      <c r="Z188" s="40"/>
      <c r="AA188" s="40"/>
      <c r="AB188" s="40"/>
      <c r="AC188" s="40"/>
      <c r="AD188" s="40"/>
      <c r="AE188" s="40"/>
      <c r="AR188" s="227" t="s">
        <v>368</v>
      </c>
      <c r="AT188" s="227" t="s">
        <v>212</v>
      </c>
      <c r="AU188" s="227" t="s">
        <v>81</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368</v>
      </c>
      <c r="BM188" s="227" t="s">
        <v>217</v>
      </c>
    </row>
    <row r="189" s="2" customFormat="1">
      <c r="A189" s="40"/>
      <c r="B189" s="41"/>
      <c r="C189" s="42"/>
      <c r="D189" s="229" t="s">
        <v>219</v>
      </c>
      <c r="E189" s="42"/>
      <c r="F189" s="230" t="s">
        <v>3224</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81</v>
      </c>
    </row>
    <row r="190" s="13" customFormat="1">
      <c r="A190" s="13"/>
      <c r="B190" s="234"/>
      <c r="C190" s="235"/>
      <c r="D190" s="236" t="s">
        <v>221</v>
      </c>
      <c r="E190" s="237" t="s">
        <v>19</v>
      </c>
      <c r="F190" s="238" t="s">
        <v>3220</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81</v>
      </c>
      <c r="AV190" s="13" t="s">
        <v>81</v>
      </c>
      <c r="AW190" s="13" t="s">
        <v>34</v>
      </c>
      <c r="AX190" s="13" t="s">
        <v>74</v>
      </c>
      <c r="AY190" s="244" t="s">
        <v>210</v>
      </c>
    </row>
    <row r="191" s="14" customFormat="1">
      <c r="A191" s="14"/>
      <c r="B191" s="245"/>
      <c r="C191" s="246"/>
      <c r="D191" s="236" t="s">
        <v>221</v>
      </c>
      <c r="E191" s="247" t="s">
        <v>19</v>
      </c>
      <c r="F191" s="248" t="s">
        <v>3225</v>
      </c>
      <c r="G191" s="246"/>
      <c r="H191" s="249">
        <v>40</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81</v>
      </c>
      <c r="AV191" s="14" t="s">
        <v>83</v>
      </c>
      <c r="AW191" s="14" t="s">
        <v>34</v>
      </c>
      <c r="AX191" s="14" t="s">
        <v>74</v>
      </c>
      <c r="AY191" s="255" t="s">
        <v>210</v>
      </c>
    </row>
    <row r="192" s="16" customFormat="1">
      <c r="A192" s="16"/>
      <c r="B192" s="267"/>
      <c r="C192" s="268"/>
      <c r="D192" s="236" t="s">
        <v>221</v>
      </c>
      <c r="E192" s="269" t="s">
        <v>19</v>
      </c>
      <c r="F192" s="270" t="s">
        <v>236</v>
      </c>
      <c r="G192" s="268"/>
      <c r="H192" s="271">
        <v>40</v>
      </c>
      <c r="I192" s="272"/>
      <c r="J192" s="268"/>
      <c r="K192" s="268"/>
      <c r="L192" s="273"/>
      <c r="M192" s="274"/>
      <c r="N192" s="275"/>
      <c r="O192" s="275"/>
      <c r="P192" s="275"/>
      <c r="Q192" s="275"/>
      <c r="R192" s="275"/>
      <c r="S192" s="275"/>
      <c r="T192" s="276"/>
      <c r="U192" s="16"/>
      <c r="V192" s="16"/>
      <c r="W192" s="16"/>
      <c r="X192" s="16"/>
      <c r="Y192" s="16"/>
      <c r="Z192" s="16"/>
      <c r="AA192" s="16"/>
      <c r="AB192" s="16"/>
      <c r="AC192" s="16"/>
      <c r="AD192" s="16"/>
      <c r="AE192" s="16"/>
      <c r="AT192" s="277" t="s">
        <v>221</v>
      </c>
      <c r="AU192" s="277" t="s">
        <v>81</v>
      </c>
      <c r="AV192" s="16" t="s">
        <v>217</v>
      </c>
      <c r="AW192" s="16" t="s">
        <v>34</v>
      </c>
      <c r="AX192" s="16" t="s">
        <v>81</v>
      </c>
      <c r="AY192" s="277" t="s">
        <v>210</v>
      </c>
    </row>
    <row r="193" s="2" customFormat="1" ht="16.5" customHeight="1">
      <c r="A193" s="40"/>
      <c r="B193" s="41"/>
      <c r="C193" s="216" t="s">
        <v>399</v>
      </c>
      <c r="D193" s="216" t="s">
        <v>212</v>
      </c>
      <c r="E193" s="217" t="s">
        <v>3226</v>
      </c>
      <c r="F193" s="218" t="s">
        <v>3227</v>
      </c>
      <c r="G193" s="219" t="s">
        <v>417</v>
      </c>
      <c r="H193" s="220">
        <v>5</v>
      </c>
      <c r="I193" s="221"/>
      <c r="J193" s="222">
        <f>ROUND(I193*H193,2)</f>
        <v>0</v>
      </c>
      <c r="K193" s="218" t="s">
        <v>216</v>
      </c>
      <c r="L193" s="46"/>
      <c r="M193" s="223" t="s">
        <v>19</v>
      </c>
      <c r="N193" s="224" t="s">
        <v>45</v>
      </c>
      <c r="O193" s="86"/>
      <c r="P193" s="225">
        <f>O193*H193</f>
        <v>0</v>
      </c>
      <c r="Q193" s="225">
        <v>0.012319999999999999</v>
      </c>
      <c r="R193" s="225">
        <f>Q193*H193</f>
        <v>0.061599999999999995</v>
      </c>
      <c r="S193" s="225">
        <v>0</v>
      </c>
      <c r="T193" s="226">
        <f>S193*H193</f>
        <v>0</v>
      </c>
      <c r="U193" s="40"/>
      <c r="V193" s="40"/>
      <c r="W193" s="40"/>
      <c r="X193" s="40"/>
      <c r="Y193" s="40"/>
      <c r="Z193" s="40"/>
      <c r="AA193" s="40"/>
      <c r="AB193" s="40"/>
      <c r="AC193" s="40"/>
      <c r="AD193" s="40"/>
      <c r="AE193" s="40"/>
      <c r="AR193" s="227" t="s">
        <v>368</v>
      </c>
      <c r="AT193" s="227" t="s">
        <v>212</v>
      </c>
      <c r="AU193" s="227" t="s">
        <v>81</v>
      </c>
      <c r="AY193" s="19" t="s">
        <v>210</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368</v>
      </c>
      <c r="BM193" s="227" t="s">
        <v>276</v>
      </c>
    </row>
    <row r="194" s="2" customFormat="1">
      <c r="A194" s="40"/>
      <c r="B194" s="41"/>
      <c r="C194" s="42"/>
      <c r="D194" s="229" t="s">
        <v>219</v>
      </c>
      <c r="E194" s="42"/>
      <c r="F194" s="230" t="s">
        <v>3228</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219</v>
      </c>
      <c r="AU194" s="19" t="s">
        <v>81</v>
      </c>
    </row>
    <row r="195" s="13" customFormat="1">
      <c r="A195" s="13"/>
      <c r="B195" s="234"/>
      <c r="C195" s="235"/>
      <c r="D195" s="236" t="s">
        <v>221</v>
      </c>
      <c r="E195" s="237" t="s">
        <v>19</v>
      </c>
      <c r="F195" s="238" t="s">
        <v>3220</v>
      </c>
      <c r="G195" s="235"/>
      <c r="H195" s="237" t="s">
        <v>19</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221</v>
      </c>
      <c r="AU195" s="244" t="s">
        <v>81</v>
      </c>
      <c r="AV195" s="13" t="s">
        <v>81</v>
      </c>
      <c r="AW195" s="13" t="s">
        <v>34</v>
      </c>
      <c r="AX195" s="13" t="s">
        <v>74</v>
      </c>
      <c r="AY195" s="244" t="s">
        <v>210</v>
      </c>
    </row>
    <row r="196" s="14" customFormat="1">
      <c r="A196" s="14"/>
      <c r="B196" s="245"/>
      <c r="C196" s="246"/>
      <c r="D196" s="236" t="s">
        <v>221</v>
      </c>
      <c r="E196" s="247" t="s">
        <v>19</v>
      </c>
      <c r="F196" s="248" t="s">
        <v>3229</v>
      </c>
      <c r="G196" s="246"/>
      <c r="H196" s="249">
        <v>5</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81</v>
      </c>
      <c r="AV196" s="14" t="s">
        <v>83</v>
      </c>
      <c r="AW196" s="14" t="s">
        <v>34</v>
      </c>
      <c r="AX196" s="14" t="s">
        <v>74</v>
      </c>
      <c r="AY196" s="255" t="s">
        <v>210</v>
      </c>
    </row>
    <row r="197" s="16" customFormat="1">
      <c r="A197" s="16"/>
      <c r="B197" s="267"/>
      <c r="C197" s="268"/>
      <c r="D197" s="236" t="s">
        <v>221</v>
      </c>
      <c r="E197" s="269" t="s">
        <v>19</v>
      </c>
      <c r="F197" s="270" t="s">
        <v>236</v>
      </c>
      <c r="G197" s="268"/>
      <c r="H197" s="271">
        <v>5</v>
      </c>
      <c r="I197" s="272"/>
      <c r="J197" s="268"/>
      <c r="K197" s="268"/>
      <c r="L197" s="273"/>
      <c r="M197" s="274"/>
      <c r="N197" s="275"/>
      <c r="O197" s="275"/>
      <c r="P197" s="275"/>
      <c r="Q197" s="275"/>
      <c r="R197" s="275"/>
      <c r="S197" s="275"/>
      <c r="T197" s="276"/>
      <c r="U197" s="16"/>
      <c r="V197" s="16"/>
      <c r="W197" s="16"/>
      <c r="X197" s="16"/>
      <c r="Y197" s="16"/>
      <c r="Z197" s="16"/>
      <c r="AA197" s="16"/>
      <c r="AB197" s="16"/>
      <c r="AC197" s="16"/>
      <c r="AD197" s="16"/>
      <c r="AE197" s="16"/>
      <c r="AT197" s="277" t="s">
        <v>221</v>
      </c>
      <c r="AU197" s="277" t="s">
        <v>81</v>
      </c>
      <c r="AV197" s="16" t="s">
        <v>217</v>
      </c>
      <c r="AW197" s="16" t="s">
        <v>34</v>
      </c>
      <c r="AX197" s="16" t="s">
        <v>81</v>
      </c>
      <c r="AY197" s="277" t="s">
        <v>210</v>
      </c>
    </row>
    <row r="198" s="2" customFormat="1" ht="16.5" customHeight="1">
      <c r="A198" s="40"/>
      <c r="B198" s="41"/>
      <c r="C198" s="216" t="s">
        <v>406</v>
      </c>
      <c r="D198" s="216" t="s">
        <v>212</v>
      </c>
      <c r="E198" s="217" t="s">
        <v>3230</v>
      </c>
      <c r="F198" s="218" t="s">
        <v>3231</v>
      </c>
      <c r="G198" s="219" t="s">
        <v>417</v>
      </c>
      <c r="H198" s="220">
        <v>14</v>
      </c>
      <c r="I198" s="221"/>
      <c r="J198" s="222">
        <f>ROUND(I198*H198,2)</f>
        <v>0</v>
      </c>
      <c r="K198" s="218" t="s">
        <v>216</v>
      </c>
      <c r="L198" s="46"/>
      <c r="M198" s="223" t="s">
        <v>19</v>
      </c>
      <c r="N198" s="224" t="s">
        <v>45</v>
      </c>
      <c r="O198" s="86"/>
      <c r="P198" s="225">
        <f>O198*H198</f>
        <v>0</v>
      </c>
      <c r="Q198" s="225">
        <v>0.00059000000000000003</v>
      </c>
      <c r="R198" s="225">
        <f>Q198*H198</f>
        <v>0.00826</v>
      </c>
      <c r="S198" s="225">
        <v>0</v>
      </c>
      <c r="T198" s="226">
        <f>S198*H198</f>
        <v>0</v>
      </c>
      <c r="U198" s="40"/>
      <c r="V198" s="40"/>
      <c r="W198" s="40"/>
      <c r="X198" s="40"/>
      <c r="Y198" s="40"/>
      <c r="Z198" s="40"/>
      <c r="AA198" s="40"/>
      <c r="AB198" s="40"/>
      <c r="AC198" s="40"/>
      <c r="AD198" s="40"/>
      <c r="AE198" s="40"/>
      <c r="AR198" s="227" t="s">
        <v>368</v>
      </c>
      <c r="AT198" s="227" t="s">
        <v>212</v>
      </c>
      <c r="AU198" s="227" t="s">
        <v>81</v>
      </c>
      <c r="AY198" s="19" t="s">
        <v>210</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368</v>
      </c>
      <c r="BM198" s="227" t="s">
        <v>286</v>
      </c>
    </row>
    <row r="199" s="2" customFormat="1">
      <c r="A199" s="40"/>
      <c r="B199" s="41"/>
      <c r="C199" s="42"/>
      <c r="D199" s="229" t="s">
        <v>219</v>
      </c>
      <c r="E199" s="42"/>
      <c r="F199" s="230" t="s">
        <v>3232</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219</v>
      </c>
      <c r="AU199" s="19" t="s">
        <v>81</v>
      </c>
    </row>
    <row r="200" s="14" customFormat="1">
      <c r="A200" s="14"/>
      <c r="B200" s="245"/>
      <c r="C200" s="246"/>
      <c r="D200" s="236" t="s">
        <v>221</v>
      </c>
      <c r="E200" s="247" t="s">
        <v>19</v>
      </c>
      <c r="F200" s="248" t="s">
        <v>3233</v>
      </c>
      <c r="G200" s="246"/>
      <c r="H200" s="249">
        <v>14</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81</v>
      </c>
      <c r="AV200" s="14" t="s">
        <v>83</v>
      </c>
      <c r="AW200" s="14" t="s">
        <v>34</v>
      </c>
      <c r="AX200" s="14" t="s">
        <v>74</v>
      </c>
      <c r="AY200" s="255" t="s">
        <v>210</v>
      </c>
    </row>
    <row r="201" s="16" customFormat="1">
      <c r="A201" s="16"/>
      <c r="B201" s="267"/>
      <c r="C201" s="268"/>
      <c r="D201" s="236" t="s">
        <v>221</v>
      </c>
      <c r="E201" s="269" t="s">
        <v>19</v>
      </c>
      <c r="F201" s="270" t="s">
        <v>236</v>
      </c>
      <c r="G201" s="268"/>
      <c r="H201" s="271">
        <v>14</v>
      </c>
      <c r="I201" s="272"/>
      <c r="J201" s="268"/>
      <c r="K201" s="268"/>
      <c r="L201" s="273"/>
      <c r="M201" s="274"/>
      <c r="N201" s="275"/>
      <c r="O201" s="275"/>
      <c r="P201" s="275"/>
      <c r="Q201" s="275"/>
      <c r="R201" s="275"/>
      <c r="S201" s="275"/>
      <c r="T201" s="276"/>
      <c r="U201" s="16"/>
      <c r="V201" s="16"/>
      <c r="W201" s="16"/>
      <c r="X201" s="16"/>
      <c r="Y201" s="16"/>
      <c r="Z201" s="16"/>
      <c r="AA201" s="16"/>
      <c r="AB201" s="16"/>
      <c r="AC201" s="16"/>
      <c r="AD201" s="16"/>
      <c r="AE201" s="16"/>
      <c r="AT201" s="277" t="s">
        <v>221</v>
      </c>
      <c r="AU201" s="277" t="s">
        <v>81</v>
      </c>
      <c r="AV201" s="16" t="s">
        <v>217</v>
      </c>
      <c r="AW201" s="16" t="s">
        <v>34</v>
      </c>
      <c r="AX201" s="16" t="s">
        <v>81</v>
      </c>
      <c r="AY201" s="277" t="s">
        <v>210</v>
      </c>
    </row>
    <row r="202" s="2" customFormat="1" ht="16.5" customHeight="1">
      <c r="A202" s="40"/>
      <c r="B202" s="41"/>
      <c r="C202" s="216" t="s">
        <v>7</v>
      </c>
      <c r="D202" s="216" t="s">
        <v>212</v>
      </c>
      <c r="E202" s="217" t="s">
        <v>3234</v>
      </c>
      <c r="F202" s="218" t="s">
        <v>3235</v>
      </c>
      <c r="G202" s="219" t="s">
        <v>417</v>
      </c>
      <c r="H202" s="220">
        <v>35</v>
      </c>
      <c r="I202" s="221"/>
      <c r="J202" s="222">
        <f>ROUND(I202*H202,2)</f>
        <v>0</v>
      </c>
      <c r="K202" s="218" t="s">
        <v>216</v>
      </c>
      <c r="L202" s="46"/>
      <c r="M202" s="223" t="s">
        <v>19</v>
      </c>
      <c r="N202" s="224" t="s">
        <v>45</v>
      </c>
      <c r="O202" s="86"/>
      <c r="P202" s="225">
        <f>O202*H202</f>
        <v>0</v>
      </c>
      <c r="Q202" s="225">
        <v>0.0020100000000000001</v>
      </c>
      <c r="R202" s="225">
        <f>Q202*H202</f>
        <v>0.070349999999999996</v>
      </c>
      <c r="S202" s="225">
        <v>0</v>
      </c>
      <c r="T202" s="226">
        <f>S202*H202</f>
        <v>0</v>
      </c>
      <c r="U202" s="40"/>
      <c r="V202" s="40"/>
      <c r="W202" s="40"/>
      <c r="X202" s="40"/>
      <c r="Y202" s="40"/>
      <c r="Z202" s="40"/>
      <c r="AA202" s="40"/>
      <c r="AB202" s="40"/>
      <c r="AC202" s="40"/>
      <c r="AD202" s="40"/>
      <c r="AE202" s="40"/>
      <c r="AR202" s="227" t="s">
        <v>368</v>
      </c>
      <c r="AT202" s="227" t="s">
        <v>212</v>
      </c>
      <c r="AU202" s="227" t="s">
        <v>81</v>
      </c>
      <c r="AY202" s="19" t="s">
        <v>210</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368</v>
      </c>
      <c r="BM202" s="227" t="s">
        <v>299</v>
      </c>
    </row>
    <row r="203" s="2" customFormat="1">
      <c r="A203" s="40"/>
      <c r="B203" s="41"/>
      <c r="C203" s="42"/>
      <c r="D203" s="229" t="s">
        <v>219</v>
      </c>
      <c r="E203" s="42"/>
      <c r="F203" s="230" t="s">
        <v>3236</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219</v>
      </c>
      <c r="AU203" s="19" t="s">
        <v>81</v>
      </c>
    </row>
    <row r="204" s="14" customFormat="1">
      <c r="A204" s="14"/>
      <c r="B204" s="245"/>
      <c r="C204" s="246"/>
      <c r="D204" s="236" t="s">
        <v>221</v>
      </c>
      <c r="E204" s="247" t="s">
        <v>19</v>
      </c>
      <c r="F204" s="248" t="s">
        <v>3237</v>
      </c>
      <c r="G204" s="246"/>
      <c r="H204" s="249">
        <v>35</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81</v>
      </c>
      <c r="AV204" s="14" t="s">
        <v>83</v>
      </c>
      <c r="AW204" s="14" t="s">
        <v>34</v>
      </c>
      <c r="AX204" s="14" t="s">
        <v>74</v>
      </c>
      <c r="AY204" s="255" t="s">
        <v>210</v>
      </c>
    </row>
    <row r="205" s="16" customFormat="1">
      <c r="A205" s="16"/>
      <c r="B205" s="267"/>
      <c r="C205" s="268"/>
      <c r="D205" s="236" t="s">
        <v>221</v>
      </c>
      <c r="E205" s="269" t="s">
        <v>19</v>
      </c>
      <c r="F205" s="270" t="s">
        <v>236</v>
      </c>
      <c r="G205" s="268"/>
      <c r="H205" s="271">
        <v>35</v>
      </c>
      <c r="I205" s="272"/>
      <c r="J205" s="268"/>
      <c r="K205" s="268"/>
      <c r="L205" s="273"/>
      <c r="M205" s="274"/>
      <c r="N205" s="275"/>
      <c r="O205" s="275"/>
      <c r="P205" s="275"/>
      <c r="Q205" s="275"/>
      <c r="R205" s="275"/>
      <c r="S205" s="275"/>
      <c r="T205" s="276"/>
      <c r="U205" s="16"/>
      <c r="V205" s="16"/>
      <c r="W205" s="16"/>
      <c r="X205" s="16"/>
      <c r="Y205" s="16"/>
      <c r="Z205" s="16"/>
      <c r="AA205" s="16"/>
      <c r="AB205" s="16"/>
      <c r="AC205" s="16"/>
      <c r="AD205" s="16"/>
      <c r="AE205" s="16"/>
      <c r="AT205" s="277" t="s">
        <v>221</v>
      </c>
      <c r="AU205" s="277" t="s">
        <v>81</v>
      </c>
      <c r="AV205" s="16" t="s">
        <v>217</v>
      </c>
      <c r="AW205" s="16" t="s">
        <v>34</v>
      </c>
      <c r="AX205" s="16" t="s">
        <v>81</v>
      </c>
      <c r="AY205" s="277" t="s">
        <v>210</v>
      </c>
    </row>
    <row r="206" s="2" customFormat="1" ht="16.5" customHeight="1">
      <c r="A206" s="40"/>
      <c r="B206" s="41"/>
      <c r="C206" s="216" t="s">
        <v>423</v>
      </c>
      <c r="D206" s="216" t="s">
        <v>212</v>
      </c>
      <c r="E206" s="217" t="s">
        <v>3238</v>
      </c>
      <c r="F206" s="218" t="s">
        <v>3239</v>
      </c>
      <c r="G206" s="219" t="s">
        <v>417</v>
      </c>
      <c r="H206" s="220">
        <v>11</v>
      </c>
      <c r="I206" s="221"/>
      <c r="J206" s="222">
        <f>ROUND(I206*H206,2)</f>
        <v>0</v>
      </c>
      <c r="K206" s="218" t="s">
        <v>216</v>
      </c>
      <c r="L206" s="46"/>
      <c r="M206" s="223" t="s">
        <v>19</v>
      </c>
      <c r="N206" s="224" t="s">
        <v>45</v>
      </c>
      <c r="O206" s="86"/>
      <c r="P206" s="225">
        <f>O206*H206</f>
        <v>0</v>
      </c>
      <c r="Q206" s="225">
        <v>0.00048000000000000001</v>
      </c>
      <c r="R206" s="225">
        <f>Q206*H206</f>
        <v>0.00528</v>
      </c>
      <c r="S206" s="225">
        <v>0</v>
      </c>
      <c r="T206" s="226">
        <f>S206*H206</f>
        <v>0</v>
      </c>
      <c r="U206" s="40"/>
      <c r="V206" s="40"/>
      <c r="W206" s="40"/>
      <c r="X206" s="40"/>
      <c r="Y206" s="40"/>
      <c r="Z206" s="40"/>
      <c r="AA206" s="40"/>
      <c r="AB206" s="40"/>
      <c r="AC206" s="40"/>
      <c r="AD206" s="40"/>
      <c r="AE206" s="40"/>
      <c r="AR206" s="227" t="s">
        <v>368</v>
      </c>
      <c r="AT206" s="227" t="s">
        <v>212</v>
      </c>
      <c r="AU206" s="227" t="s">
        <v>81</v>
      </c>
      <c r="AY206" s="19" t="s">
        <v>210</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368</v>
      </c>
      <c r="BM206" s="227" t="s">
        <v>314</v>
      </c>
    </row>
    <row r="207" s="2" customFormat="1">
      <c r="A207" s="40"/>
      <c r="B207" s="41"/>
      <c r="C207" s="42"/>
      <c r="D207" s="229" t="s">
        <v>219</v>
      </c>
      <c r="E207" s="42"/>
      <c r="F207" s="230" t="s">
        <v>3240</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219</v>
      </c>
      <c r="AU207" s="19" t="s">
        <v>81</v>
      </c>
    </row>
    <row r="208" s="14" customFormat="1">
      <c r="A208" s="14"/>
      <c r="B208" s="245"/>
      <c r="C208" s="246"/>
      <c r="D208" s="236" t="s">
        <v>221</v>
      </c>
      <c r="E208" s="247" t="s">
        <v>19</v>
      </c>
      <c r="F208" s="248" t="s">
        <v>3241</v>
      </c>
      <c r="G208" s="246"/>
      <c r="H208" s="249">
        <v>11</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81</v>
      </c>
      <c r="AV208" s="14" t="s">
        <v>83</v>
      </c>
      <c r="AW208" s="14" t="s">
        <v>34</v>
      </c>
      <c r="AX208" s="14" t="s">
        <v>74</v>
      </c>
      <c r="AY208" s="255" t="s">
        <v>210</v>
      </c>
    </row>
    <row r="209" s="16" customFormat="1">
      <c r="A209" s="16"/>
      <c r="B209" s="267"/>
      <c r="C209" s="268"/>
      <c r="D209" s="236" t="s">
        <v>221</v>
      </c>
      <c r="E209" s="269" t="s">
        <v>19</v>
      </c>
      <c r="F209" s="270" t="s">
        <v>236</v>
      </c>
      <c r="G209" s="268"/>
      <c r="H209" s="271">
        <v>11</v>
      </c>
      <c r="I209" s="272"/>
      <c r="J209" s="268"/>
      <c r="K209" s="268"/>
      <c r="L209" s="273"/>
      <c r="M209" s="274"/>
      <c r="N209" s="275"/>
      <c r="O209" s="275"/>
      <c r="P209" s="275"/>
      <c r="Q209" s="275"/>
      <c r="R209" s="275"/>
      <c r="S209" s="275"/>
      <c r="T209" s="276"/>
      <c r="U209" s="16"/>
      <c r="V209" s="16"/>
      <c r="W209" s="16"/>
      <c r="X209" s="16"/>
      <c r="Y209" s="16"/>
      <c r="Z209" s="16"/>
      <c r="AA209" s="16"/>
      <c r="AB209" s="16"/>
      <c r="AC209" s="16"/>
      <c r="AD209" s="16"/>
      <c r="AE209" s="16"/>
      <c r="AT209" s="277" t="s">
        <v>221</v>
      </c>
      <c r="AU209" s="277" t="s">
        <v>81</v>
      </c>
      <c r="AV209" s="16" t="s">
        <v>217</v>
      </c>
      <c r="AW209" s="16" t="s">
        <v>34</v>
      </c>
      <c r="AX209" s="16" t="s">
        <v>81</v>
      </c>
      <c r="AY209" s="277" t="s">
        <v>210</v>
      </c>
    </row>
    <row r="210" s="2" customFormat="1" ht="16.5" customHeight="1">
      <c r="A210" s="40"/>
      <c r="B210" s="41"/>
      <c r="C210" s="216" t="s">
        <v>428</v>
      </c>
      <c r="D210" s="216" t="s">
        <v>212</v>
      </c>
      <c r="E210" s="217" t="s">
        <v>3242</v>
      </c>
      <c r="F210" s="218" t="s">
        <v>3243</v>
      </c>
      <c r="G210" s="219" t="s">
        <v>417</v>
      </c>
      <c r="H210" s="220">
        <v>4</v>
      </c>
      <c r="I210" s="221"/>
      <c r="J210" s="222">
        <f>ROUND(I210*H210,2)</f>
        <v>0</v>
      </c>
      <c r="K210" s="218" t="s">
        <v>216</v>
      </c>
      <c r="L210" s="46"/>
      <c r="M210" s="223" t="s">
        <v>19</v>
      </c>
      <c r="N210" s="224" t="s">
        <v>45</v>
      </c>
      <c r="O210" s="86"/>
      <c r="P210" s="225">
        <f>O210*H210</f>
        <v>0</v>
      </c>
      <c r="Q210" s="225">
        <v>0.0022399999999999998</v>
      </c>
      <c r="R210" s="225">
        <f>Q210*H210</f>
        <v>0.0089599999999999992</v>
      </c>
      <c r="S210" s="225">
        <v>0</v>
      </c>
      <c r="T210" s="226">
        <f>S210*H210</f>
        <v>0</v>
      </c>
      <c r="U210" s="40"/>
      <c r="V210" s="40"/>
      <c r="W210" s="40"/>
      <c r="X210" s="40"/>
      <c r="Y210" s="40"/>
      <c r="Z210" s="40"/>
      <c r="AA210" s="40"/>
      <c r="AB210" s="40"/>
      <c r="AC210" s="40"/>
      <c r="AD210" s="40"/>
      <c r="AE210" s="40"/>
      <c r="AR210" s="227" t="s">
        <v>368</v>
      </c>
      <c r="AT210" s="227" t="s">
        <v>212</v>
      </c>
      <c r="AU210" s="227" t="s">
        <v>81</v>
      </c>
      <c r="AY210" s="19" t="s">
        <v>210</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368</v>
      </c>
      <c r="BM210" s="227" t="s">
        <v>349</v>
      </c>
    </row>
    <row r="211" s="2" customFormat="1">
      <c r="A211" s="40"/>
      <c r="B211" s="41"/>
      <c r="C211" s="42"/>
      <c r="D211" s="229" t="s">
        <v>219</v>
      </c>
      <c r="E211" s="42"/>
      <c r="F211" s="230" t="s">
        <v>3244</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219</v>
      </c>
      <c r="AU211" s="19" t="s">
        <v>81</v>
      </c>
    </row>
    <row r="212" s="14" customFormat="1">
      <c r="A212" s="14"/>
      <c r="B212" s="245"/>
      <c r="C212" s="246"/>
      <c r="D212" s="236" t="s">
        <v>221</v>
      </c>
      <c r="E212" s="247" t="s">
        <v>19</v>
      </c>
      <c r="F212" s="248" t="s">
        <v>3245</v>
      </c>
      <c r="G212" s="246"/>
      <c r="H212" s="249">
        <v>4</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221</v>
      </c>
      <c r="AU212" s="255" t="s">
        <v>81</v>
      </c>
      <c r="AV212" s="14" t="s">
        <v>83</v>
      </c>
      <c r="AW212" s="14" t="s">
        <v>34</v>
      </c>
      <c r="AX212" s="14" t="s">
        <v>74</v>
      </c>
      <c r="AY212" s="255" t="s">
        <v>210</v>
      </c>
    </row>
    <row r="213" s="16" customFormat="1">
      <c r="A213" s="16"/>
      <c r="B213" s="267"/>
      <c r="C213" s="268"/>
      <c r="D213" s="236" t="s">
        <v>221</v>
      </c>
      <c r="E213" s="269" t="s">
        <v>19</v>
      </c>
      <c r="F213" s="270" t="s">
        <v>236</v>
      </c>
      <c r="G213" s="268"/>
      <c r="H213" s="271">
        <v>4</v>
      </c>
      <c r="I213" s="272"/>
      <c r="J213" s="268"/>
      <c r="K213" s="268"/>
      <c r="L213" s="273"/>
      <c r="M213" s="274"/>
      <c r="N213" s="275"/>
      <c r="O213" s="275"/>
      <c r="P213" s="275"/>
      <c r="Q213" s="275"/>
      <c r="R213" s="275"/>
      <c r="S213" s="275"/>
      <c r="T213" s="276"/>
      <c r="U213" s="16"/>
      <c r="V213" s="16"/>
      <c r="W213" s="16"/>
      <c r="X213" s="16"/>
      <c r="Y213" s="16"/>
      <c r="Z213" s="16"/>
      <c r="AA213" s="16"/>
      <c r="AB213" s="16"/>
      <c r="AC213" s="16"/>
      <c r="AD213" s="16"/>
      <c r="AE213" s="16"/>
      <c r="AT213" s="277" t="s">
        <v>221</v>
      </c>
      <c r="AU213" s="277" t="s">
        <v>81</v>
      </c>
      <c r="AV213" s="16" t="s">
        <v>217</v>
      </c>
      <c r="AW213" s="16" t="s">
        <v>34</v>
      </c>
      <c r="AX213" s="16" t="s">
        <v>81</v>
      </c>
      <c r="AY213" s="277" t="s">
        <v>210</v>
      </c>
    </row>
    <row r="214" s="2" customFormat="1" ht="16.5" customHeight="1">
      <c r="A214" s="40"/>
      <c r="B214" s="41"/>
      <c r="C214" s="216" t="s">
        <v>435</v>
      </c>
      <c r="D214" s="216" t="s">
        <v>212</v>
      </c>
      <c r="E214" s="217" t="s">
        <v>3246</v>
      </c>
      <c r="F214" s="218" t="s">
        <v>3247</v>
      </c>
      <c r="G214" s="219" t="s">
        <v>409</v>
      </c>
      <c r="H214" s="220">
        <v>6</v>
      </c>
      <c r="I214" s="221"/>
      <c r="J214" s="222">
        <f>ROUND(I214*H214,2)</f>
        <v>0</v>
      </c>
      <c r="K214" s="218" t="s">
        <v>216</v>
      </c>
      <c r="L214" s="46"/>
      <c r="M214" s="223" t="s">
        <v>19</v>
      </c>
      <c r="N214" s="224" t="s">
        <v>45</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368</v>
      </c>
      <c r="AT214" s="227" t="s">
        <v>212</v>
      </c>
      <c r="AU214" s="227" t="s">
        <v>81</v>
      </c>
      <c r="AY214" s="19" t="s">
        <v>210</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368</v>
      </c>
      <c r="BM214" s="227" t="s">
        <v>368</v>
      </c>
    </row>
    <row r="215" s="2" customFormat="1">
      <c r="A215" s="40"/>
      <c r="B215" s="41"/>
      <c r="C215" s="42"/>
      <c r="D215" s="229" t="s">
        <v>219</v>
      </c>
      <c r="E215" s="42"/>
      <c r="F215" s="230" t="s">
        <v>3248</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219</v>
      </c>
      <c r="AU215" s="19" t="s">
        <v>81</v>
      </c>
    </row>
    <row r="216" s="14" customFormat="1">
      <c r="A216" s="14"/>
      <c r="B216" s="245"/>
      <c r="C216" s="246"/>
      <c r="D216" s="236" t="s">
        <v>221</v>
      </c>
      <c r="E216" s="247" t="s">
        <v>19</v>
      </c>
      <c r="F216" s="248" t="s">
        <v>3221</v>
      </c>
      <c r="G216" s="246"/>
      <c r="H216" s="249">
        <v>6</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221</v>
      </c>
      <c r="AU216" s="255" t="s">
        <v>81</v>
      </c>
      <c r="AV216" s="14" t="s">
        <v>83</v>
      </c>
      <c r="AW216" s="14" t="s">
        <v>34</v>
      </c>
      <c r="AX216" s="14" t="s">
        <v>74</v>
      </c>
      <c r="AY216" s="255" t="s">
        <v>210</v>
      </c>
    </row>
    <row r="217" s="16" customFormat="1">
      <c r="A217" s="16"/>
      <c r="B217" s="267"/>
      <c r="C217" s="268"/>
      <c r="D217" s="236" t="s">
        <v>221</v>
      </c>
      <c r="E217" s="269" t="s">
        <v>19</v>
      </c>
      <c r="F217" s="270" t="s">
        <v>236</v>
      </c>
      <c r="G217" s="268"/>
      <c r="H217" s="271">
        <v>6</v>
      </c>
      <c r="I217" s="272"/>
      <c r="J217" s="268"/>
      <c r="K217" s="268"/>
      <c r="L217" s="273"/>
      <c r="M217" s="274"/>
      <c r="N217" s="275"/>
      <c r="O217" s="275"/>
      <c r="P217" s="275"/>
      <c r="Q217" s="275"/>
      <c r="R217" s="275"/>
      <c r="S217" s="275"/>
      <c r="T217" s="276"/>
      <c r="U217" s="16"/>
      <c r="V217" s="16"/>
      <c r="W217" s="16"/>
      <c r="X217" s="16"/>
      <c r="Y217" s="16"/>
      <c r="Z217" s="16"/>
      <c r="AA217" s="16"/>
      <c r="AB217" s="16"/>
      <c r="AC217" s="16"/>
      <c r="AD217" s="16"/>
      <c r="AE217" s="16"/>
      <c r="AT217" s="277" t="s">
        <v>221</v>
      </c>
      <c r="AU217" s="277" t="s">
        <v>81</v>
      </c>
      <c r="AV217" s="16" t="s">
        <v>217</v>
      </c>
      <c r="AW217" s="16" t="s">
        <v>34</v>
      </c>
      <c r="AX217" s="16" t="s">
        <v>81</v>
      </c>
      <c r="AY217" s="277" t="s">
        <v>210</v>
      </c>
    </row>
    <row r="218" s="2" customFormat="1" ht="16.5" customHeight="1">
      <c r="A218" s="40"/>
      <c r="B218" s="41"/>
      <c r="C218" s="216" t="s">
        <v>450</v>
      </c>
      <c r="D218" s="216" t="s">
        <v>212</v>
      </c>
      <c r="E218" s="217" t="s">
        <v>3249</v>
      </c>
      <c r="F218" s="218" t="s">
        <v>3250</v>
      </c>
      <c r="G218" s="219" t="s">
        <v>409</v>
      </c>
      <c r="H218" s="220">
        <v>5</v>
      </c>
      <c r="I218" s="221"/>
      <c r="J218" s="222">
        <f>ROUND(I218*H218,2)</f>
        <v>0</v>
      </c>
      <c r="K218" s="218" t="s">
        <v>216</v>
      </c>
      <c r="L218" s="46"/>
      <c r="M218" s="223" t="s">
        <v>19</v>
      </c>
      <c r="N218" s="224" t="s">
        <v>45</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368</v>
      </c>
      <c r="AT218" s="227" t="s">
        <v>212</v>
      </c>
      <c r="AU218" s="227" t="s">
        <v>81</v>
      </c>
      <c r="AY218" s="19" t="s">
        <v>210</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368</v>
      </c>
      <c r="BM218" s="227" t="s">
        <v>386</v>
      </c>
    </row>
    <row r="219" s="2" customFormat="1">
      <c r="A219" s="40"/>
      <c r="B219" s="41"/>
      <c r="C219" s="42"/>
      <c r="D219" s="229" t="s">
        <v>219</v>
      </c>
      <c r="E219" s="42"/>
      <c r="F219" s="230" t="s">
        <v>3251</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219</v>
      </c>
      <c r="AU219" s="19" t="s">
        <v>81</v>
      </c>
    </row>
    <row r="220" s="14" customFormat="1">
      <c r="A220" s="14"/>
      <c r="B220" s="245"/>
      <c r="C220" s="246"/>
      <c r="D220" s="236" t="s">
        <v>221</v>
      </c>
      <c r="E220" s="247" t="s">
        <v>19</v>
      </c>
      <c r="F220" s="248" t="s">
        <v>3229</v>
      </c>
      <c r="G220" s="246"/>
      <c r="H220" s="249">
        <v>5</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221</v>
      </c>
      <c r="AU220" s="255" t="s">
        <v>81</v>
      </c>
      <c r="AV220" s="14" t="s">
        <v>83</v>
      </c>
      <c r="AW220" s="14" t="s">
        <v>34</v>
      </c>
      <c r="AX220" s="14" t="s">
        <v>74</v>
      </c>
      <c r="AY220" s="255" t="s">
        <v>210</v>
      </c>
    </row>
    <row r="221" s="16" customFormat="1">
      <c r="A221" s="16"/>
      <c r="B221" s="267"/>
      <c r="C221" s="268"/>
      <c r="D221" s="236" t="s">
        <v>221</v>
      </c>
      <c r="E221" s="269" t="s">
        <v>19</v>
      </c>
      <c r="F221" s="270" t="s">
        <v>236</v>
      </c>
      <c r="G221" s="268"/>
      <c r="H221" s="271">
        <v>5</v>
      </c>
      <c r="I221" s="272"/>
      <c r="J221" s="268"/>
      <c r="K221" s="268"/>
      <c r="L221" s="273"/>
      <c r="M221" s="274"/>
      <c r="N221" s="275"/>
      <c r="O221" s="275"/>
      <c r="P221" s="275"/>
      <c r="Q221" s="275"/>
      <c r="R221" s="275"/>
      <c r="S221" s="275"/>
      <c r="T221" s="276"/>
      <c r="U221" s="16"/>
      <c r="V221" s="16"/>
      <c r="W221" s="16"/>
      <c r="X221" s="16"/>
      <c r="Y221" s="16"/>
      <c r="Z221" s="16"/>
      <c r="AA221" s="16"/>
      <c r="AB221" s="16"/>
      <c r="AC221" s="16"/>
      <c r="AD221" s="16"/>
      <c r="AE221" s="16"/>
      <c r="AT221" s="277" t="s">
        <v>221</v>
      </c>
      <c r="AU221" s="277" t="s">
        <v>81</v>
      </c>
      <c r="AV221" s="16" t="s">
        <v>217</v>
      </c>
      <c r="AW221" s="16" t="s">
        <v>34</v>
      </c>
      <c r="AX221" s="16" t="s">
        <v>81</v>
      </c>
      <c r="AY221" s="277" t="s">
        <v>210</v>
      </c>
    </row>
    <row r="222" s="2" customFormat="1" ht="16.5" customHeight="1">
      <c r="A222" s="40"/>
      <c r="B222" s="41"/>
      <c r="C222" s="216" t="s">
        <v>456</v>
      </c>
      <c r="D222" s="216" t="s">
        <v>212</v>
      </c>
      <c r="E222" s="217" t="s">
        <v>3252</v>
      </c>
      <c r="F222" s="218" t="s">
        <v>3253</v>
      </c>
      <c r="G222" s="219" t="s">
        <v>409</v>
      </c>
      <c r="H222" s="220">
        <v>5</v>
      </c>
      <c r="I222" s="221"/>
      <c r="J222" s="222">
        <f>ROUND(I222*H222,2)</f>
        <v>0</v>
      </c>
      <c r="K222" s="218" t="s">
        <v>216</v>
      </c>
      <c r="L222" s="46"/>
      <c r="M222" s="223" t="s">
        <v>19</v>
      </c>
      <c r="N222" s="224" t="s">
        <v>45</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368</v>
      </c>
      <c r="AT222" s="227" t="s">
        <v>212</v>
      </c>
      <c r="AU222" s="227" t="s">
        <v>81</v>
      </c>
      <c r="AY222" s="19" t="s">
        <v>210</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368</v>
      </c>
      <c r="BM222" s="227" t="s">
        <v>406</v>
      </c>
    </row>
    <row r="223" s="2" customFormat="1">
      <c r="A223" s="40"/>
      <c r="B223" s="41"/>
      <c r="C223" s="42"/>
      <c r="D223" s="229" t="s">
        <v>219</v>
      </c>
      <c r="E223" s="42"/>
      <c r="F223" s="230" t="s">
        <v>3254</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219</v>
      </c>
      <c r="AU223" s="19" t="s">
        <v>81</v>
      </c>
    </row>
    <row r="224" s="14" customFormat="1">
      <c r="A224" s="14"/>
      <c r="B224" s="245"/>
      <c r="C224" s="246"/>
      <c r="D224" s="236" t="s">
        <v>221</v>
      </c>
      <c r="E224" s="247" t="s">
        <v>19</v>
      </c>
      <c r="F224" s="248" t="s">
        <v>3229</v>
      </c>
      <c r="G224" s="246"/>
      <c r="H224" s="249">
        <v>5</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221</v>
      </c>
      <c r="AU224" s="255" t="s">
        <v>81</v>
      </c>
      <c r="AV224" s="14" t="s">
        <v>83</v>
      </c>
      <c r="AW224" s="14" t="s">
        <v>34</v>
      </c>
      <c r="AX224" s="14" t="s">
        <v>74</v>
      </c>
      <c r="AY224" s="255" t="s">
        <v>210</v>
      </c>
    </row>
    <row r="225" s="16" customFormat="1">
      <c r="A225" s="16"/>
      <c r="B225" s="267"/>
      <c r="C225" s="268"/>
      <c r="D225" s="236" t="s">
        <v>221</v>
      </c>
      <c r="E225" s="269" t="s">
        <v>19</v>
      </c>
      <c r="F225" s="270" t="s">
        <v>236</v>
      </c>
      <c r="G225" s="268"/>
      <c r="H225" s="271">
        <v>5</v>
      </c>
      <c r="I225" s="272"/>
      <c r="J225" s="268"/>
      <c r="K225" s="268"/>
      <c r="L225" s="273"/>
      <c r="M225" s="274"/>
      <c r="N225" s="275"/>
      <c r="O225" s="275"/>
      <c r="P225" s="275"/>
      <c r="Q225" s="275"/>
      <c r="R225" s="275"/>
      <c r="S225" s="275"/>
      <c r="T225" s="276"/>
      <c r="U225" s="16"/>
      <c r="V225" s="16"/>
      <c r="W225" s="16"/>
      <c r="X225" s="16"/>
      <c r="Y225" s="16"/>
      <c r="Z225" s="16"/>
      <c r="AA225" s="16"/>
      <c r="AB225" s="16"/>
      <c r="AC225" s="16"/>
      <c r="AD225" s="16"/>
      <c r="AE225" s="16"/>
      <c r="AT225" s="277" t="s">
        <v>221</v>
      </c>
      <c r="AU225" s="277" t="s">
        <v>81</v>
      </c>
      <c r="AV225" s="16" t="s">
        <v>217</v>
      </c>
      <c r="AW225" s="16" t="s">
        <v>34</v>
      </c>
      <c r="AX225" s="16" t="s">
        <v>81</v>
      </c>
      <c r="AY225" s="277" t="s">
        <v>210</v>
      </c>
    </row>
    <row r="226" s="2" customFormat="1" ht="16.5" customHeight="1">
      <c r="A226" s="40"/>
      <c r="B226" s="41"/>
      <c r="C226" s="216" t="s">
        <v>467</v>
      </c>
      <c r="D226" s="216" t="s">
        <v>212</v>
      </c>
      <c r="E226" s="217" t="s">
        <v>3255</v>
      </c>
      <c r="F226" s="218" t="s">
        <v>3256</v>
      </c>
      <c r="G226" s="219" t="s">
        <v>417</v>
      </c>
      <c r="H226" s="220">
        <v>4</v>
      </c>
      <c r="I226" s="221"/>
      <c r="J226" s="222">
        <f>ROUND(I226*H226,2)</f>
        <v>0</v>
      </c>
      <c r="K226" s="218" t="s">
        <v>216</v>
      </c>
      <c r="L226" s="46"/>
      <c r="M226" s="223" t="s">
        <v>19</v>
      </c>
      <c r="N226" s="224" t="s">
        <v>45</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368</v>
      </c>
      <c r="AT226" s="227" t="s">
        <v>212</v>
      </c>
      <c r="AU226" s="227" t="s">
        <v>81</v>
      </c>
      <c r="AY226" s="19" t="s">
        <v>210</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368</v>
      </c>
      <c r="BM226" s="227" t="s">
        <v>423</v>
      </c>
    </row>
    <row r="227" s="2" customFormat="1">
      <c r="A227" s="40"/>
      <c r="B227" s="41"/>
      <c r="C227" s="42"/>
      <c r="D227" s="229" t="s">
        <v>219</v>
      </c>
      <c r="E227" s="42"/>
      <c r="F227" s="230" t="s">
        <v>3257</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219</v>
      </c>
      <c r="AU227" s="19" t="s">
        <v>81</v>
      </c>
    </row>
    <row r="228" s="14" customFormat="1">
      <c r="A228" s="14"/>
      <c r="B228" s="245"/>
      <c r="C228" s="246"/>
      <c r="D228" s="236" t="s">
        <v>221</v>
      </c>
      <c r="E228" s="247" t="s">
        <v>19</v>
      </c>
      <c r="F228" s="248" t="s">
        <v>3245</v>
      </c>
      <c r="G228" s="246"/>
      <c r="H228" s="249">
        <v>4</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221</v>
      </c>
      <c r="AU228" s="255" t="s">
        <v>81</v>
      </c>
      <c r="AV228" s="14" t="s">
        <v>83</v>
      </c>
      <c r="AW228" s="14" t="s">
        <v>34</v>
      </c>
      <c r="AX228" s="14" t="s">
        <v>74</v>
      </c>
      <c r="AY228" s="255" t="s">
        <v>210</v>
      </c>
    </row>
    <row r="229" s="16" customFormat="1">
      <c r="A229" s="16"/>
      <c r="B229" s="267"/>
      <c r="C229" s="268"/>
      <c r="D229" s="236" t="s">
        <v>221</v>
      </c>
      <c r="E229" s="269" t="s">
        <v>19</v>
      </c>
      <c r="F229" s="270" t="s">
        <v>236</v>
      </c>
      <c r="G229" s="268"/>
      <c r="H229" s="271">
        <v>4</v>
      </c>
      <c r="I229" s="272"/>
      <c r="J229" s="268"/>
      <c r="K229" s="268"/>
      <c r="L229" s="273"/>
      <c r="M229" s="274"/>
      <c r="N229" s="275"/>
      <c r="O229" s="275"/>
      <c r="P229" s="275"/>
      <c r="Q229" s="275"/>
      <c r="R229" s="275"/>
      <c r="S229" s="275"/>
      <c r="T229" s="276"/>
      <c r="U229" s="16"/>
      <c r="V229" s="16"/>
      <c r="W229" s="16"/>
      <c r="X229" s="16"/>
      <c r="Y229" s="16"/>
      <c r="Z229" s="16"/>
      <c r="AA229" s="16"/>
      <c r="AB229" s="16"/>
      <c r="AC229" s="16"/>
      <c r="AD229" s="16"/>
      <c r="AE229" s="16"/>
      <c r="AT229" s="277" t="s">
        <v>221</v>
      </c>
      <c r="AU229" s="277" t="s">
        <v>81</v>
      </c>
      <c r="AV229" s="16" t="s">
        <v>217</v>
      </c>
      <c r="AW229" s="16" t="s">
        <v>34</v>
      </c>
      <c r="AX229" s="16" t="s">
        <v>81</v>
      </c>
      <c r="AY229" s="277" t="s">
        <v>210</v>
      </c>
    </row>
    <row r="230" s="2" customFormat="1" ht="16.5" customHeight="1">
      <c r="A230" s="40"/>
      <c r="B230" s="41"/>
      <c r="C230" s="216" t="s">
        <v>474</v>
      </c>
      <c r="D230" s="216" t="s">
        <v>212</v>
      </c>
      <c r="E230" s="217" t="s">
        <v>3258</v>
      </c>
      <c r="F230" s="218" t="s">
        <v>3259</v>
      </c>
      <c r="G230" s="219" t="s">
        <v>409</v>
      </c>
      <c r="H230" s="220">
        <v>1</v>
      </c>
      <c r="I230" s="221"/>
      <c r="J230" s="222">
        <f>ROUND(I230*H230,2)</f>
        <v>0</v>
      </c>
      <c r="K230" s="218" t="s">
        <v>216</v>
      </c>
      <c r="L230" s="46"/>
      <c r="M230" s="223" t="s">
        <v>19</v>
      </c>
      <c r="N230" s="224" t="s">
        <v>45</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368</v>
      </c>
      <c r="AT230" s="227" t="s">
        <v>212</v>
      </c>
      <c r="AU230" s="227" t="s">
        <v>81</v>
      </c>
      <c r="AY230" s="19" t="s">
        <v>210</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368</v>
      </c>
      <c r="BM230" s="227" t="s">
        <v>435</v>
      </c>
    </row>
    <row r="231" s="2" customFormat="1">
      <c r="A231" s="40"/>
      <c r="B231" s="41"/>
      <c r="C231" s="42"/>
      <c r="D231" s="229" t="s">
        <v>219</v>
      </c>
      <c r="E231" s="42"/>
      <c r="F231" s="230" t="s">
        <v>3260</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219</v>
      </c>
      <c r="AU231" s="19" t="s">
        <v>81</v>
      </c>
    </row>
    <row r="232" s="14" customFormat="1">
      <c r="A232" s="14"/>
      <c r="B232" s="245"/>
      <c r="C232" s="246"/>
      <c r="D232" s="236" t="s">
        <v>221</v>
      </c>
      <c r="E232" s="247" t="s">
        <v>19</v>
      </c>
      <c r="F232" s="248" t="s">
        <v>3261</v>
      </c>
      <c r="G232" s="246"/>
      <c r="H232" s="249">
        <v>1</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221</v>
      </c>
      <c r="AU232" s="255" t="s">
        <v>81</v>
      </c>
      <c r="AV232" s="14" t="s">
        <v>83</v>
      </c>
      <c r="AW232" s="14" t="s">
        <v>34</v>
      </c>
      <c r="AX232" s="14" t="s">
        <v>74</v>
      </c>
      <c r="AY232" s="255" t="s">
        <v>210</v>
      </c>
    </row>
    <row r="233" s="16" customFormat="1">
      <c r="A233" s="16"/>
      <c r="B233" s="267"/>
      <c r="C233" s="268"/>
      <c r="D233" s="236" t="s">
        <v>221</v>
      </c>
      <c r="E233" s="269" t="s">
        <v>19</v>
      </c>
      <c r="F233" s="270" t="s">
        <v>236</v>
      </c>
      <c r="G233" s="268"/>
      <c r="H233" s="271">
        <v>1</v>
      </c>
      <c r="I233" s="272"/>
      <c r="J233" s="268"/>
      <c r="K233" s="268"/>
      <c r="L233" s="273"/>
      <c r="M233" s="274"/>
      <c r="N233" s="275"/>
      <c r="O233" s="275"/>
      <c r="P233" s="275"/>
      <c r="Q233" s="275"/>
      <c r="R233" s="275"/>
      <c r="S233" s="275"/>
      <c r="T233" s="276"/>
      <c r="U233" s="16"/>
      <c r="V233" s="16"/>
      <c r="W233" s="16"/>
      <c r="X233" s="16"/>
      <c r="Y233" s="16"/>
      <c r="Z233" s="16"/>
      <c r="AA233" s="16"/>
      <c r="AB233" s="16"/>
      <c r="AC233" s="16"/>
      <c r="AD233" s="16"/>
      <c r="AE233" s="16"/>
      <c r="AT233" s="277" t="s">
        <v>221</v>
      </c>
      <c r="AU233" s="277" t="s">
        <v>81</v>
      </c>
      <c r="AV233" s="16" t="s">
        <v>217</v>
      </c>
      <c r="AW233" s="16" t="s">
        <v>34</v>
      </c>
      <c r="AX233" s="16" t="s">
        <v>81</v>
      </c>
      <c r="AY233" s="277" t="s">
        <v>210</v>
      </c>
    </row>
    <row r="234" s="2" customFormat="1" ht="16.5" customHeight="1">
      <c r="A234" s="40"/>
      <c r="B234" s="41"/>
      <c r="C234" s="216" t="s">
        <v>481</v>
      </c>
      <c r="D234" s="216" t="s">
        <v>212</v>
      </c>
      <c r="E234" s="217" t="s">
        <v>3262</v>
      </c>
      <c r="F234" s="218" t="s">
        <v>3263</v>
      </c>
      <c r="G234" s="219" t="s">
        <v>409</v>
      </c>
      <c r="H234" s="220">
        <v>2</v>
      </c>
      <c r="I234" s="221"/>
      <c r="J234" s="222">
        <f>ROUND(I234*H234,2)</f>
        <v>0</v>
      </c>
      <c r="K234" s="218" t="s">
        <v>216</v>
      </c>
      <c r="L234" s="46"/>
      <c r="M234" s="223" t="s">
        <v>19</v>
      </c>
      <c r="N234" s="224" t="s">
        <v>45</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368</v>
      </c>
      <c r="AT234" s="227" t="s">
        <v>212</v>
      </c>
      <c r="AU234" s="227" t="s">
        <v>81</v>
      </c>
      <c r="AY234" s="19" t="s">
        <v>210</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368</v>
      </c>
      <c r="BM234" s="227" t="s">
        <v>456</v>
      </c>
    </row>
    <row r="235" s="2" customFormat="1">
      <c r="A235" s="40"/>
      <c r="B235" s="41"/>
      <c r="C235" s="42"/>
      <c r="D235" s="229" t="s">
        <v>219</v>
      </c>
      <c r="E235" s="42"/>
      <c r="F235" s="230" t="s">
        <v>3264</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219</v>
      </c>
      <c r="AU235" s="19" t="s">
        <v>81</v>
      </c>
    </row>
    <row r="236" s="14" customFormat="1">
      <c r="A236" s="14"/>
      <c r="B236" s="245"/>
      <c r="C236" s="246"/>
      <c r="D236" s="236" t="s">
        <v>221</v>
      </c>
      <c r="E236" s="247" t="s">
        <v>19</v>
      </c>
      <c r="F236" s="248" t="s">
        <v>3265</v>
      </c>
      <c r="G236" s="246"/>
      <c r="H236" s="249">
        <v>2</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221</v>
      </c>
      <c r="AU236" s="255" t="s">
        <v>81</v>
      </c>
      <c r="AV236" s="14" t="s">
        <v>83</v>
      </c>
      <c r="AW236" s="14" t="s">
        <v>34</v>
      </c>
      <c r="AX236" s="14" t="s">
        <v>74</v>
      </c>
      <c r="AY236" s="255" t="s">
        <v>210</v>
      </c>
    </row>
    <row r="237" s="16" customFormat="1">
      <c r="A237" s="16"/>
      <c r="B237" s="267"/>
      <c r="C237" s="268"/>
      <c r="D237" s="236" t="s">
        <v>221</v>
      </c>
      <c r="E237" s="269" t="s">
        <v>19</v>
      </c>
      <c r="F237" s="270" t="s">
        <v>236</v>
      </c>
      <c r="G237" s="268"/>
      <c r="H237" s="271">
        <v>2</v>
      </c>
      <c r="I237" s="272"/>
      <c r="J237" s="268"/>
      <c r="K237" s="268"/>
      <c r="L237" s="273"/>
      <c r="M237" s="274"/>
      <c r="N237" s="275"/>
      <c r="O237" s="275"/>
      <c r="P237" s="275"/>
      <c r="Q237" s="275"/>
      <c r="R237" s="275"/>
      <c r="S237" s="275"/>
      <c r="T237" s="276"/>
      <c r="U237" s="16"/>
      <c r="V237" s="16"/>
      <c r="W237" s="16"/>
      <c r="X237" s="16"/>
      <c r="Y237" s="16"/>
      <c r="Z237" s="16"/>
      <c r="AA237" s="16"/>
      <c r="AB237" s="16"/>
      <c r="AC237" s="16"/>
      <c r="AD237" s="16"/>
      <c r="AE237" s="16"/>
      <c r="AT237" s="277" t="s">
        <v>221</v>
      </c>
      <c r="AU237" s="277" t="s">
        <v>81</v>
      </c>
      <c r="AV237" s="16" t="s">
        <v>217</v>
      </c>
      <c r="AW237" s="16" t="s">
        <v>34</v>
      </c>
      <c r="AX237" s="16" t="s">
        <v>81</v>
      </c>
      <c r="AY237" s="277" t="s">
        <v>210</v>
      </c>
    </row>
    <row r="238" s="2" customFormat="1" ht="16.5" customHeight="1">
      <c r="A238" s="40"/>
      <c r="B238" s="41"/>
      <c r="C238" s="216" t="s">
        <v>487</v>
      </c>
      <c r="D238" s="216" t="s">
        <v>212</v>
      </c>
      <c r="E238" s="217" t="s">
        <v>3266</v>
      </c>
      <c r="F238" s="218" t="s">
        <v>3267</v>
      </c>
      <c r="G238" s="219" t="s">
        <v>417</v>
      </c>
      <c r="H238" s="220">
        <v>49</v>
      </c>
      <c r="I238" s="221"/>
      <c r="J238" s="222">
        <f>ROUND(I238*H238,2)</f>
        <v>0</v>
      </c>
      <c r="K238" s="218" t="s">
        <v>216</v>
      </c>
      <c r="L238" s="46"/>
      <c r="M238" s="223" t="s">
        <v>19</v>
      </c>
      <c r="N238" s="224" t="s">
        <v>45</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368</v>
      </c>
      <c r="AT238" s="227" t="s">
        <v>212</v>
      </c>
      <c r="AU238" s="227" t="s">
        <v>81</v>
      </c>
      <c r="AY238" s="19" t="s">
        <v>210</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368</v>
      </c>
      <c r="BM238" s="227" t="s">
        <v>474</v>
      </c>
    </row>
    <row r="239" s="2" customFormat="1">
      <c r="A239" s="40"/>
      <c r="B239" s="41"/>
      <c r="C239" s="42"/>
      <c r="D239" s="229" t="s">
        <v>219</v>
      </c>
      <c r="E239" s="42"/>
      <c r="F239" s="230" t="s">
        <v>3268</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219</v>
      </c>
      <c r="AU239" s="19" t="s">
        <v>81</v>
      </c>
    </row>
    <row r="240" s="13" customFormat="1">
      <c r="A240" s="13"/>
      <c r="B240" s="234"/>
      <c r="C240" s="235"/>
      <c r="D240" s="236" t="s">
        <v>221</v>
      </c>
      <c r="E240" s="237" t="s">
        <v>19</v>
      </c>
      <c r="F240" s="238" t="s">
        <v>3269</v>
      </c>
      <c r="G240" s="235"/>
      <c r="H240" s="237" t="s">
        <v>19</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221</v>
      </c>
      <c r="AU240" s="244" t="s">
        <v>81</v>
      </c>
      <c r="AV240" s="13" t="s">
        <v>81</v>
      </c>
      <c r="AW240" s="13" t="s">
        <v>34</v>
      </c>
      <c r="AX240" s="13" t="s">
        <v>74</v>
      </c>
      <c r="AY240" s="244" t="s">
        <v>210</v>
      </c>
    </row>
    <row r="241" s="14" customFormat="1">
      <c r="A241" s="14"/>
      <c r="B241" s="245"/>
      <c r="C241" s="246"/>
      <c r="D241" s="236" t="s">
        <v>221</v>
      </c>
      <c r="E241" s="247" t="s">
        <v>19</v>
      </c>
      <c r="F241" s="248" t="s">
        <v>3270</v>
      </c>
      <c r="G241" s="246"/>
      <c r="H241" s="249">
        <v>49</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221</v>
      </c>
      <c r="AU241" s="255" t="s">
        <v>81</v>
      </c>
      <c r="AV241" s="14" t="s">
        <v>83</v>
      </c>
      <c r="AW241" s="14" t="s">
        <v>34</v>
      </c>
      <c r="AX241" s="14" t="s">
        <v>74</v>
      </c>
      <c r="AY241" s="255" t="s">
        <v>210</v>
      </c>
    </row>
    <row r="242" s="16" customFormat="1">
      <c r="A242" s="16"/>
      <c r="B242" s="267"/>
      <c r="C242" s="268"/>
      <c r="D242" s="236" t="s">
        <v>221</v>
      </c>
      <c r="E242" s="269" t="s">
        <v>19</v>
      </c>
      <c r="F242" s="270" t="s">
        <v>236</v>
      </c>
      <c r="G242" s="268"/>
      <c r="H242" s="271">
        <v>49</v>
      </c>
      <c r="I242" s="272"/>
      <c r="J242" s="268"/>
      <c r="K242" s="268"/>
      <c r="L242" s="273"/>
      <c r="M242" s="274"/>
      <c r="N242" s="275"/>
      <c r="O242" s="275"/>
      <c r="P242" s="275"/>
      <c r="Q242" s="275"/>
      <c r="R242" s="275"/>
      <c r="S242" s="275"/>
      <c r="T242" s="276"/>
      <c r="U242" s="16"/>
      <c r="V242" s="16"/>
      <c r="W242" s="16"/>
      <c r="X242" s="16"/>
      <c r="Y242" s="16"/>
      <c r="Z242" s="16"/>
      <c r="AA242" s="16"/>
      <c r="AB242" s="16"/>
      <c r="AC242" s="16"/>
      <c r="AD242" s="16"/>
      <c r="AE242" s="16"/>
      <c r="AT242" s="277" t="s">
        <v>221</v>
      </c>
      <c r="AU242" s="277" t="s">
        <v>81</v>
      </c>
      <c r="AV242" s="16" t="s">
        <v>217</v>
      </c>
      <c r="AW242" s="16" t="s">
        <v>34</v>
      </c>
      <c r="AX242" s="16" t="s">
        <v>81</v>
      </c>
      <c r="AY242" s="277" t="s">
        <v>210</v>
      </c>
    </row>
    <row r="243" s="2" customFormat="1" ht="16.5" customHeight="1">
      <c r="A243" s="40"/>
      <c r="B243" s="41"/>
      <c r="C243" s="216" t="s">
        <v>492</v>
      </c>
      <c r="D243" s="216" t="s">
        <v>212</v>
      </c>
      <c r="E243" s="217" t="s">
        <v>3271</v>
      </c>
      <c r="F243" s="218" t="s">
        <v>3272</v>
      </c>
      <c r="G243" s="219" t="s">
        <v>409</v>
      </c>
      <c r="H243" s="220">
        <v>1</v>
      </c>
      <c r="I243" s="221"/>
      <c r="J243" s="222">
        <f>ROUND(I243*H243,2)</f>
        <v>0</v>
      </c>
      <c r="K243" s="218" t="s">
        <v>216</v>
      </c>
      <c r="L243" s="46"/>
      <c r="M243" s="223" t="s">
        <v>19</v>
      </c>
      <c r="N243" s="224" t="s">
        <v>45</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368</v>
      </c>
      <c r="AT243" s="227" t="s">
        <v>212</v>
      </c>
      <c r="AU243" s="227" t="s">
        <v>81</v>
      </c>
      <c r="AY243" s="19" t="s">
        <v>210</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368</v>
      </c>
      <c r="BM243" s="227" t="s">
        <v>487</v>
      </c>
    </row>
    <row r="244" s="2" customFormat="1">
      <c r="A244" s="40"/>
      <c r="B244" s="41"/>
      <c r="C244" s="42"/>
      <c r="D244" s="229" t="s">
        <v>219</v>
      </c>
      <c r="E244" s="42"/>
      <c r="F244" s="230" t="s">
        <v>3273</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219</v>
      </c>
      <c r="AU244" s="19" t="s">
        <v>81</v>
      </c>
    </row>
    <row r="245" s="14" customFormat="1">
      <c r="A245" s="14"/>
      <c r="B245" s="245"/>
      <c r="C245" s="246"/>
      <c r="D245" s="236" t="s">
        <v>221</v>
      </c>
      <c r="E245" s="247" t="s">
        <v>19</v>
      </c>
      <c r="F245" s="248" t="s">
        <v>3261</v>
      </c>
      <c r="G245" s="246"/>
      <c r="H245" s="249">
        <v>1</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221</v>
      </c>
      <c r="AU245" s="255" t="s">
        <v>81</v>
      </c>
      <c r="AV245" s="14" t="s">
        <v>83</v>
      </c>
      <c r="AW245" s="14" t="s">
        <v>34</v>
      </c>
      <c r="AX245" s="14" t="s">
        <v>74</v>
      </c>
      <c r="AY245" s="255" t="s">
        <v>210</v>
      </c>
    </row>
    <row r="246" s="16" customFormat="1">
      <c r="A246" s="16"/>
      <c r="B246" s="267"/>
      <c r="C246" s="268"/>
      <c r="D246" s="236" t="s">
        <v>221</v>
      </c>
      <c r="E246" s="269" t="s">
        <v>19</v>
      </c>
      <c r="F246" s="270" t="s">
        <v>236</v>
      </c>
      <c r="G246" s="268"/>
      <c r="H246" s="271">
        <v>1</v>
      </c>
      <c r="I246" s="272"/>
      <c r="J246" s="268"/>
      <c r="K246" s="268"/>
      <c r="L246" s="273"/>
      <c r="M246" s="274"/>
      <c r="N246" s="275"/>
      <c r="O246" s="275"/>
      <c r="P246" s="275"/>
      <c r="Q246" s="275"/>
      <c r="R246" s="275"/>
      <c r="S246" s="275"/>
      <c r="T246" s="276"/>
      <c r="U246" s="16"/>
      <c r="V246" s="16"/>
      <c r="W246" s="16"/>
      <c r="X246" s="16"/>
      <c r="Y246" s="16"/>
      <c r="Z246" s="16"/>
      <c r="AA246" s="16"/>
      <c r="AB246" s="16"/>
      <c r="AC246" s="16"/>
      <c r="AD246" s="16"/>
      <c r="AE246" s="16"/>
      <c r="AT246" s="277" t="s">
        <v>221</v>
      </c>
      <c r="AU246" s="277" t="s">
        <v>81</v>
      </c>
      <c r="AV246" s="16" t="s">
        <v>217</v>
      </c>
      <c r="AW246" s="16" t="s">
        <v>34</v>
      </c>
      <c r="AX246" s="16" t="s">
        <v>81</v>
      </c>
      <c r="AY246" s="277" t="s">
        <v>210</v>
      </c>
    </row>
    <row r="247" s="2" customFormat="1" ht="24.15" customHeight="1">
      <c r="A247" s="40"/>
      <c r="B247" s="41"/>
      <c r="C247" s="216" t="s">
        <v>498</v>
      </c>
      <c r="D247" s="216" t="s">
        <v>212</v>
      </c>
      <c r="E247" s="217" t="s">
        <v>3274</v>
      </c>
      <c r="F247" s="218" t="s">
        <v>3275</v>
      </c>
      <c r="G247" s="219" t="s">
        <v>409</v>
      </c>
      <c r="H247" s="220">
        <v>1</v>
      </c>
      <c r="I247" s="221"/>
      <c r="J247" s="222">
        <f>ROUND(I247*H247,2)</f>
        <v>0</v>
      </c>
      <c r="K247" s="218" t="s">
        <v>216</v>
      </c>
      <c r="L247" s="46"/>
      <c r="M247" s="223" t="s">
        <v>19</v>
      </c>
      <c r="N247" s="224" t="s">
        <v>45</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368</v>
      </c>
      <c r="AT247" s="227" t="s">
        <v>212</v>
      </c>
      <c r="AU247" s="227" t="s">
        <v>81</v>
      </c>
      <c r="AY247" s="19" t="s">
        <v>210</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368</v>
      </c>
      <c r="BM247" s="227" t="s">
        <v>498</v>
      </c>
    </row>
    <row r="248" s="2" customFormat="1">
      <c r="A248" s="40"/>
      <c r="B248" s="41"/>
      <c r="C248" s="42"/>
      <c r="D248" s="229" t="s">
        <v>219</v>
      </c>
      <c r="E248" s="42"/>
      <c r="F248" s="230" t="s">
        <v>3276</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219</v>
      </c>
      <c r="AU248" s="19" t="s">
        <v>81</v>
      </c>
    </row>
    <row r="249" s="14" customFormat="1">
      <c r="A249" s="14"/>
      <c r="B249" s="245"/>
      <c r="C249" s="246"/>
      <c r="D249" s="236" t="s">
        <v>221</v>
      </c>
      <c r="E249" s="247" t="s">
        <v>19</v>
      </c>
      <c r="F249" s="248" t="s">
        <v>3261</v>
      </c>
      <c r="G249" s="246"/>
      <c r="H249" s="249">
        <v>1</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81</v>
      </c>
      <c r="AV249" s="14" t="s">
        <v>83</v>
      </c>
      <c r="AW249" s="14" t="s">
        <v>34</v>
      </c>
      <c r="AX249" s="14" t="s">
        <v>74</v>
      </c>
      <c r="AY249" s="255" t="s">
        <v>210</v>
      </c>
    </row>
    <row r="250" s="16" customFormat="1">
      <c r="A250" s="16"/>
      <c r="B250" s="267"/>
      <c r="C250" s="268"/>
      <c r="D250" s="236" t="s">
        <v>221</v>
      </c>
      <c r="E250" s="269" t="s">
        <v>19</v>
      </c>
      <c r="F250" s="270" t="s">
        <v>236</v>
      </c>
      <c r="G250" s="268"/>
      <c r="H250" s="271">
        <v>1</v>
      </c>
      <c r="I250" s="272"/>
      <c r="J250" s="268"/>
      <c r="K250" s="268"/>
      <c r="L250" s="273"/>
      <c r="M250" s="274"/>
      <c r="N250" s="275"/>
      <c r="O250" s="275"/>
      <c r="P250" s="275"/>
      <c r="Q250" s="275"/>
      <c r="R250" s="275"/>
      <c r="S250" s="275"/>
      <c r="T250" s="276"/>
      <c r="U250" s="16"/>
      <c r="V250" s="16"/>
      <c r="W250" s="16"/>
      <c r="X250" s="16"/>
      <c r="Y250" s="16"/>
      <c r="Z250" s="16"/>
      <c r="AA250" s="16"/>
      <c r="AB250" s="16"/>
      <c r="AC250" s="16"/>
      <c r="AD250" s="16"/>
      <c r="AE250" s="16"/>
      <c r="AT250" s="277" t="s">
        <v>221</v>
      </c>
      <c r="AU250" s="277" t="s">
        <v>81</v>
      </c>
      <c r="AV250" s="16" t="s">
        <v>217</v>
      </c>
      <c r="AW250" s="16" t="s">
        <v>34</v>
      </c>
      <c r="AX250" s="16" t="s">
        <v>81</v>
      </c>
      <c r="AY250" s="277" t="s">
        <v>210</v>
      </c>
    </row>
    <row r="251" s="2" customFormat="1" ht="16.5" customHeight="1">
      <c r="A251" s="40"/>
      <c r="B251" s="41"/>
      <c r="C251" s="278" t="s">
        <v>504</v>
      </c>
      <c r="D251" s="278" t="s">
        <v>424</v>
      </c>
      <c r="E251" s="279" t="s">
        <v>3277</v>
      </c>
      <c r="F251" s="280" t="s">
        <v>3278</v>
      </c>
      <c r="G251" s="281" t="s">
        <v>409</v>
      </c>
      <c r="H251" s="282">
        <v>1</v>
      </c>
      <c r="I251" s="283"/>
      <c r="J251" s="284">
        <f>ROUND(I251*H251,2)</f>
        <v>0</v>
      </c>
      <c r="K251" s="280" t="s">
        <v>216</v>
      </c>
      <c r="L251" s="285"/>
      <c r="M251" s="286" t="s">
        <v>19</v>
      </c>
      <c r="N251" s="287" t="s">
        <v>45</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498</v>
      </c>
      <c r="AT251" s="227" t="s">
        <v>424</v>
      </c>
      <c r="AU251" s="227" t="s">
        <v>81</v>
      </c>
      <c r="AY251" s="19" t="s">
        <v>210</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368</v>
      </c>
      <c r="BM251" s="227" t="s">
        <v>514</v>
      </c>
    </row>
    <row r="252" s="14" customFormat="1">
      <c r="A252" s="14"/>
      <c r="B252" s="245"/>
      <c r="C252" s="246"/>
      <c r="D252" s="236" t="s">
        <v>221</v>
      </c>
      <c r="E252" s="247" t="s">
        <v>19</v>
      </c>
      <c r="F252" s="248" t="s">
        <v>3261</v>
      </c>
      <c r="G252" s="246"/>
      <c r="H252" s="249">
        <v>1</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221</v>
      </c>
      <c r="AU252" s="255" t="s">
        <v>81</v>
      </c>
      <c r="AV252" s="14" t="s">
        <v>83</v>
      </c>
      <c r="AW252" s="14" t="s">
        <v>34</v>
      </c>
      <c r="AX252" s="14" t="s">
        <v>74</v>
      </c>
      <c r="AY252" s="255" t="s">
        <v>210</v>
      </c>
    </row>
    <row r="253" s="16" customFormat="1">
      <c r="A253" s="16"/>
      <c r="B253" s="267"/>
      <c r="C253" s="268"/>
      <c r="D253" s="236" t="s">
        <v>221</v>
      </c>
      <c r="E253" s="269" t="s">
        <v>19</v>
      </c>
      <c r="F253" s="270" t="s">
        <v>236</v>
      </c>
      <c r="G253" s="268"/>
      <c r="H253" s="271">
        <v>1</v>
      </c>
      <c r="I253" s="272"/>
      <c r="J253" s="268"/>
      <c r="K253" s="268"/>
      <c r="L253" s="273"/>
      <c r="M253" s="274"/>
      <c r="N253" s="275"/>
      <c r="O253" s="275"/>
      <c r="P253" s="275"/>
      <c r="Q253" s="275"/>
      <c r="R253" s="275"/>
      <c r="S253" s="275"/>
      <c r="T253" s="276"/>
      <c r="U253" s="16"/>
      <c r="V253" s="16"/>
      <c r="W253" s="16"/>
      <c r="X253" s="16"/>
      <c r="Y253" s="16"/>
      <c r="Z253" s="16"/>
      <c r="AA253" s="16"/>
      <c r="AB253" s="16"/>
      <c r="AC253" s="16"/>
      <c r="AD253" s="16"/>
      <c r="AE253" s="16"/>
      <c r="AT253" s="277" t="s">
        <v>221</v>
      </c>
      <c r="AU253" s="277" t="s">
        <v>81</v>
      </c>
      <c r="AV253" s="16" t="s">
        <v>217</v>
      </c>
      <c r="AW253" s="16" t="s">
        <v>34</v>
      </c>
      <c r="AX253" s="16" t="s">
        <v>81</v>
      </c>
      <c r="AY253" s="277" t="s">
        <v>210</v>
      </c>
    </row>
    <row r="254" s="2" customFormat="1" ht="24.15" customHeight="1">
      <c r="A254" s="40"/>
      <c r="B254" s="41"/>
      <c r="C254" s="216" t="s">
        <v>514</v>
      </c>
      <c r="D254" s="216" t="s">
        <v>212</v>
      </c>
      <c r="E254" s="217" t="s">
        <v>3279</v>
      </c>
      <c r="F254" s="218" t="s">
        <v>3280</v>
      </c>
      <c r="G254" s="219" t="s">
        <v>409</v>
      </c>
      <c r="H254" s="220">
        <v>1</v>
      </c>
      <c r="I254" s="221"/>
      <c r="J254" s="222">
        <f>ROUND(I254*H254,2)</f>
        <v>0</v>
      </c>
      <c r="K254" s="218" t="s">
        <v>216</v>
      </c>
      <c r="L254" s="46"/>
      <c r="M254" s="223" t="s">
        <v>19</v>
      </c>
      <c r="N254" s="224" t="s">
        <v>45</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368</v>
      </c>
      <c r="AT254" s="227" t="s">
        <v>212</v>
      </c>
      <c r="AU254" s="227" t="s">
        <v>81</v>
      </c>
      <c r="AY254" s="19" t="s">
        <v>210</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368</v>
      </c>
      <c r="BM254" s="227" t="s">
        <v>540</v>
      </c>
    </row>
    <row r="255" s="2" customFormat="1">
      <c r="A255" s="40"/>
      <c r="B255" s="41"/>
      <c r="C255" s="42"/>
      <c r="D255" s="229" t="s">
        <v>219</v>
      </c>
      <c r="E255" s="42"/>
      <c r="F255" s="230" t="s">
        <v>3281</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219</v>
      </c>
      <c r="AU255" s="19" t="s">
        <v>81</v>
      </c>
    </row>
    <row r="256" s="14" customFormat="1">
      <c r="A256" s="14"/>
      <c r="B256" s="245"/>
      <c r="C256" s="246"/>
      <c r="D256" s="236" t="s">
        <v>221</v>
      </c>
      <c r="E256" s="247" t="s">
        <v>19</v>
      </c>
      <c r="F256" s="248" t="s">
        <v>3261</v>
      </c>
      <c r="G256" s="246"/>
      <c r="H256" s="249">
        <v>1</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221</v>
      </c>
      <c r="AU256" s="255" t="s">
        <v>81</v>
      </c>
      <c r="AV256" s="14" t="s">
        <v>83</v>
      </c>
      <c r="AW256" s="14" t="s">
        <v>34</v>
      </c>
      <c r="AX256" s="14" t="s">
        <v>74</v>
      </c>
      <c r="AY256" s="255" t="s">
        <v>210</v>
      </c>
    </row>
    <row r="257" s="16" customFormat="1">
      <c r="A257" s="16"/>
      <c r="B257" s="267"/>
      <c r="C257" s="268"/>
      <c r="D257" s="236" t="s">
        <v>221</v>
      </c>
      <c r="E257" s="269" t="s">
        <v>19</v>
      </c>
      <c r="F257" s="270" t="s">
        <v>236</v>
      </c>
      <c r="G257" s="268"/>
      <c r="H257" s="271">
        <v>1</v>
      </c>
      <c r="I257" s="272"/>
      <c r="J257" s="268"/>
      <c r="K257" s="268"/>
      <c r="L257" s="273"/>
      <c r="M257" s="274"/>
      <c r="N257" s="275"/>
      <c r="O257" s="275"/>
      <c r="P257" s="275"/>
      <c r="Q257" s="275"/>
      <c r="R257" s="275"/>
      <c r="S257" s="275"/>
      <c r="T257" s="276"/>
      <c r="U257" s="16"/>
      <c r="V257" s="16"/>
      <c r="W257" s="16"/>
      <c r="X257" s="16"/>
      <c r="Y257" s="16"/>
      <c r="Z257" s="16"/>
      <c r="AA257" s="16"/>
      <c r="AB257" s="16"/>
      <c r="AC257" s="16"/>
      <c r="AD257" s="16"/>
      <c r="AE257" s="16"/>
      <c r="AT257" s="277" t="s">
        <v>221</v>
      </c>
      <c r="AU257" s="277" t="s">
        <v>81</v>
      </c>
      <c r="AV257" s="16" t="s">
        <v>217</v>
      </c>
      <c r="AW257" s="16" t="s">
        <v>34</v>
      </c>
      <c r="AX257" s="16" t="s">
        <v>81</v>
      </c>
      <c r="AY257" s="277" t="s">
        <v>210</v>
      </c>
    </row>
    <row r="258" s="2" customFormat="1" ht="16.5" customHeight="1">
      <c r="A258" s="40"/>
      <c r="B258" s="41"/>
      <c r="C258" s="278" t="s">
        <v>521</v>
      </c>
      <c r="D258" s="278" t="s">
        <v>424</v>
      </c>
      <c r="E258" s="279" t="s">
        <v>3282</v>
      </c>
      <c r="F258" s="280" t="s">
        <v>3283</v>
      </c>
      <c r="G258" s="281" t="s">
        <v>409</v>
      </c>
      <c r="H258" s="282">
        <v>1</v>
      </c>
      <c r="I258" s="283"/>
      <c r="J258" s="284">
        <f>ROUND(I258*H258,2)</f>
        <v>0</v>
      </c>
      <c r="K258" s="280" t="s">
        <v>216</v>
      </c>
      <c r="L258" s="285"/>
      <c r="M258" s="286" t="s">
        <v>19</v>
      </c>
      <c r="N258" s="287" t="s">
        <v>45</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498</v>
      </c>
      <c r="AT258" s="227" t="s">
        <v>424</v>
      </c>
      <c r="AU258" s="227" t="s">
        <v>81</v>
      </c>
      <c r="AY258" s="19" t="s">
        <v>210</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368</v>
      </c>
      <c r="BM258" s="227" t="s">
        <v>560</v>
      </c>
    </row>
    <row r="259" s="14" customFormat="1">
      <c r="A259" s="14"/>
      <c r="B259" s="245"/>
      <c r="C259" s="246"/>
      <c r="D259" s="236" t="s">
        <v>221</v>
      </c>
      <c r="E259" s="247" t="s">
        <v>19</v>
      </c>
      <c r="F259" s="248" t="s">
        <v>3261</v>
      </c>
      <c r="G259" s="246"/>
      <c r="H259" s="249">
        <v>1</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221</v>
      </c>
      <c r="AU259" s="255" t="s">
        <v>81</v>
      </c>
      <c r="AV259" s="14" t="s">
        <v>83</v>
      </c>
      <c r="AW259" s="14" t="s">
        <v>34</v>
      </c>
      <c r="AX259" s="14" t="s">
        <v>74</v>
      </c>
      <c r="AY259" s="255" t="s">
        <v>210</v>
      </c>
    </row>
    <row r="260" s="16" customFormat="1">
      <c r="A260" s="16"/>
      <c r="B260" s="267"/>
      <c r="C260" s="268"/>
      <c r="D260" s="236" t="s">
        <v>221</v>
      </c>
      <c r="E260" s="269" t="s">
        <v>19</v>
      </c>
      <c r="F260" s="270" t="s">
        <v>236</v>
      </c>
      <c r="G260" s="268"/>
      <c r="H260" s="271">
        <v>1</v>
      </c>
      <c r="I260" s="272"/>
      <c r="J260" s="268"/>
      <c r="K260" s="268"/>
      <c r="L260" s="273"/>
      <c r="M260" s="274"/>
      <c r="N260" s="275"/>
      <c r="O260" s="275"/>
      <c r="P260" s="275"/>
      <c r="Q260" s="275"/>
      <c r="R260" s="275"/>
      <c r="S260" s="275"/>
      <c r="T260" s="276"/>
      <c r="U260" s="16"/>
      <c r="V260" s="16"/>
      <c r="W260" s="16"/>
      <c r="X260" s="16"/>
      <c r="Y260" s="16"/>
      <c r="Z260" s="16"/>
      <c r="AA260" s="16"/>
      <c r="AB260" s="16"/>
      <c r="AC260" s="16"/>
      <c r="AD260" s="16"/>
      <c r="AE260" s="16"/>
      <c r="AT260" s="277" t="s">
        <v>221</v>
      </c>
      <c r="AU260" s="277" t="s">
        <v>81</v>
      </c>
      <c r="AV260" s="16" t="s">
        <v>217</v>
      </c>
      <c r="AW260" s="16" t="s">
        <v>34</v>
      </c>
      <c r="AX260" s="16" t="s">
        <v>81</v>
      </c>
      <c r="AY260" s="277" t="s">
        <v>210</v>
      </c>
    </row>
    <row r="261" s="2" customFormat="1" ht="16.5" customHeight="1">
      <c r="A261" s="40"/>
      <c r="B261" s="41"/>
      <c r="C261" s="216" t="s">
        <v>540</v>
      </c>
      <c r="D261" s="216" t="s">
        <v>212</v>
      </c>
      <c r="E261" s="217" t="s">
        <v>3284</v>
      </c>
      <c r="F261" s="218" t="s">
        <v>3285</v>
      </c>
      <c r="G261" s="219" t="s">
        <v>417</v>
      </c>
      <c r="H261" s="220">
        <v>109</v>
      </c>
      <c r="I261" s="221"/>
      <c r="J261" s="222">
        <f>ROUND(I261*H261,2)</f>
        <v>0</v>
      </c>
      <c r="K261" s="218" t="s">
        <v>216</v>
      </c>
      <c r="L261" s="46"/>
      <c r="M261" s="223" t="s">
        <v>19</v>
      </c>
      <c r="N261" s="224" t="s">
        <v>45</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368</v>
      </c>
      <c r="AT261" s="227" t="s">
        <v>212</v>
      </c>
      <c r="AU261" s="227" t="s">
        <v>81</v>
      </c>
      <c r="AY261" s="19" t="s">
        <v>210</v>
      </c>
      <c r="BE261" s="228">
        <f>IF(N261="základní",J261,0)</f>
        <v>0</v>
      </c>
      <c r="BF261" s="228">
        <f>IF(N261="snížená",J261,0)</f>
        <v>0</v>
      </c>
      <c r="BG261" s="228">
        <f>IF(N261="zákl. přenesená",J261,0)</f>
        <v>0</v>
      </c>
      <c r="BH261" s="228">
        <f>IF(N261="sníž. přenesená",J261,0)</f>
        <v>0</v>
      </c>
      <c r="BI261" s="228">
        <f>IF(N261="nulová",J261,0)</f>
        <v>0</v>
      </c>
      <c r="BJ261" s="19" t="s">
        <v>81</v>
      </c>
      <c r="BK261" s="228">
        <f>ROUND(I261*H261,2)</f>
        <v>0</v>
      </c>
      <c r="BL261" s="19" t="s">
        <v>368</v>
      </c>
      <c r="BM261" s="227" t="s">
        <v>572</v>
      </c>
    </row>
    <row r="262" s="2" customFormat="1">
      <c r="A262" s="40"/>
      <c r="B262" s="41"/>
      <c r="C262" s="42"/>
      <c r="D262" s="229" t="s">
        <v>219</v>
      </c>
      <c r="E262" s="42"/>
      <c r="F262" s="230" t="s">
        <v>3286</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219</v>
      </c>
      <c r="AU262" s="19" t="s">
        <v>81</v>
      </c>
    </row>
    <row r="263" s="14" customFormat="1">
      <c r="A263" s="14"/>
      <c r="B263" s="245"/>
      <c r="C263" s="246"/>
      <c r="D263" s="236" t="s">
        <v>221</v>
      </c>
      <c r="E263" s="247" t="s">
        <v>19</v>
      </c>
      <c r="F263" s="248" t="s">
        <v>3287</v>
      </c>
      <c r="G263" s="246"/>
      <c r="H263" s="249">
        <v>109</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221</v>
      </c>
      <c r="AU263" s="255" t="s">
        <v>81</v>
      </c>
      <c r="AV263" s="14" t="s">
        <v>83</v>
      </c>
      <c r="AW263" s="14" t="s">
        <v>34</v>
      </c>
      <c r="AX263" s="14" t="s">
        <v>74</v>
      </c>
      <c r="AY263" s="255" t="s">
        <v>210</v>
      </c>
    </row>
    <row r="264" s="16" customFormat="1">
      <c r="A264" s="16"/>
      <c r="B264" s="267"/>
      <c r="C264" s="268"/>
      <c r="D264" s="236" t="s">
        <v>221</v>
      </c>
      <c r="E264" s="269" t="s">
        <v>19</v>
      </c>
      <c r="F264" s="270" t="s">
        <v>236</v>
      </c>
      <c r="G264" s="268"/>
      <c r="H264" s="271">
        <v>109</v>
      </c>
      <c r="I264" s="272"/>
      <c r="J264" s="268"/>
      <c r="K264" s="268"/>
      <c r="L264" s="273"/>
      <c r="M264" s="274"/>
      <c r="N264" s="275"/>
      <c r="O264" s="275"/>
      <c r="P264" s="275"/>
      <c r="Q264" s="275"/>
      <c r="R264" s="275"/>
      <c r="S264" s="275"/>
      <c r="T264" s="276"/>
      <c r="U264" s="16"/>
      <c r="V264" s="16"/>
      <c r="W264" s="16"/>
      <c r="X264" s="16"/>
      <c r="Y264" s="16"/>
      <c r="Z264" s="16"/>
      <c r="AA264" s="16"/>
      <c r="AB264" s="16"/>
      <c r="AC264" s="16"/>
      <c r="AD264" s="16"/>
      <c r="AE264" s="16"/>
      <c r="AT264" s="277" t="s">
        <v>221</v>
      </c>
      <c r="AU264" s="277" t="s">
        <v>81</v>
      </c>
      <c r="AV264" s="16" t="s">
        <v>217</v>
      </c>
      <c r="AW264" s="16" t="s">
        <v>34</v>
      </c>
      <c r="AX264" s="16" t="s">
        <v>81</v>
      </c>
      <c r="AY264" s="277" t="s">
        <v>210</v>
      </c>
    </row>
    <row r="265" s="2" customFormat="1" ht="16.5" customHeight="1">
      <c r="A265" s="40"/>
      <c r="B265" s="41"/>
      <c r="C265" s="216" t="s">
        <v>548</v>
      </c>
      <c r="D265" s="216" t="s">
        <v>212</v>
      </c>
      <c r="E265" s="217" t="s">
        <v>3288</v>
      </c>
      <c r="F265" s="218" t="s">
        <v>3289</v>
      </c>
      <c r="G265" s="219" t="s">
        <v>417</v>
      </c>
      <c r="H265" s="220">
        <v>5</v>
      </c>
      <c r="I265" s="221"/>
      <c r="J265" s="222">
        <f>ROUND(I265*H265,2)</f>
        <v>0</v>
      </c>
      <c r="K265" s="218" t="s">
        <v>216</v>
      </c>
      <c r="L265" s="46"/>
      <c r="M265" s="223" t="s">
        <v>19</v>
      </c>
      <c r="N265" s="224" t="s">
        <v>45</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368</v>
      </c>
      <c r="AT265" s="227" t="s">
        <v>212</v>
      </c>
      <c r="AU265" s="227" t="s">
        <v>81</v>
      </c>
      <c r="AY265" s="19" t="s">
        <v>210</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368</v>
      </c>
      <c r="BM265" s="227" t="s">
        <v>589</v>
      </c>
    </row>
    <row r="266" s="2" customFormat="1">
      <c r="A266" s="40"/>
      <c r="B266" s="41"/>
      <c r="C266" s="42"/>
      <c r="D266" s="229" t="s">
        <v>219</v>
      </c>
      <c r="E266" s="42"/>
      <c r="F266" s="230" t="s">
        <v>3290</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219</v>
      </c>
      <c r="AU266" s="19" t="s">
        <v>81</v>
      </c>
    </row>
    <row r="267" s="14" customFormat="1">
      <c r="A267" s="14"/>
      <c r="B267" s="245"/>
      <c r="C267" s="246"/>
      <c r="D267" s="236" t="s">
        <v>221</v>
      </c>
      <c r="E267" s="247" t="s">
        <v>19</v>
      </c>
      <c r="F267" s="248" t="s">
        <v>3229</v>
      </c>
      <c r="G267" s="246"/>
      <c r="H267" s="249">
        <v>5</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81</v>
      </c>
      <c r="AV267" s="14" t="s">
        <v>83</v>
      </c>
      <c r="AW267" s="14" t="s">
        <v>34</v>
      </c>
      <c r="AX267" s="14" t="s">
        <v>74</v>
      </c>
      <c r="AY267" s="255" t="s">
        <v>210</v>
      </c>
    </row>
    <row r="268" s="16" customFormat="1">
      <c r="A268" s="16"/>
      <c r="B268" s="267"/>
      <c r="C268" s="268"/>
      <c r="D268" s="236" t="s">
        <v>221</v>
      </c>
      <c r="E268" s="269" t="s">
        <v>19</v>
      </c>
      <c r="F268" s="270" t="s">
        <v>236</v>
      </c>
      <c r="G268" s="268"/>
      <c r="H268" s="271">
        <v>5</v>
      </c>
      <c r="I268" s="272"/>
      <c r="J268" s="268"/>
      <c r="K268" s="268"/>
      <c r="L268" s="273"/>
      <c r="M268" s="274"/>
      <c r="N268" s="275"/>
      <c r="O268" s="275"/>
      <c r="P268" s="275"/>
      <c r="Q268" s="275"/>
      <c r="R268" s="275"/>
      <c r="S268" s="275"/>
      <c r="T268" s="276"/>
      <c r="U268" s="16"/>
      <c r="V268" s="16"/>
      <c r="W268" s="16"/>
      <c r="X268" s="16"/>
      <c r="Y268" s="16"/>
      <c r="Z268" s="16"/>
      <c r="AA268" s="16"/>
      <c r="AB268" s="16"/>
      <c r="AC268" s="16"/>
      <c r="AD268" s="16"/>
      <c r="AE268" s="16"/>
      <c r="AT268" s="277" t="s">
        <v>221</v>
      </c>
      <c r="AU268" s="277" t="s">
        <v>81</v>
      </c>
      <c r="AV268" s="16" t="s">
        <v>217</v>
      </c>
      <c r="AW268" s="16" t="s">
        <v>34</v>
      </c>
      <c r="AX268" s="16" t="s">
        <v>81</v>
      </c>
      <c r="AY268" s="277" t="s">
        <v>210</v>
      </c>
    </row>
    <row r="269" s="12" customFormat="1" ht="25.92" customHeight="1">
      <c r="A269" s="12"/>
      <c r="B269" s="200"/>
      <c r="C269" s="201"/>
      <c r="D269" s="202" t="s">
        <v>73</v>
      </c>
      <c r="E269" s="203" t="s">
        <v>2773</v>
      </c>
      <c r="F269" s="203" t="s">
        <v>3291</v>
      </c>
      <c r="G269" s="201"/>
      <c r="H269" s="201"/>
      <c r="I269" s="204"/>
      <c r="J269" s="205">
        <f>BK269</f>
        <v>0</v>
      </c>
      <c r="K269" s="201"/>
      <c r="L269" s="206"/>
      <c r="M269" s="207"/>
      <c r="N269" s="208"/>
      <c r="O269" s="208"/>
      <c r="P269" s="209">
        <f>SUM(P270:P377)</f>
        <v>0</v>
      </c>
      <c r="Q269" s="208"/>
      <c r="R269" s="209">
        <f>SUM(R270:R377)</f>
        <v>0.34313499999999997</v>
      </c>
      <c r="S269" s="208"/>
      <c r="T269" s="210">
        <f>SUM(T270:T377)</f>
        <v>0</v>
      </c>
      <c r="U269" s="12"/>
      <c r="V269" s="12"/>
      <c r="W269" s="12"/>
      <c r="X269" s="12"/>
      <c r="Y269" s="12"/>
      <c r="Z269" s="12"/>
      <c r="AA269" s="12"/>
      <c r="AB269" s="12"/>
      <c r="AC269" s="12"/>
      <c r="AD269" s="12"/>
      <c r="AE269" s="12"/>
      <c r="AR269" s="211" t="s">
        <v>83</v>
      </c>
      <c r="AT269" s="212" t="s">
        <v>73</v>
      </c>
      <c r="AU269" s="212" t="s">
        <v>74</v>
      </c>
      <c r="AY269" s="211" t="s">
        <v>210</v>
      </c>
      <c r="BK269" s="213">
        <f>SUM(BK270:BK377)</f>
        <v>0</v>
      </c>
    </row>
    <row r="270" s="2" customFormat="1" ht="16.5" customHeight="1">
      <c r="A270" s="40"/>
      <c r="B270" s="41"/>
      <c r="C270" s="216" t="s">
        <v>560</v>
      </c>
      <c r="D270" s="216" t="s">
        <v>212</v>
      </c>
      <c r="E270" s="217" t="s">
        <v>3292</v>
      </c>
      <c r="F270" s="218" t="s">
        <v>3293</v>
      </c>
      <c r="G270" s="219" t="s">
        <v>417</v>
      </c>
      <c r="H270" s="220">
        <v>3</v>
      </c>
      <c r="I270" s="221"/>
      <c r="J270" s="222">
        <f>ROUND(I270*H270,2)</f>
        <v>0</v>
      </c>
      <c r="K270" s="218" t="s">
        <v>216</v>
      </c>
      <c r="L270" s="46"/>
      <c r="M270" s="223" t="s">
        <v>19</v>
      </c>
      <c r="N270" s="224" t="s">
        <v>45</v>
      </c>
      <c r="O270" s="86"/>
      <c r="P270" s="225">
        <f>O270*H270</f>
        <v>0</v>
      </c>
      <c r="Q270" s="225">
        <v>0.0030899999999999999</v>
      </c>
      <c r="R270" s="225">
        <f>Q270*H270</f>
        <v>0.0092700000000000005</v>
      </c>
      <c r="S270" s="225">
        <v>0</v>
      </c>
      <c r="T270" s="226">
        <f>S270*H270</f>
        <v>0</v>
      </c>
      <c r="U270" s="40"/>
      <c r="V270" s="40"/>
      <c r="W270" s="40"/>
      <c r="X270" s="40"/>
      <c r="Y270" s="40"/>
      <c r="Z270" s="40"/>
      <c r="AA270" s="40"/>
      <c r="AB270" s="40"/>
      <c r="AC270" s="40"/>
      <c r="AD270" s="40"/>
      <c r="AE270" s="40"/>
      <c r="AR270" s="227" t="s">
        <v>368</v>
      </c>
      <c r="AT270" s="227" t="s">
        <v>212</v>
      </c>
      <c r="AU270" s="227" t="s">
        <v>81</v>
      </c>
      <c r="AY270" s="19" t="s">
        <v>210</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368</v>
      </c>
      <c r="BM270" s="227" t="s">
        <v>601</v>
      </c>
    </row>
    <row r="271" s="2" customFormat="1">
      <c r="A271" s="40"/>
      <c r="B271" s="41"/>
      <c r="C271" s="42"/>
      <c r="D271" s="229" t="s">
        <v>219</v>
      </c>
      <c r="E271" s="42"/>
      <c r="F271" s="230" t="s">
        <v>3294</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219</v>
      </c>
      <c r="AU271" s="19" t="s">
        <v>81</v>
      </c>
    </row>
    <row r="272" s="13" customFormat="1">
      <c r="A272" s="13"/>
      <c r="B272" s="234"/>
      <c r="C272" s="235"/>
      <c r="D272" s="236" t="s">
        <v>221</v>
      </c>
      <c r="E272" s="237" t="s">
        <v>19</v>
      </c>
      <c r="F272" s="238" t="s">
        <v>3295</v>
      </c>
      <c r="G272" s="235"/>
      <c r="H272" s="237" t="s">
        <v>19</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221</v>
      </c>
      <c r="AU272" s="244" t="s">
        <v>81</v>
      </c>
      <c r="AV272" s="13" t="s">
        <v>81</v>
      </c>
      <c r="AW272" s="13" t="s">
        <v>34</v>
      </c>
      <c r="AX272" s="13" t="s">
        <v>74</v>
      </c>
      <c r="AY272" s="244" t="s">
        <v>210</v>
      </c>
    </row>
    <row r="273" s="14" customFormat="1">
      <c r="A273" s="14"/>
      <c r="B273" s="245"/>
      <c r="C273" s="246"/>
      <c r="D273" s="236" t="s">
        <v>221</v>
      </c>
      <c r="E273" s="247" t="s">
        <v>19</v>
      </c>
      <c r="F273" s="248" t="s">
        <v>2324</v>
      </c>
      <c r="G273" s="246"/>
      <c r="H273" s="249">
        <v>3</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81</v>
      </c>
      <c r="AV273" s="14" t="s">
        <v>83</v>
      </c>
      <c r="AW273" s="14" t="s">
        <v>34</v>
      </c>
      <c r="AX273" s="14" t="s">
        <v>74</v>
      </c>
      <c r="AY273" s="255" t="s">
        <v>210</v>
      </c>
    </row>
    <row r="274" s="16" customFormat="1">
      <c r="A274" s="16"/>
      <c r="B274" s="267"/>
      <c r="C274" s="268"/>
      <c r="D274" s="236" t="s">
        <v>221</v>
      </c>
      <c r="E274" s="269" t="s">
        <v>19</v>
      </c>
      <c r="F274" s="270" t="s">
        <v>236</v>
      </c>
      <c r="G274" s="268"/>
      <c r="H274" s="271">
        <v>3</v>
      </c>
      <c r="I274" s="272"/>
      <c r="J274" s="268"/>
      <c r="K274" s="268"/>
      <c r="L274" s="273"/>
      <c r="M274" s="274"/>
      <c r="N274" s="275"/>
      <c r="O274" s="275"/>
      <c r="P274" s="275"/>
      <c r="Q274" s="275"/>
      <c r="R274" s="275"/>
      <c r="S274" s="275"/>
      <c r="T274" s="276"/>
      <c r="U274" s="16"/>
      <c r="V274" s="16"/>
      <c r="W274" s="16"/>
      <c r="X274" s="16"/>
      <c r="Y274" s="16"/>
      <c r="Z274" s="16"/>
      <c r="AA274" s="16"/>
      <c r="AB274" s="16"/>
      <c r="AC274" s="16"/>
      <c r="AD274" s="16"/>
      <c r="AE274" s="16"/>
      <c r="AT274" s="277" t="s">
        <v>221</v>
      </c>
      <c r="AU274" s="277" t="s">
        <v>81</v>
      </c>
      <c r="AV274" s="16" t="s">
        <v>217</v>
      </c>
      <c r="AW274" s="16" t="s">
        <v>34</v>
      </c>
      <c r="AX274" s="16" t="s">
        <v>81</v>
      </c>
      <c r="AY274" s="277" t="s">
        <v>210</v>
      </c>
    </row>
    <row r="275" s="2" customFormat="1" ht="16.5" customHeight="1">
      <c r="A275" s="40"/>
      <c r="B275" s="41"/>
      <c r="C275" s="216" t="s">
        <v>566</v>
      </c>
      <c r="D275" s="216" t="s">
        <v>212</v>
      </c>
      <c r="E275" s="217" t="s">
        <v>3296</v>
      </c>
      <c r="F275" s="218" t="s">
        <v>3297</v>
      </c>
      <c r="G275" s="219" t="s">
        <v>417</v>
      </c>
      <c r="H275" s="220">
        <v>14</v>
      </c>
      <c r="I275" s="221"/>
      <c r="J275" s="222">
        <f>ROUND(I275*H275,2)</f>
        <v>0</v>
      </c>
      <c r="K275" s="218" t="s">
        <v>216</v>
      </c>
      <c r="L275" s="46"/>
      <c r="M275" s="223" t="s">
        <v>19</v>
      </c>
      <c r="N275" s="224" t="s">
        <v>45</v>
      </c>
      <c r="O275" s="86"/>
      <c r="P275" s="225">
        <f>O275*H275</f>
        <v>0</v>
      </c>
      <c r="Q275" s="225">
        <v>0.0045100000000000001</v>
      </c>
      <c r="R275" s="225">
        <f>Q275*H275</f>
        <v>0.063140000000000002</v>
      </c>
      <c r="S275" s="225">
        <v>0</v>
      </c>
      <c r="T275" s="226">
        <f>S275*H275</f>
        <v>0</v>
      </c>
      <c r="U275" s="40"/>
      <c r="V275" s="40"/>
      <c r="W275" s="40"/>
      <c r="X275" s="40"/>
      <c r="Y275" s="40"/>
      <c r="Z275" s="40"/>
      <c r="AA275" s="40"/>
      <c r="AB275" s="40"/>
      <c r="AC275" s="40"/>
      <c r="AD275" s="40"/>
      <c r="AE275" s="40"/>
      <c r="AR275" s="227" t="s">
        <v>368</v>
      </c>
      <c r="AT275" s="227" t="s">
        <v>212</v>
      </c>
      <c r="AU275" s="227" t="s">
        <v>81</v>
      </c>
      <c r="AY275" s="19" t="s">
        <v>210</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368</v>
      </c>
      <c r="BM275" s="227" t="s">
        <v>618</v>
      </c>
    </row>
    <row r="276" s="2" customFormat="1">
      <c r="A276" s="40"/>
      <c r="B276" s="41"/>
      <c r="C276" s="42"/>
      <c r="D276" s="229" t="s">
        <v>219</v>
      </c>
      <c r="E276" s="42"/>
      <c r="F276" s="230" t="s">
        <v>3298</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219</v>
      </c>
      <c r="AU276" s="19" t="s">
        <v>81</v>
      </c>
    </row>
    <row r="277" s="13" customFormat="1">
      <c r="A277" s="13"/>
      <c r="B277" s="234"/>
      <c r="C277" s="235"/>
      <c r="D277" s="236" t="s">
        <v>221</v>
      </c>
      <c r="E277" s="237" t="s">
        <v>19</v>
      </c>
      <c r="F277" s="238" t="s">
        <v>3295</v>
      </c>
      <c r="G277" s="235"/>
      <c r="H277" s="237" t="s">
        <v>19</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221</v>
      </c>
      <c r="AU277" s="244" t="s">
        <v>81</v>
      </c>
      <c r="AV277" s="13" t="s">
        <v>81</v>
      </c>
      <c r="AW277" s="13" t="s">
        <v>34</v>
      </c>
      <c r="AX277" s="13" t="s">
        <v>74</v>
      </c>
      <c r="AY277" s="244" t="s">
        <v>210</v>
      </c>
    </row>
    <row r="278" s="14" customFormat="1">
      <c r="A278" s="14"/>
      <c r="B278" s="245"/>
      <c r="C278" s="246"/>
      <c r="D278" s="236" t="s">
        <v>221</v>
      </c>
      <c r="E278" s="247" t="s">
        <v>19</v>
      </c>
      <c r="F278" s="248" t="s">
        <v>3233</v>
      </c>
      <c r="G278" s="246"/>
      <c r="H278" s="249">
        <v>14</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221</v>
      </c>
      <c r="AU278" s="255" t="s">
        <v>81</v>
      </c>
      <c r="AV278" s="14" t="s">
        <v>83</v>
      </c>
      <c r="AW278" s="14" t="s">
        <v>34</v>
      </c>
      <c r="AX278" s="14" t="s">
        <v>74</v>
      </c>
      <c r="AY278" s="255" t="s">
        <v>210</v>
      </c>
    </row>
    <row r="279" s="16" customFormat="1">
      <c r="A279" s="16"/>
      <c r="B279" s="267"/>
      <c r="C279" s="268"/>
      <c r="D279" s="236" t="s">
        <v>221</v>
      </c>
      <c r="E279" s="269" t="s">
        <v>19</v>
      </c>
      <c r="F279" s="270" t="s">
        <v>236</v>
      </c>
      <c r="G279" s="268"/>
      <c r="H279" s="271">
        <v>14</v>
      </c>
      <c r="I279" s="272"/>
      <c r="J279" s="268"/>
      <c r="K279" s="268"/>
      <c r="L279" s="273"/>
      <c r="M279" s="274"/>
      <c r="N279" s="275"/>
      <c r="O279" s="275"/>
      <c r="P279" s="275"/>
      <c r="Q279" s="275"/>
      <c r="R279" s="275"/>
      <c r="S279" s="275"/>
      <c r="T279" s="276"/>
      <c r="U279" s="16"/>
      <c r="V279" s="16"/>
      <c r="W279" s="16"/>
      <c r="X279" s="16"/>
      <c r="Y279" s="16"/>
      <c r="Z279" s="16"/>
      <c r="AA279" s="16"/>
      <c r="AB279" s="16"/>
      <c r="AC279" s="16"/>
      <c r="AD279" s="16"/>
      <c r="AE279" s="16"/>
      <c r="AT279" s="277" t="s">
        <v>221</v>
      </c>
      <c r="AU279" s="277" t="s">
        <v>81</v>
      </c>
      <c r="AV279" s="16" t="s">
        <v>217</v>
      </c>
      <c r="AW279" s="16" t="s">
        <v>34</v>
      </c>
      <c r="AX279" s="16" t="s">
        <v>81</v>
      </c>
      <c r="AY279" s="277" t="s">
        <v>210</v>
      </c>
    </row>
    <row r="280" s="2" customFormat="1" ht="16.5" customHeight="1">
      <c r="A280" s="40"/>
      <c r="B280" s="41"/>
      <c r="C280" s="216" t="s">
        <v>572</v>
      </c>
      <c r="D280" s="216" t="s">
        <v>212</v>
      </c>
      <c r="E280" s="217" t="s">
        <v>3299</v>
      </c>
      <c r="F280" s="218" t="s">
        <v>3300</v>
      </c>
      <c r="G280" s="219" t="s">
        <v>417</v>
      </c>
      <c r="H280" s="220">
        <v>4</v>
      </c>
      <c r="I280" s="221"/>
      <c r="J280" s="222">
        <f>ROUND(I280*H280,2)</f>
        <v>0</v>
      </c>
      <c r="K280" s="218" t="s">
        <v>216</v>
      </c>
      <c r="L280" s="46"/>
      <c r="M280" s="223" t="s">
        <v>19</v>
      </c>
      <c r="N280" s="224" t="s">
        <v>45</v>
      </c>
      <c r="O280" s="86"/>
      <c r="P280" s="225">
        <f>O280*H280</f>
        <v>0</v>
      </c>
      <c r="Q280" s="225">
        <v>0.0051799999999999997</v>
      </c>
      <c r="R280" s="225">
        <f>Q280*H280</f>
        <v>0.020719999999999999</v>
      </c>
      <c r="S280" s="225">
        <v>0</v>
      </c>
      <c r="T280" s="226">
        <f>S280*H280</f>
        <v>0</v>
      </c>
      <c r="U280" s="40"/>
      <c r="V280" s="40"/>
      <c r="W280" s="40"/>
      <c r="X280" s="40"/>
      <c r="Y280" s="40"/>
      <c r="Z280" s="40"/>
      <c r="AA280" s="40"/>
      <c r="AB280" s="40"/>
      <c r="AC280" s="40"/>
      <c r="AD280" s="40"/>
      <c r="AE280" s="40"/>
      <c r="AR280" s="227" t="s">
        <v>368</v>
      </c>
      <c r="AT280" s="227" t="s">
        <v>212</v>
      </c>
      <c r="AU280" s="227" t="s">
        <v>81</v>
      </c>
      <c r="AY280" s="19" t="s">
        <v>210</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368</v>
      </c>
      <c r="BM280" s="227" t="s">
        <v>690</v>
      </c>
    </row>
    <row r="281" s="2" customFormat="1">
      <c r="A281" s="40"/>
      <c r="B281" s="41"/>
      <c r="C281" s="42"/>
      <c r="D281" s="229" t="s">
        <v>219</v>
      </c>
      <c r="E281" s="42"/>
      <c r="F281" s="230" t="s">
        <v>3301</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219</v>
      </c>
      <c r="AU281" s="19" t="s">
        <v>81</v>
      </c>
    </row>
    <row r="282" s="13" customFormat="1">
      <c r="A282" s="13"/>
      <c r="B282" s="234"/>
      <c r="C282" s="235"/>
      <c r="D282" s="236" t="s">
        <v>221</v>
      </c>
      <c r="E282" s="237" t="s">
        <v>19</v>
      </c>
      <c r="F282" s="238" t="s">
        <v>3295</v>
      </c>
      <c r="G282" s="235"/>
      <c r="H282" s="237" t="s">
        <v>19</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221</v>
      </c>
      <c r="AU282" s="244" t="s">
        <v>81</v>
      </c>
      <c r="AV282" s="13" t="s">
        <v>81</v>
      </c>
      <c r="AW282" s="13" t="s">
        <v>34</v>
      </c>
      <c r="AX282" s="13" t="s">
        <v>74</v>
      </c>
      <c r="AY282" s="244" t="s">
        <v>210</v>
      </c>
    </row>
    <row r="283" s="14" customFormat="1">
      <c r="A283" s="14"/>
      <c r="B283" s="245"/>
      <c r="C283" s="246"/>
      <c r="D283" s="236" t="s">
        <v>221</v>
      </c>
      <c r="E283" s="247" t="s">
        <v>19</v>
      </c>
      <c r="F283" s="248" t="s">
        <v>3245</v>
      </c>
      <c r="G283" s="246"/>
      <c r="H283" s="249">
        <v>4</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221</v>
      </c>
      <c r="AU283" s="255" t="s">
        <v>81</v>
      </c>
      <c r="AV283" s="14" t="s">
        <v>83</v>
      </c>
      <c r="AW283" s="14" t="s">
        <v>34</v>
      </c>
      <c r="AX283" s="14" t="s">
        <v>74</v>
      </c>
      <c r="AY283" s="255" t="s">
        <v>210</v>
      </c>
    </row>
    <row r="284" s="16" customFormat="1">
      <c r="A284" s="16"/>
      <c r="B284" s="267"/>
      <c r="C284" s="268"/>
      <c r="D284" s="236" t="s">
        <v>221</v>
      </c>
      <c r="E284" s="269" t="s">
        <v>19</v>
      </c>
      <c r="F284" s="270" t="s">
        <v>236</v>
      </c>
      <c r="G284" s="268"/>
      <c r="H284" s="271">
        <v>4</v>
      </c>
      <c r="I284" s="272"/>
      <c r="J284" s="268"/>
      <c r="K284" s="268"/>
      <c r="L284" s="273"/>
      <c r="M284" s="274"/>
      <c r="N284" s="275"/>
      <c r="O284" s="275"/>
      <c r="P284" s="275"/>
      <c r="Q284" s="275"/>
      <c r="R284" s="275"/>
      <c r="S284" s="275"/>
      <c r="T284" s="276"/>
      <c r="U284" s="16"/>
      <c r="V284" s="16"/>
      <c r="W284" s="16"/>
      <c r="X284" s="16"/>
      <c r="Y284" s="16"/>
      <c r="Z284" s="16"/>
      <c r="AA284" s="16"/>
      <c r="AB284" s="16"/>
      <c r="AC284" s="16"/>
      <c r="AD284" s="16"/>
      <c r="AE284" s="16"/>
      <c r="AT284" s="277" t="s">
        <v>221</v>
      </c>
      <c r="AU284" s="277" t="s">
        <v>81</v>
      </c>
      <c r="AV284" s="16" t="s">
        <v>217</v>
      </c>
      <c r="AW284" s="16" t="s">
        <v>34</v>
      </c>
      <c r="AX284" s="16" t="s">
        <v>81</v>
      </c>
      <c r="AY284" s="277" t="s">
        <v>210</v>
      </c>
    </row>
    <row r="285" s="2" customFormat="1" ht="21.75" customHeight="1">
      <c r="A285" s="40"/>
      <c r="B285" s="41"/>
      <c r="C285" s="216" t="s">
        <v>578</v>
      </c>
      <c r="D285" s="216" t="s">
        <v>212</v>
      </c>
      <c r="E285" s="217" t="s">
        <v>3302</v>
      </c>
      <c r="F285" s="218" t="s">
        <v>3303</v>
      </c>
      <c r="G285" s="219" t="s">
        <v>417</v>
      </c>
      <c r="H285" s="220">
        <v>10</v>
      </c>
      <c r="I285" s="221"/>
      <c r="J285" s="222">
        <f>ROUND(I285*H285,2)</f>
        <v>0</v>
      </c>
      <c r="K285" s="218" t="s">
        <v>216</v>
      </c>
      <c r="L285" s="46"/>
      <c r="M285" s="223" t="s">
        <v>19</v>
      </c>
      <c r="N285" s="224" t="s">
        <v>45</v>
      </c>
      <c r="O285" s="86"/>
      <c r="P285" s="225">
        <f>O285*H285</f>
        <v>0</v>
      </c>
      <c r="Q285" s="225">
        <v>0.00084000000000000003</v>
      </c>
      <c r="R285" s="225">
        <f>Q285*H285</f>
        <v>0.0084000000000000012</v>
      </c>
      <c r="S285" s="225">
        <v>0</v>
      </c>
      <c r="T285" s="226">
        <f>S285*H285</f>
        <v>0</v>
      </c>
      <c r="U285" s="40"/>
      <c r="V285" s="40"/>
      <c r="W285" s="40"/>
      <c r="X285" s="40"/>
      <c r="Y285" s="40"/>
      <c r="Z285" s="40"/>
      <c r="AA285" s="40"/>
      <c r="AB285" s="40"/>
      <c r="AC285" s="40"/>
      <c r="AD285" s="40"/>
      <c r="AE285" s="40"/>
      <c r="AR285" s="227" t="s">
        <v>368</v>
      </c>
      <c r="AT285" s="227" t="s">
        <v>212</v>
      </c>
      <c r="AU285" s="227" t="s">
        <v>81</v>
      </c>
      <c r="AY285" s="19" t="s">
        <v>210</v>
      </c>
      <c r="BE285" s="228">
        <f>IF(N285="základní",J285,0)</f>
        <v>0</v>
      </c>
      <c r="BF285" s="228">
        <f>IF(N285="snížená",J285,0)</f>
        <v>0</v>
      </c>
      <c r="BG285" s="228">
        <f>IF(N285="zákl. přenesená",J285,0)</f>
        <v>0</v>
      </c>
      <c r="BH285" s="228">
        <f>IF(N285="sníž. přenesená",J285,0)</f>
        <v>0</v>
      </c>
      <c r="BI285" s="228">
        <f>IF(N285="nulová",J285,0)</f>
        <v>0</v>
      </c>
      <c r="BJ285" s="19" t="s">
        <v>81</v>
      </c>
      <c r="BK285" s="228">
        <f>ROUND(I285*H285,2)</f>
        <v>0</v>
      </c>
      <c r="BL285" s="19" t="s">
        <v>368</v>
      </c>
      <c r="BM285" s="227" t="s">
        <v>718</v>
      </c>
    </row>
    <row r="286" s="2" customFormat="1">
      <c r="A286" s="40"/>
      <c r="B286" s="41"/>
      <c r="C286" s="42"/>
      <c r="D286" s="229" t="s">
        <v>219</v>
      </c>
      <c r="E286" s="42"/>
      <c r="F286" s="230" t="s">
        <v>3304</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219</v>
      </c>
      <c r="AU286" s="19" t="s">
        <v>81</v>
      </c>
    </row>
    <row r="287" s="13" customFormat="1">
      <c r="A287" s="13"/>
      <c r="B287" s="234"/>
      <c r="C287" s="235"/>
      <c r="D287" s="236" t="s">
        <v>221</v>
      </c>
      <c r="E287" s="237" t="s">
        <v>19</v>
      </c>
      <c r="F287" s="238" t="s">
        <v>3305</v>
      </c>
      <c r="G287" s="235"/>
      <c r="H287" s="237" t="s">
        <v>19</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221</v>
      </c>
      <c r="AU287" s="244" t="s">
        <v>81</v>
      </c>
      <c r="AV287" s="13" t="s">
        <v>81</v>
      </c>
      <c r="AW287" s="13" t="s">
        <v>34</v>
      </c>
      <c r="AX287" s="13" t="s">
        <v>74</v>
      </c>
      <c r="AY287" s="244" t="s">
        <v>210</v>
      </c>
    </row>
    <row r="288" s="14" customFormat="1">
      <c r="A288" s="14"/>
      <c r="B288" s="245"/>
      <c r="C288" s="246"/>
      <c r="D288" s="236" t="s">
        <v>221</v>
      </c>
      <c r="E288" s="247" t="s">
        <v>19</v>
      </c>
      <c r="F288" s="248" t="s">
        <v>3306</v>
      </c>
      <c r="G288" s="246"/>
      <c r="H288" s="249">
        <v>10</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221</v>
      </c>
      <c r="AU288" s="255" t="s">
        <v>81</v>
      </c>
      <c r="AV288" s="14" t="s">
        <v>83</v>
      </c>
      <c r="AW288" s="14" t="s">
        <v>34</v>
      </c>
      <c r="AX288" s="14" t="s">
        <v>74</v>
      </c>
      <c r="AY288" s="255" t="s">
        <v>210</v>
      </c>
    </row>
    <row r="289" s="16" customFormat="1">
      <c r="A289" s="16"/>
      <c r="B289" s="267"/>
      <c r="C289" s="268"/>
      <c r="D289" s="236" t="s">
        <v>221</v>
      </c>
      <c r="E289" s="269" t="s">
        <v>19</v>
      </c>
      <c r="F289" s="270" t="s">
        <v>236</v>
      </c>
      <c r="G289" s="268"/>
      <c r="H289" s="271">
        <v>10</v>
      </c>
      <c r="I289" s="272"/>
      <c r="J289" s="268"/>
      <c r="K289" s="268"/>
      <c r="L289" s="273"/>
      <c r="M289" s="274"/>
      <c r="N289" s="275"/>
      <c r="O289" s="275"/>
      <c r="P289" s="275"/>
      <c r="Q289" s="275"/>
      <c r="R289" s="275"/>
      <c r="S289" s="275"/>
      <c r="T289" s="276"/>
      <c r="U289" s="16"/>
      <c r="V289" s="16"/>
      <c r="W289" s="16"/>
      <c r="X289" s="16"/>
      <c r="Y289" s="16"/>
      <c r="Z289" s="16"/>
      <c r="AA289" s="16"/>
      <c r="AB289" s="16"/>
      <c r="AC289" s="16"/>
      <c r="AD289" s="16"/>
      <c r="AE289" s="16"/>
      <c r="AT289" s="277" t="s">
        <v>221</v>
      </c>
      <c r="AU289" s="277" t="s">
        <v>81</v>
      </c>
      <c r="AV289" s="16" t="s">
        <v>217</v>
      </c>
      <c r="AW289" s="16" t="s">
        <v>34</v>
      </c>
      <c r="AX289" s="16" t="s">
        <v>81</v>
      </c>
      <c r="AY289" s="277" t="s">
        <v>210</v>
      </c>
    </row>
    <row r="290" s="2" customFormat="1" ht="21.75" customHeight="1">
      <c r="A290" s="40"/>
      <c r="B290" s="41"/>
      <c r="C290" s="216" t="s">
        <v>589</v>
      </c>
      <c r="D290" s="216" t="s">
        <v>212</v>
      </c>
      <c r="E290" s="217" t="s">
        <v>3307</v>
      </c>
      <c r="F290" s="218" t="s">
        <v>3308</v>
      </c>
      <c r="G290" s="219" t="s">
        <v>417</v>
      </c>
      <c r="H290" s="220">
        <v>25.5</v>
      </c>
      <c r="I290" s="221"/>
      <c r="J290" s="222">
        <f>ROUND(I290*H290,2)</f>
        <v>0</v>
      </c>
      <c r="K290" s="218" t="s">
        <v>216</v>
      </c>
      <c r="L290" s="46"/>
      <c r="M290" s="223" t="s">
        <v>19</v>
      </c>
      <c r="N290" s="224" t="s">
        <v>45</v>
      </c>
      <c r="O290" s="86"/>
      <c r="P290" s="225">
        <f>O290*H290</f>
        <v>0</v>
      </c>
      <c r="Q290" s="225">
        <v>0.00116</v>
      </c>
      <c r="R290" s="225">
        <f>Q290*H290</f>
        <v>0.029579999999999999</v>
      </c>
      <c r="S290" s="225">
        <v>0</v>
      </c>
      <c r="T290" s="226">
        <f>S290*H290</f>
        <v>0</v>
      </c>
      <c r="U290" s="40"/>
      <c r="V290" s="40"/>
      <c r="W290" s="40"/>
      <c r="X290" s="40"/>
      <c r="Y290" s="40"/>
      <c r="Z290" s="40"/>
      <c r="AA290" s="40"/>
      <c r="AB290" s="40"/>
      <c r="AC290" s="40"/>
      <c r="AD290" s="40"/>
      <c r="AE290" s="40"/>
      <c r="AR290" s="227" t="s">
        <v>368</v>
      </c>
      <c r="AT290" s="227" t="s">
        <v>212</v>
      </c>
      <c r="AU290" s="227" t="s">
        <v>81</v>
      </c>
      <c r="AY290" s="19" t="s">
        <v>210</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368</v>
      </c>
      <c r="BM290" s="227" t="s">
        <v>847</v>
      </c>
    </row>
    <row r="291" s="2" customFormat="1">
      <c r="A291" s="40"/>
      <c r="B291" s="41"/>
      <c r="C291" s="42"/>
      <c r="D291" s="229" t="s">
        <v>219</v>
      </c>
      <c r="E291" s="42"/>
      <c r="F291" s="230" t="s">
        <v>3309</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219</v>
      </c>
      <c r="AU291" s="19" t="s">
        <v>81</v>
      </c>
    </row>
    <row r="292" s="13" customFormat="1">
      <c r="A292" s="13"/>
      <c r="B292" s="234"/>
      <c r="C292" s="235"/>
      <c r="D292" s="236" t="s">
        <v>221</v>
      </c>
      <c r="E292" s="237" t="s">
        <v>19</v>
      </c>
      <c r="F292" s="238" t="s">
        <v>3310</v>
      </c>
      <c r="G292" s="235"/>
      <c r="H292" s="237" t="s">
        <v>19</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221</v>
      </c>
      <c r="AU292" s="244" t="s">
        <v>81</v>
      </c>
      <c r="AV292" s="13" t="s">
        <v>81</v>
      </c>
      <c r="AW292" s="13" t="s">
        <v>34</v>
      </c>
      <c r="AX292" s="13" t="s">
        <v>74</v>
      </c>
      <c r="AY292" s="244" t="s">
        <v>210</v>
      </c>
    </row>
    <row r="293" s="14" customFormat="1">
      <c r="A293" s="14"/>
      <c r="B293" s="245"/>
      <c r="C293" s="246"/>
      <c r="D293" s="236" t="s">
        <v>221</v>
      </c>
      <c r="E293" s="247" t="s">
        <v>19</v>
      </c>
      <c r="F293" s="248" t="s">
        <v>3311</v>
      </c>
      <c r="G293" s="246"/>
      <c r="H293" s="249">
        <v>19</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221</v>
      </c>
      <c r="AU293" s="255" t="s">
        <v>81</v>
      </c>
      <c r="AV293" s="14" t="s">
        <v>83</v>
      </c>
      <c r="AW293" s="14" t="s">
        <v>34</v>
      </c>
      <c r="AX293" s="14" t="s">
        <v>74</v>
      </c>
      <c r="AY293" s="255" t="s">
        <v>210</v>
      </c>
    </row>
    <row r="294" s="13" customFormat="1">
      <c r="A294" s="13"/>
      <c r="B294" s="234"/>
      <c r="C294" s="235"/>
      <c r="D294" s="236" t="s">
        <v>221</v>
      </c>
      <c r="E294" s="237" t="s">
        <v>19</v>
      </c>
      <c r="F294" s="238" t="s">
        <v>3305</v>
      </c>
      <c r="G294" s="235"/>
      <c r="H294" s="237" t="s">
        <v>19</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221</v>
      </c>
      <c r="AU294" s="244" t="s">
        <v>81</v>
      </c>
      <c r="AV294" s="13" t="s">
        <v>81</v>
      </c>
      <c r="AW294" s="13" t="s">
        <v>34</v>
      </c>
      <c r="AX294" s="13" t="s">
        <v>74</v>
      </c>
      <c r="AY294" s="244" t="s">
        <v>210</v>
      </c>
    </row>
    <row r="295" s="14" customFormat="1">
      <c r="A295" s="14"/>
      <c r="B295" s="245"/>
      <c r="C295" s="246"/>
      <c r="D295" s="236" t="s">
        <v>221</v>
      </c>
      <c r="E295" s="247" t="s">
        <v>19</v>
      </c>
      <c r="F295" s="248" t="s">
        <v>3312</v>
      </c>
      <c r="G295" s="246"/>
      <c r="H295" s="249">
        <v>6.5</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81</v>
      </c>
      <c r="AV295" s="14" t="s">
        <v>83</v>
      </c>
      <c r="AW295" s="14" t="s">
        <v>34</v>
      </c>
      <c r="AX295" s="14" t="s">
        <v>74</v>
      </c>
      <c r="AY295" s="255" t="s">
        <v>210</v>
      </c>
    </row>
    <row r="296" s="16" customFormat="1">
      <c r="A296" s="16"/>
      <c r="B296" s="267"/>
      <c r="C296" s="268"/>
      <c r="D296" s="236" t="s">
        <v>221</v>
      </c>
      <c r="E296" s="269" t="s">
        <v>19</v>
      </c>
      <c r="F296" s="270" t="s">
        <v>236</v>
      </c>
      <c r="G296" s="268"/>
      <c r="H296" s="271">
        <v>25.5</v>
      </c>
      <c r="I296" s="272"/>
      <c r="J296" s="268"/>
      <c r="K296" s="268"/>
      <c r="L296" s="273"/>
      <c r="M296" s="274"/>
      <c r="N296" s="275"/>
      <c r="O296" s="275"/>
      <c r="P296" s="275"/>
      <c r="Q296" s="275"/>
      <c r="R296" s="275"/>
      <c r="S296" s="275"/>
      <c r="T296" s="276"/>
      <c r="U296" s="16"/>
      <c r="V296" s="16"/>
      <c r="W296" s="16"/>
      <c r="X296" s="16"/>
      <c r="Y296" s="16"/>
      <c r="Z296" s="16"/>
      <c r="AA296" s="16"/>
      <c r="AB296" s="16"/>
      <c r="AC296" s="16"/>
      <c r="AD296" s="16"/>
      <c r="AE296" s="16"/>
      <c r="AT296" s="277" t="s">
        <v>221</v>
      </c>
      <c r="AU296" s="277" t="s">
        <v>81</v>
      </c>
      <c r="AV296" s="16" t="s">
        <v>217</v>
      </c>
      <c r="AW296" s="16" t="s">
        <v>34</v>
      </c>
      <c r="AX296" s="16" t="s">
        <v>81</v>
      </c>
      <c r="AY296" s="277" t="s">
        <v>210</v>
      </c>
    </row>
    <row r="297" s="2" customFormat="1" ht="21.75" customHeight="1">
      <c r="A297" s="40"/>
      <c r="B297" s="41"/>
      <c r="C297" s="216" t="s">
        <v>595</v>
      </c>
      <c r="D297" s="216" t="s">
        <v>212</v>
      </c>
      <c r="E297" s="217" t="s">
        <v>3313</v>
      </c>
      <c r="F297" s="218" t="s">
        <v>3314</v>
      </c>
      <c r="G297" s="219" t="s">
        <v>417</v>
      </c>
      <c r="H297" s="220">
        <v>18.5</v>
      </c>
      <c r="I297" s="221"/>
      <c r="J297" s="222">
        <f>ROUND(I297*H297,2)</f>
        <v>0</v>
      </c>
      <c r="K297" s="218" t="s">
        <v>216</v>
      </c>
      <c r="L297" s="46"/>
      <c r="M297" s="223" t="s">
        <v>19</v>
      </c>
      <c r="N297" s="224" t="s">
        <v>45</v>
      </c>
      <c r="O297" s="86"/>
      <c r="P297" s="225">
        <f>O297*H297</f>
        <v>0</v>
      </c>
      <c r="Q297" s="225">
        <v>0.0015299999999999999</v>
      </c>
      <c r="R297" s="225">
        <f>Q297*H297</f>
        <v>0.028304999999999997</v>
      </c>
      <c r="S297" s="225">
        <v>0</v>
      </c>
      <c r="T297" s="226">
        <f>S297*H297</f>
        <v>0</v>
      </c>
      <c r="U297" s="40"/>
      <c r="V297" s="40"/>
      <c r="W297" s="40"/>
      <c r="X297" s="40"/>
      <c r="Y297" s="40"/>
      <c r="Z297" s="40"/>
      <c r="AA297" s="40"/>
      <c r="AB297" s="40"/>
      <c r="AC297" s="40"/>
      <c r="AD297" s="40"/>
      <c r="AE297" s="40"/>
      <c r="AR297" s="227" t="s">
        <v>368</v>
      </c>
      <c r="AT297" s="227" t="s">
        <v>212</v>
      </c>
      <c r="AU297" s="227" t="s">
        <v>81</v>
      </c>
      <c r="AY297" s="19" t="s">
        <v>210</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368</v>
      </c>
      <c r="BM297" s="227" t="s">
        <v>860</v>
      </c>
    </row>
    <row r="298" s="2" customFormat="1">
      <c r="A298" s="40"/>
      <c r="B298" s="41"/>
      <c r="C298" s="42"/>
      <c r="D298" s="229" t="s">
        <v>219</v>
      </c>
      <c r="E298" s="42"/>
      <c r="F298" s="230" t="s">
        <v>3315</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219</v>
      </c>
      <c r="AU298" s="19" t="s">
        <v>81</v>
      </c>
    </row>
    <row r="299" s="13" customFormat="1">
      <c r="A299" s="13"/>
      <c r="B299" s="234"/>
      <c r="C299" s="235"/>
      <c r="D299" s="236" t="s">
        <v>221</v>
      </c>
      <c r="E299" s="237" t="s">
        <v>19</v>
      </c>
      <c r="F299" s="238" t="s">
        <v>3310</v>
      </c>
      <c r="G299" s="235"/>
      <c r="H299" s="237" t="s">
        <v>19</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221</v>
      </c>
      <c r="AU299" s="244" t="s">
        <v>81</v>
      </c>
      <c r="AV299" s="13" t="s">
        <v>81</v>
      </c>
      <c r="AW299" s="13" t="s">
        <v>34</v>
      </c>
      <c r="AX299" s="13" t="s">
        <v>74</v>
      </c>
      <c r="AY299" s="244" t="s">
        <v>210</v>
      </c>
    </row>
    <row r="300" s="14" customFormat="1">
      <c r="A300" s="14"/>
      <c r="B300" s="245"/>
      <c r="C300" s="246"/>
      <c r="D300" s="236" t="s">
        <v>221</v>
      </c>
      <c r="E300" s="247" t="s">
        <v>19</v>
      </c>
      <c r="F300" s="248" t="s">
        <v>3316</v>
      </c>
      <c r="G300" s="246"/>
      <c r="H300" s="249">
        <v>18.5</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221</v>
      </c>
      <c r="AU300" s="255" t="s">
        <v>81</v>
      </c>
      <c r="AV300" s="14" t="s">
        <v>83</v>
      </c>
      <c r="AW300" s="14" t="s">
        <v>34</v>
      </c>
      <c r="AX300" s="14" t="s">
        <v>74</v>
      </c>
      <c r="AY300" s="255" t="s">
        <v>210</v>
      </c>
    </row>
    <row r="301" s="16" customFormat="1">
      <c r="A301" s="16"/>
      <c r="B301" s="267"/>
      <c r="C301" s="268"/>
      <c r="D301" s="236" t="s">
        <v>221</v>
      </c>
      <c r="E301" s="269" t="s">
        <v>19</v>
      </c>
      <c r="F301" s="270" t="s">
        <v>236</v>
      </c>
      <c r="G301" s="268"/>
      <c r="H301" s="271">
        <v>18.5</v>
      </c>
      <c r="I301" s="272"/>
      <c r="J301" s="268"/>
      <c r="K301" s="268"/>
      <c r="L301" s="273"/>
      <c r="M301" s="274"/>
      <c r="N301" s="275"/>
      <c r="O301" s="275"/>
      <c r="P301" s="275"/>
      <c r="Q301" s="275"/>
      <c r="R301" s="275"/>
      <c r="S301" s="275"/>
      <c r="T301" s="276"/>
      <c r="U301" s="16"/>
      <c r="V301" s="16"/>
      <c r="W301" s="16"/>
      <c r="X301" s="16"/>
      <c r="Y301" s="16"/>
      <c r="Z301" s="16"/>
      <c r="AA301" s="16"/>
      <c r="AB301" s="16"/>
      <c r="AC301" s="16"/>
      <c r="AD301" s="16"/>
      <c r="AE301" s="16"/>
      <c r="AT301" s="277" t="s">
        <v>221</v>
      </c>
      <c r="AU301" s="277" t="s">
        <v>81</v>
      </c>
      <c r="AV301" s="16" t="s">
        <v>217</v>
      </c>
      <c r="AW301" s="16" t="s">
        <v>34</v>
      </c>
      <c r="AX301" s="16" t="s">
        <v>81</v>
      </c>
      <c r="AY301" s="277" t="s">
        <v>210</v>
      </c>
    </row>
    <row r="302" s="2" customFormat="1" ht="21.75" customHeight="1">
      <c r="A302" s="40"/>
      <c r="B302" s="41"/>
      <c r="C302" s="216" t="s">
        <v>601</v>
      </c>
      <c r="D302" s="216" t="s">
        <v>212</v>
      </c>
      <c r="E302" s="217" t="s">
        <v>3317</v>
      </c>
      <c r="F302" s="218" t="s">
        <v>3318</v>
      </c>
      <c r="G302" s="219" t="s">
        <v>417</v>
      </c>
      <c r="H302" s="220">
        <v>20</v>
      </c>
      <c r="I302" s="221"/>
      <c r="J302" s="222">
        <f>ROUND(I302*H302,2)</f>
        <v>0</v>
      </c>
      <c r="K302" s="218" t="s">
        <v>216</v>
      </c>
      <c r="L302" s="46"/>
      <c r="M302" s="223" t="s">
        <v>19</v>
      </c>
      <c r="N302" s="224" t="s">
        <v>45</v>
      </c>
      <c r="O302" s="86"/>
      <c r="P302" s="225">
        <f>O302*H302</f>
        <v>0</v>
      </c>
      <c r="Q302" s="225">
        <v>0.0028400000000000001</v>
      </c>
      <c r="R302" s="225">
        <f>Q302*H302</f>
        <v>0.056800000000000003</v>
      </c>
      <c r="S302" s="225">
        <v>0</v>
      </c>
      <c r="T302" s="226">
        <f>S302*H302</f>
        <v>0</v>
      </c>
      <c r="U302" s="40"/>
      <c r="V302" s="40"/>
      <c r="W302" s="40"/>
      <c r="X302" s="40"/>
      <c r="Y302" s="40"/>
      <c r="Z302" s="40"/>
      <c r="AA302" s="40"/>
      <c r="AB302" s="40"/>
      <c r="AC302" s="40"/>
      <c r="AD302" s="40"/>
      <c r="AE302" s="40"/>
      <c r="AR302" s="227" t="s">
        <v>368</v>
      </c>
      <c r="AT302" s="227" t="s">
        <v>212</v>
      </c>
      <c r="AU302" s="227" t="s">
        <v>81</v>
      </c>
      <c r="AY302" s="19" t="s">
        <v>210</v>
      </c>
      <c r="BE302" s="228">
        <f>IF(N302="základní",J302,0)</f>
        <v>0</v>
      </c>
      <c r="BF302" s="228">
        <f>IF(N302="snížená",J302,0)</f>
        <v>0</v>
      </c>
      <c r="BG302" s="228">
        <f>IF(N302="zákl. přenesená",J302,0)</f>
        <v>0</v>
      </c>
      <c r="BH302" s="228">
        <f>IF(N302="sníž. přenesená",J302,0)</f>
        <v>0</v>
      </c>
      <c r="BI302" s="228">
        <f>IF(N302="nulová",J302,0)</f>
        <v>0</v>
      </c>
      <c r="BJ302" s="19" t="s">
        <v>81</v>
      </c>
      <c r="BK302" s="228">
        <f>ROUND(I302*H302,2)</f>
        <v>0</v>
      </c>
      <c r="BL302" s="19" t="s">
        <v>368</v>
      </c>
      <c r="BM302" s="227" t="s">
        <v>872</v>
      </c>
    </row>
    <row r="303" s="2" customFormat="1">
      <c r="A303" s="40"/>
      <c r="B303" s="41"/>
      <c r="C303" s="42"/>
      <c r="D303" s="229" t="s">
        <v>219</v>
      </c>
      <c r="E303" s="42"/>
      <c r="F303" s="230" t="s">
        <v>3319</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219</v>
      </c>
      <c r="AU303" s="19" t="s">
        <v>81</v>
      </c>
    </row>
    <row r="304" s="13" customFormat="1">
      <c r="A304" s="13"/>
      <c r="B304" s="234"/>
      <c r="C304" s="235"/>
      <c r="D304" s="236" t="s">
        <v>221</v>
      </c>
      <c r="E304" s="237" t="s">
        <v>19</v>
      </c>
      <c r="F304" s="238" t="s">
        <v>3310</v>
      </c>
      <c r="G304" s="235"/>
      <c r="H304" s="237" t="s">
        <v>19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221</v>
      </c>
      <c r="AU304" s="244" t="s">
        <v>81</v>
      </c>
      <c r="AV304" s="13" t="s">
        <v>81</v>
      </c>
      <c r="AW304" s="13" t="s">
        <v>34</v>
      </c>
      <c r="AX304" s="13" t="s">
        <v>74</v>
      </c>
      <c r="AY304" s="244" t="s">
        <v>210</v>
      </c>
    </row>
    <row r="305" s="14" customFormat="1">
      <c r="A305" s="14"/>
      <c r="B305" s="245"/>
      <c r="C305" s="246"/>
      <c r="D305" s="236" t="s">
        <v>221</v>
      </c>
      <c r="E305" s="247" t="s">
        <v>19</v>
      </c>
      <c r="F305" s="248" t="s">
        <v>3320</v>
      </c>
      <c r="G305" s="246"/>
      <c r="H305" s="249">
        <v>20</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81</v>
      </c>
      <c r="AV305" s="14" t="s">
        <v>83</v>
      </c>
      <c r="AW305" s="14" t="s">
        <v>34</v>
      </c>
      <c r="AX305" s="14" t="s">
        <v>74</v>
      </c>
      <c r="AY305" s="255" t="s">
        <v>210</v>
      </c>
    </row>
    <row r="306" s="16" customFormat="1">
      <c r="A306" s="16"/>
      <c r="B306" s="267"/>
      <c r="C306" s="268"/>
      <c r="D306" s="236" t="s">
        <v>221</v>
      </c>
      <c r="E306" s="269" t="s">
        <v>19</v>
      </c>
      <c r="F306" s="270" t="s">
        <v>236</v>
      </c>
      <c r="G306" s="268"/>
      <c r="H306" s="271">
        <v>20</v>
      </c>
      <c r="I306" s="272"/>
      <c r="J306" s="268"/>
      <c r="K306" s="268"/>
      <c r="L306" s="273"/>
      <c r="M306" s="274"/>
      <c r="N306" s="275"/>
      <c r="O306" s="275"/>
      <c r="P306" s="275"/>
      <c r="Q306" s="275"/>
      <c r="R306" s="275"/>
      <c r="S306" s="275"/>
      <c r="T306" s="276"/>
      <c r="U306" s="16"/>
      <c r="V306" s="16"/>
      <c r="W306" s="16"/>
      <c r="X306" s="16"/>
      <c r="Y306" s="16"/>
      <c r="Z306" s="16"/>
      <c r="AA306" s="16"/>
      <c r="AB306" s="16"/>
      <c r="AC306" s="16"/>
      <c r="AD306" s="16"/>
      <c r="AE306" s="16"/>
      <c r="AT306" s="277" t="s">
        <v>221</v>
      </c>
      <c r="AU306" s="277" t="s">
        <v>81</v>
      </c>
      <c r="AV306" s="16" t="s">
        <v>217</v>
      </c>
      <c r="AW306" s="16" t="s">
        <v>34</v>
      </c>
      <c r="AX306" s="16" t="s">
        <v>81</v>
      </c>
      <c r="AY306" s="277" t="s">
        <v>210</v>
      </c>
    </row>
    <row r="307" s="2" customFormat="1" ht="21.75" customHeight="1">
      <c r="A307" s="40"/>
      <c r="B307" s="41"/>
      <c r="C307" s="216" t="s">
        <v>607</v>
      </c>
      <c r="D307" s="216" t="s">
        <v>212</v>
      </c>
      <c r="E307" s="217" t="s">
        <v>3321</v>
      </c>
      <c r="F307" s="218" t="s">
        <v>3322</v>
      </c>
      <c r="G307" s="219" t="s">
        <v>417</v>
      </c>
      <c r="H307" s="220">
        <v>25</v>
      </c>
      <c r="I307" s="221"/>
      <c r="J307" s="222">
        <f>ROUND(I307*H307,2)</f>
        <v>0</v>
      </c>
      <c r="K307" s="218" t="s">
        <v>216</v>
      </c>
      <c r="L307" s="46"/>
      <c r="M307" s="223" t="s">
        <v>19</v>
      </c>
      <c r="N307" s="224" t="s">
        <v>45</v>
      </c>
      <c r="O307" s="86"/>
      <c r="P307" s="225">
        <f>O307*H307</f>
        <v>0</v>
      </c>
      <c r="Q307" s="225">
        <v>0.00097999999999999997</v>
      </c>
      <c r="R307" s="225">
        <f>Q307*H307</f>
        <v>0.024500000000000001</v>
      </c>
      <c r="S307" s="225">
        <v>0</v>
      </c>
      <c r="T307" s="226">
        <f>S307*H307</f>
        <v>0</v>
      </c>
      <c r="U307" s="40"/>
      <c r="V307" s="40"/>
      <c r="W307" s="40"/>
      <c r="X307" s="40"/>
      <c r="Y307" s="40"/>
      <c r="Z307" s="40"/>
      <c r="AA307" s="40"/>
      <c r="AB307" s="40"/>
      <c r="AC307" s="40"/>
      <c r="AD307" s="40"/>
      <c r="AE307" s="40"/>
      <c r="AR307" s="227" t="s">
        <v>368</v>
      </c>
      <c r="AT307" s="227" t="s">
        <v>212</v>
      </c>
      <c r="AU307" s="227" t="s">
        <v>81</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368</v>
      </c>
      <c r="BM307" s="227" t="s">
        <v>884</v>
      </c>
    </row>
    <row r="308" s="2" customFormat="1">
      <c r="A308" s="40"/>
      <c r="B308" s="41"/>
      <c r="C308" s="42"/>
      <c r="D308" s="229" t="s">
        <v>219</v>
      </c>
      <c r="E308" s="42"/>
      <c r="F308" s="230" t="s">
        <v>3323</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219</v>
      </c>
      <c r="AU308" s="19" t="s">
        <v>81</v>
      </c>
    </row>
    <row r="309" s="13" customFormat="1">
      <c r="A309" s="13"/>
      <c r="B309" s="234"/>
      <c r="C309" s="235"/>
      <c r="D309" s="236" t="s">
        <v>221</v>
      </c>
      <c r="E309" s="237" t="s">
        <v>19</v>
      </c>
      <c r="F309" s="238" t="s">
        <v>3305</v>
      </c>
      <c r="G309" s="235"/>
      <c r="H309" s="237" t="s">
        <v>19</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221</v>
      </c>
      <c r="AU309" s="244" t="s">
        <v>81</v>
      </c>
      <c r="AV309" s="13" t="s">
        <v>81</v>
      </c>
      <c r="AW309" s="13" t="s">
        <v>34</v>
      </c>
      <c r="AX309" s="13" t="s">
        <v>74</v>
      </c>
      <c r="AY309" s="244" t="s">
        <v>210</v>
      </c>
    </row>
    <row r="310" s="14" customFormat="1">
      <c r="A310" s="14"/>
      <c r="B310" s="245"/>
      <c r="C310" s="246"/>
      <c r="D310" s="236" t="s">
        <v>221</v>
      </c>
      <c r="E310" s="247" t="s">
        <v>19</v>
      </c>
      <c r="F310" s="248" t="s">
        <v>450</v>
      </c>
      <c r="G310" s="246"/>
      <c r="H310" s="249">
        <v>25</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221</v>
      </c>
      <c r="AU310" s="255" t="s">
        <v>81</v>
      </c>
      <c r="AV310" s="14" t="s">
        <v>83</v>
      </c>
      <c r="AW310" s="14" t="s">
        <v>34</v>
      </c>
      <c r="AX310" s="14" t="s">
        <v>74</v>
      </c>
      <c r="AY310" s="255" t="s">
        <v>210</v>
      </c>
    </row>
    <row r="311" s="16" customFormat="1">
      <c r="A311" s="16"/>
      <c r="B311" s="267"/>
      <c r="C311" s="268"/>
      <c r="D311" s="236" t="s">
        <v>221</v>
      </c>
      <c r="E311" s="269" t="s">
        <v>19</v>
      </c>
      <c r="F311" s="270" t="s">
        <v>236</v>
      </c>
      <c r="G311" s="268"/>
      <c r="H311" s="271">
        <v>25</v>
      </c>
      <c r="I311" s="272"/>
      <c r="J311" s="268"/>
      <c r="K311" s="268"/>
      <c r="L311" s="273"/>
      <c r="M311" s="274"/>
      <c r="N311" s="275"/>
      <c r="O311" s="275"/>
      <c r="P311" s="275"/>
      <c r="Q311" s="275"/>
      <c r="R311" s="275"/>
      <c r="S311" s="275"/>
      <c r="T311" s="276"/>
      <c r="U311" s="16"/>
      <c r="V311" s="16"/>
      <c r="W311" s="16"/>
      <c r="X311" s="16"/>
      <c r="Y311" s="16"/>
      <c r="Z311" s="16"/>
      <c r="AA311" s="16"/>
      <c r="AB311" s="16"/>
      <c r="AC311" s="16"/>
      <c r="AD311" s="16"/>
      <c r="AE311" s="16"/>
      <c r="AT311" s="277" t="s">
        <v>221</v>
      </c>
      <c r="AU311" s="277" t="s">
        <v>81</v>
      </c>
      <c r="AV311" s="16" t="s">
        <v>217</v>
      </c>
      <c r="AW311" s="16" t="s">
        <v>34</v>
      </c>
      <c r="AX311" s="16" t="s">
        <v>81</v>
      </c>
      <c r="AY311" s="277" t="s">
        <v>210</v>
      </c>
    </row>
    <row r="312" s="2" customFormat="1" ht="21.75" customHeight="1">
      <c r="A312" s="40"/>
      <c r="B312" s="41"/>
      <c r="C312" s="216" t="s">
        <v>618</v>
      </c>
      <c r="D312" s="216" t="s">
        <v>212</v>
      </c>
      <c r="E312" s="217" t="s">
        <v>3324</v>
      </c>
      <c r="F312" s="218" t="s">
        <v>3325</v>
      </c>
      <c r="G312" s="219" t="s">
        <v>417</v>
      </c>
      <c r="H312" s="220">
        <v>20.5</v>
      </c>
      <c r="I312" s="221"/>
      <c r="J312" s="222">
        <f>ROUND(I312*H312,2)</f>
        <v>0</v>
      </c>
      <c r="K312" s="218" t="s">
        <v>216</v>
      </c>
      <c r="L312" s="46"/>
      <c r="M312" s="223" t="s">
        <v>19</v>
      </c>
      <c r="N312" s="224" t="s">
        <v>45</v>
      </c>
      <c r="O312" s="86"/>
      <c r="P312" s="225">
        <f>O312*H312</f>
        <v>0</v>
      </c>
      <c r="Q312" s="225">
        <v>0.0012600000000000001</v>
      </c>
      <c r="R312" s="225">
        <f>Q312*H312</f>
        <v>0.025830000000000002</v>
      </c>
      <c r="S312" s="225">
        <v>0</v>
      </c>
      <c r="T312" s="226">
        <f>S312*H312</f>
        <v>0</v>
      </c>
      <c r="U312" s="40"/>
      <c r="V312" s="40"/>
      <c r="W312" s="40"/>
      <c r="X312" s="40"/>
      <c r="Y312" s="40"/>
      <c r="Z312" s="40"/>
      <c r="AA312" s="40"/>
      <c r="AB312" s="40"/>
      <c r="AC312" s="40"/>
      <c r="AD312" s="40"/>
      <c r="AE312" s="40"/>
      <c r="AR312" s="227" t="s">
        <v>368</v>
      </c>
      <c r="AT312" s="227" t="s">
        <v>212</v>
      </c>
      <c r="AU312" s="227" t="s">
        <v>81</v>
      </c>
      <c r="AY312" s="19" t="s">
        <v>210</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368</v>
      </c>
      <c r="BM312" s="227" t="s">
        <v>896</v>
      </c>
    </row>
    <row r="313" s="2" customFormat="1">
      <c r="A313" s="40"/>
      <c r="B313" s="41"/>
      <c r="C313" s="42"/>
      <c r="D313" s="229" t="s">
        <v>219</v>
      </c>
      <c r="E313" s="42"/>
      <c r="F313" s="230" t="s">
        <v>3326</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219</v>
      </c>
      <c r="AU313" s="19" t="s">
        <v>81</v>
      </c>
    </row>
    <row r="314" s="13" customFormat="1">
      <c r="A314" s="13"/>
      <c r="B314" s="234"/>
      <c r="C314" s="235"/>
      <c r="D314" s="236" t="s">
        <v>221</v>
      </c>
      <c r="E314" s="237" t="s">
        <v>19</v>
      </c>
      <c r="F314" s="238" t="s">
        <v>3310</v>
      </c>
      <c r="G314" s="235"/>
      <c r="H314" s="237" t="s">
        <v>19</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221</v>
      </c>
      <c r="AU314" s="244" t="s">
        <v>81</v>
      </c>
      <c r="AV314" s="13" t="s">
        <v>81</v>
      </c>
      <c r="AW314" s="13" t="s">
        <v>34</v>
      </c>
      <c r="AX314" s="13" t="s">
        <v>74</v>
      </c>
      <c r="AY314" s="244" t="s">
        <v>210</v>
      </c>
    </row>
    <row r="315" s="14" customFormat="1">
      <c r="A315" s="14"/>
      <c r="B315" s="245"/>
      <c r="C315" s="246"/>
      <c r="D315" s="236" t="s">
        <v>221</v>
      </c>
      <c r="E315" s="247" t="s">
        <v>19</v>
      </c>
      <c r="F315" s="248" t="s">
        <v>3327</v>
      </c>
      <c r="G315" s="246"/>
      <c r="H315" s="249">
        <v>13</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221</v>
      </c>
      <c r="AU315" s="255" t="s">
        <v>81</v>
      </c>
      <c r="AV315" s="14" t="s">
        <v>83</v>
      </c>
      <c r="AW315" s="14" t="s">
        <v>34</v>
      </c>
      <c r="AX315" s="14" t="s">
        <v>74</v>
      </c>
      <c r="AY315" s="255" t="s">
        <v>210</v>
      </c>
    </row>
    <row r="316" s="13" customFormat="1">
      <c r="A316" s="13"/>
      <c r="B316" s="234"/>
      <c r="C316" s="235"/>
      <c r="D316" s="236" t="s">
        <v>221</v>
      </c>
      <c r="E316" s="237" t="s">
        <v>19</v>
      </c>
      <c r="F316" s="238" t="s">
        <v>3305</v>
      </c>
      <c r="G316" s="235"/>
      <c r="H316" s="237" t="s">
        <v>19</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221</v>
      </c>
      <c r="AU316" s="244" t="s">
        <v>81</v>
      </c>
      <c r="AV316" s="13" t="s">
        <v>81</v>
      </c>
      <c r="AW316" s="13" t="s">
        <v>34</v>
      </c>
      <c r="AX316" s="13" t="s">
        <v>74</v>
      </c>
      <c r="AY316" s="244" t="s">
        <v>210</v>
      </c>
    </row>
    <row r="317" s="14" customFormat="1">
      <c r="A317" s="14"/>
      <c r="B317" s="245"/>
      <c r="C317" s="246"/>
      <c r="D317" s="236" t="s">
        <v>221</v>
      </c>
      <c r="E317" s="247" t="s">
        <v>19</v>
      </c>
      <c r="F317" s="248" t="s">
        <v>3328</v>
      </c>
      <c r="G317" s="246"/>
      <c r="H317" s="249">
        <v>7.5</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221</v>
      </c>
      <c r="AU317" s="255" t="s">
        <v>81</v>
      </c>
      <c r="AV317" s="14" t="s">
        <v>83</v>
      </c>
      <c r="AW317" s="14" t="s">
        <v>34</v>
      </c>
      <c r="AX317" s="14" t="s">
        <v>74</v>
      </c>
      <c r="AY317" s="255" t="s">
        <v>210</v>
      </c>
    </row>
    <row r="318" s="16" customFormat="1">
      <c r="A318" s="16"/>
      <c r="B318" s="267"/>
      <c r="C318" s="268"/>
      <c r="D318" s="236" t="s">
        <v>221</v>
      </c>
      <c r="E318" s="269" t="s">
        <v>19</v>
      </c>
      <c r="F318" s="270" t="s">
        <v>236</v>
      </c>
      <c r="G318" s="268"/>
      <c r="H318" s="271">
        <v>20.5</v>
      </c>
      <c r="I318" s="272"/>
      <c r="J318" s="268"/>
      <c r="K318" s="268"/>
      <c r="L318" s="273"/>
      <c r="M318" s="274"/>
      <c r="N318" s="275"/>
      <c r="O318" s="275"/>
      <c r="P318" s="275"/>
      <c r="Q318" s="275"/>
      <c r="R318" s="275"/>
      <c r="S318" s="275"/>
      <c r="T318" s="276"/>
      <c r="U318" s="16"/>
      <c r="V318" s="16"/>
      <c r="W318" s="16"/>
      <c r="X318" s="16"/>
      <c r="Y318" s="16"/>
      <c r="Z318" s="16"/>
      <c r="AA318" s="16"/>
      <c r="AB318" s="16"/>
      <c r="AC318" s="16"/>
      <c r="AD318" s="16"/>
      <c r="AE318" s="16"/>
      <c r="AT318" s="277" t="s">
        <v>221</v>
      </c>
      <c r="AU318" s="277" t="s">
        <v>81</v>
      </c>
      <c r="AV318" s="16" t="s">
        <v>217</v>
      </c>
      <c r="AW318" s="16" t="s">
        <v>34</v>
      </c>
      <c r="AX318" s="16" t="s">
        <v>81</v>
      </c>
      <c r="AY318" s="277" t="s">
        <v>210</v>
      </c>
    </row>
    <row r="319" s="2" customFormat="1" ht="21.75" customHeight="1">
      <c r="A319" s="40"/>
      <c r="B319" s="41"/>
      <c r="C319" s="216" t="s">
        <v>631</v>
      </c>
      <c r="D319" s="216" t="s">
        <v>212</v>
      </c>
      <c r="E319" s="217" t="s">
        <v>3329</v>
      </c>
      <c r="F319" s="218" t="s">
        <v>3330</v>
      </c>
      <c r="G319" s="219" t="s">
        <v>417</v>
      </c>
      <c r="H319" s="220">
        <v>11</v>
      </c>
      <c r="I319" s="221"/>
      <c r="J319" s="222">
        <f>ROUND(I319*H319,2)</f>
        <v>0</v>
      </c>
      <c r="K319" s="218" t="s">
        <v>216</v>
      </c>
      <c r="L319" s="46"/>
      <c r="M319" s="223" t="s">
        <v>19</v>
      </c>
      <c r="N319" s="224" t="s">
        <v>45</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368</v>
      </c>
      <c r="AT319" s="227" t="s">
        <v>212</v>
      </c>
      <c r="AU319" s="227" t="s">
        <v>81</v>
      </c>
      <c r="AY319" s="19" t="s">
        <v>210</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368</v>
      </c>
      <c r="BM319" s="227" t="s">
        <v>908</v>
      </c>
    </row>
    <row r="320" s="2" customFormat="1">
      <c r="A320" s="40"/>
      <c r="B320" s="41"/>
      <c r="C320" s="42"/>
      <c r="D320" s="229" t="s">
        <v>219</v>
      </c>
      <c r="E320" s="42"/>
      <c r="F320" s="230" t="s">
        <v>3331</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219</v>
      </c>
      <c r="AU320" s="19" t="s">
        <v>81</v>
      </c>
    </row>
    <row r="321" s="13" customFormat="1">
      <c r="A321" s="13"/>
      <c r="B321" s="234"/>
      <c r="C321" s="235"/>
      <c r="D321" s="236" t="s">
        <v>221</v>
      </c>
      <c r="E321" s="237" t="s">
        <v>19</v>
      </c>
      <c r="F321" s="238" t="s">
        <v>3310</v>
      </c>
      <c r="G321" s="235"/>
      <c r="H321" s="237" t="s">
        <v>19</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221</v>
      </c>
      <c r="AU321" s="244" t="s">
        <v>81</v>
      </c>
      <c r="AV321" s="13" t="s">
        <v>81</v>
      </c>
      <c r="AW321" s="13" t="s">
        <v>34</v>
      </c>
      <c r="AX321" s="13" t="s">
        <v>74</v>
      </c>
      <c r="AY321" s="244" t="s">
        <v>210</v>
      </c>
    </row>
    <row r="322" s="14" customFormat="1">
      <c r="A322" s="14"/>
      <c r="B322" s="245"/>
      <c r="C322" s="246"/>
      <c r="D322" s="236" t="s">
        <v>221</v>
      </c>
      <c r="E322" s="247" t="s">
        <v>19</v>
      </c>
      <c r="F322" s="248" t="s">
        <v>3241</v>
      </c>
      <c r="G322" s="246"/>
      <c r="H322" s="249">
        <v>11</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221</v>
      </c>
      <c r="AU322" s="255" t="s">
        <v>81</v>
      </c>
      <c r="AV322" s="14" t="s">
        <v>83</v>
      </c>
      <c r="AW322" s="14" t="s">
        <v>34</v>
      </c>
      <c r="AX322" s="14" t="s">
        <v>74</v>
      </c>
      <c r="AY322" s="255" t="s">
        <v>210</v>
      </c>
    </row>
    <row r="323" s="16" customFormat="1">
      <c r="A323" s="16"/>
      <c r="B323" s="267"/>
      <c r="C323" s="268"/>
      <c r="D323" s="236" t="s">
        <v>221</v>
      </c>
      <c r="E323" s="269" t="s">
        <v>19</v>
      </c>
      <c r="F323" s="270" t="s">
        <v>236</v>
      </c>
      <c r="G323" s="268"/>
      <c r="H323" s="271">
        <v>11</v>
      </c>
      <c r="I323" s="272"/>
      <c r="J323" s="268"/>
      <c r="K323" s="268"/>
      <c r="L323" s="273"/>
      <c r="M323" s="274"/>
      <c r="N323" s="275"/>
      <c r="O323" s="275"/>
      <c r="P323" s="275"/>
      <c r="Q323" s="275"/>
      <c r="R323" s="275"/>
      <c r="S323" s="275"/>
      <c r="T323" s="276"/>
      <c r="U323" s="16"/>
      <c r="V323" s="16"/>
      <c r="W323" s="16"/>
      <c r="X323" s="16"/>
      <c r="Y323" s="16"/>
      <c r="Z323" s="16"/>
      <c r="AA323" s="16"/>
      <c r="AB323" s="16"/>
      <c r="AC323" s="16"/>
      <c r="AD323" s="16"/>
      <c r="AE323" s="16"/>
      <c r="AT323" s="277" t="s">
        <v>221</v>
      </c>
      <c r="AU323" s="277" t="s">
        <v>81</v>
      </c>
      <c r="AV323" s="16" t="s">
        <v>217</v>
      </c>
      <c r="AW323" s="16" t="s">
        <v>34</v>
      </c>
      <c r="AX323" s="16" t="s">
        <v>81</v>
      </c>
      <c r="AY323" s="277" t="s">
        <v>210</v>
      </c>
    </row>
    <row r="324" s="2" customFormat="1" ht="33" customHeight="1">
      <c r="A324" s="40"/>
      <c r="B324" s="41"/>
      <c r="C324" s="216" t="s">
        <v>690</v>
      </c>
      <c r="D324" s="216" t="s">
        <v>212</v>
      </c>
      <c r="E324" s="217" t="s">
        <v>3332</v>
      </c>
      <c r="F324" s="218" t="s">
        <v>3333</v>
      </c>
      <c r="G324" s="219" t="s">
        <v>417</v>
      </c>
      <c r="H324" s="220">
        <v>49</v>
      </c>
      <c r="I324" s="221"/>
      <c r="J324" s="222">
        <f>ROUND(I324*H324,2)</f>
        <v>0</v>
      </c>
      <c r="K324" s="218" t="s">
        <v>216</v>
      </c>
      <c r="L324" s="46"/>
      <c r="M324" s="223" t="s">
        <v>19</v>
      </c>
      <c r="N324" s="224" t="s">
        <v>45</v>
      </c>
      <c r="O324" s="86"/>
      <c r="P324" s="225">
        <f>O324*H324</f>
        <v>0</v>
      </c>
      <c r="Q324" s="225">
        <v>9.0000000000000006E-05</v>
      </c>
      <c r="R324" s="225">
        <f>Q324*H324</f>
        <v>0.0044099999999999999</v>
      </c>
      <c r="S324" s="225">
        <v>0</v>
      </c>
      <c r="T324" s="226">
        <f>S324*H324</f>
        <v>0</v>
      </c>
      <c r="U324" s="40"/>
      <c r="V324" s="40"/>
      <c r="W324" s="40"/>
      <c r="X324" s="40"/>
      <c r="Y324" s="40"/>
      <c r="Z324" s="40"/>
      <c r="AA324" s="40"/>
      <c r="AB324" s="40"/>
      <c r="AC324" s="40"/>
      <c r="AD324" s="40"/>
      <c r="AE324" s="40"/>
      <c r="AR324" s="227" t="s">
        <v>368</v>
      </c>
      <c r="AT324" s="227" t="s">
        <v>212</v>
      </c>
      <c r="AU324" s="227" t="s">
        <v>81</v>
      </c>
      <c r="AY324" s="19" t="s">
        <v>210</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368</v>
      </c>
      <c r="BM324" s="227" t="s">
        <v>922</v>
      </c>
    </row>
    <row r="325" s="2" customFormat="1">
      <c r="A325" s="40"/>
      <c r="B325" s="41"/>
      <c r="C325" s="42"/>
      <c r="D325" s="229" t="s">
        <v>219</v>
      </c>
      <c r="E325" s="42"/>
      <c r="F325" s="230" t="s">
        <v>3334</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219</v>
      </c>
      <c r="AU325" s="19" t="s">
        <v>81</v>
      </c>
    </row>
    <row r="326" s="13" customFormat="1">
      <c r="A326" s="13"/>
      <c r="B326" s="234"/>
      <c r="C326" s="235"/>
      <c r="D326" s="236" t="s">
        <v>221</v>
      </c>
      <c r="E326" s="237" t="s">
        <v>19</v>
      </c>
      <c r="F326" s="238" t="s">
        <v>3335</v>
      </c>
      <c r="G326" s="235"/>
      <c r="H326" s="237" t="s">
        <v>19</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221</v>
      </c>
      <c r="AU326" s="244" t="s">
        <v>81</v>
      </c>
      <c r="AV326" s="13" t="s">
        <v>81</v>
      </c>
      <c r="AW326" s="13" t="s">
        <v>34</v>
      </c>
      <c r="AX326" s="13" t="s">
        <v>74</v>
      </c>
      <c r="AY326" s="244" t="s">
        <v>210</v>
      </c>
    </row>
    <row r="327" s="14" customFormat="1">
      <c r="A327" s="14"/>
      <c r="B327" s="245"/>
      <c r="C327" s="246"/>
      <c r="D327" s="236" t="s">
        <v>221</v>
      </c>
      <c r="E327" s="247" t="s">
        <v>19</v>
      </c>
      <c r="F327" s="248" t="s">
        <v>696</v>
      </c>
      <c r="G327" s="246"/>
      <c r="H327" s="249">
        <v>49</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81</v>
      </c>
      <c r="AV327" s="14" t="s">
        <v>83</v>
      </c>
      <c r="AW327" s="14" t="s">
        <v>34</v>
      </c>
      <c r="AX327" s="14" t="s">
        <v>74</v>
      </c>
      <c r="AY327" s="255" t="s">
        <v>210</v>
      </c>
    </row>
    <row r="328" s="16" customFormat="1">
      <c r="A328" s="16"/>
      <c r="B328" s="267"/>
      <c r="C328" s="268"/>
      <c r="D328" s="236" t="s">
        <v>221</v>
      </c>
      <c r="E328" s="269" t="s">
        <v>19</v>
      </c>
      <c r="F328" s="270" t="s">
        <v>236</v>
      </c>
      <c r="G328" s="268"/>
      <c r="H328" s="271">
        <v>49</v>
      </c>
      <c r="I328" s="272"/>
      <c r="J328" s="268"/>
      <c r="K328" s="268"/>
      <c r="L328" s="273"/>
      <c r="M328" s="274"/>
      <c r="N328" s="275"/>
      <c r="O328" s="275"/>
      <c r="P328" s="275"/>
      <c r="Q328" s="275"/>
      <c r="R328" s="275"/>
      <c r="S328" s="275"/>
      <c r="T328" s="276"/>
      <c r="U328" s="16"/>
      <c r="V328" s="16"/>
      <c r="W328" s="16"/>
      <c r="X328" s="16"/>
      <c r="Y328" s="16"/>
      <c r="Z328" s="16"/>
      <c r="AA328" s="16"/>
      <c r="AB328" s="16"/>
      <c r="AC328" s="16"/>
      <c r="AD328" s="16"/>
      <c r="AE328" s="16"/>
      <c r="AT328" s="277" t="s">
        <v>221</v>
      </c>
      <c r="AU328" s="277" t="s">
        <v>81</v>
      </c>
      <c r="AV328" s="16" t="s">
        <v>217</v>
      </c>
      <c r="AW328" s="16" t="s">
        <v>34</v>
      </c>
      <c r="AX328" s="16" t="s">
        <v>81</v>
      </c>
      <c r="AY328" s="277" t="s">
        <v>210</v>
      </c>
    </row>
    <row r="329" s="2" customFormat="1" ht="33" customHeight="1">
      <c r="A329" s="40"/>
      <c r="B329" s="41"/>
      <c r="C329" s="216" t="s">
        <v>696</v>
      </c>
      <c r="D329" s="216" t="s">
        <v>212</v>
      </c>
      <c r="E329" s="217" t="s">
        <v>3336</v>
      </c>
      <c r="F329" s="218" t="s">
        <v>3337</v>
      </c>
      <c r="G329" s="219" t="s">
        <v>417</v>
      </c>
      <c r="H329" s="220">
        <v>57.5</v>
      </c>
      <c r="I329" s="221"/>
      <c r="J329" s="222">
        <f>ROUND(I329*H329,2)</f>
        <v>0</v>
      </c>
      <c r="K329" s="218" t="s">
        <v>216</v>
      </c>
      <c r="L329" s="46"/>
      <c r="M329" s="223" t="s">
        <v>19</v>
      </c>
      <c r="N329" s="224" t="s">
        <v>45</v>
      </c>
      <c r="O329" s="86"/>
      <c r="P329" s="225">
        <f>O329*H329</f>
        <v>0</v>
      </c>
      <c r="Q329" s="225">
        <v>0.00016000000000000001</v>
      </c>
      <c r="R329" s="225">
        <f>Q329*H329</f>
        <v>0.0092000000000000016</v>
      </c>
      <c r="S329" s="225">
        <v>0</v>
      </c>
      <c r="T329" s="226">
        <f>S329*H329</f>
        <v>0</v>
      </c>
      <c r="U329" s="40"/>
      <c r="V329" s="40"/>
      <c r="W329" s="40"/>
      <c r="X329" s="40"/>
      <c r="Y329" s="40"/>
      <c r="Z329" s="40"/>
      <c r="AA329" s="40"/>
      <c r="AB329" s="40"/>
      <c r="AC329" s="40"/>
      <c r="AD329" s="40"/>
      <c r="AE329" s="40"/>
      <c r="AR329" s="227" t="s">
        <v>368</v>
      </c>
      <c r="AT329" s="227" t="s">
        <v>212</v>
      </c>
      <c r="AU329" s="227" t="s">
        <v>81</v>
      </c>
      <c r="AY329" s="19" t="s">
        <v>210</v>
      </c>
      <c r="BE329" s="228">
        <f>IF(N329="základní",J329,0)</f>
        <v>0</v>
      </c>
      <c r="BF329" s="228">
        <f>IF(N329="snížená",J329,0)</f>
        <v>0</v>
      </c>
      <c r="BG329" s="228">
        <f>IF(N329="zákl. přenesená",J329,0)</f>
        <v>0</v>
      </c>
      <c r="BH329" s="228">
        <f>IF(N329="sníž. přenesená",J329,0)</f>
        <v>0</v>
      </c>
      <c r="BI329" s="228">
        <f>IF(N329="nulová",J329,0)</f>
        <v>0</v>
      </c>
      <c r="BJ329" s="19" t="s">
        <v>81</v>
      </c>
      <c r="BK329" s="228">
        <f>ROUND(I329*H329,2)</f>
        <v>0</v>
      </c>
      <c r="BL329" s="19" t="s">
        <v>368</v>
      </c>
      <c r="BM329" s="227" t="s">
        <v>932</v>
      </c>
    </row>
    <row r="330" s="2" customFormat="1">
      <c r="A330" s="40"/>
      <c r="B330" s="41"/>
      <c r="C330" s="42"/>
      <c r="D330" s="229" t="s">
        <v>219</v>
      </c>
      <c r="E330" s="42"/>
      <c r="F330" s="230" t="s">
        <v>3338</v>
      </c>
      <c r="G330" s="42"/>
      <c r="H330" s="42"/>
      <c r="I330" s="231"/>
      <c r="J330" s="42"/>
      <c r="K330" s="42"/>
      <c r="L330" s="46"/>
      <c r="M330" s="232"/>
      <c r="N330" s="233"/>
      <c r="O330" s="86"/>
      <c r="P330" s="86"/>
      <c r="Q330" s="86"/>
      <c r="R330" s="86"/>
      <c r="S330" s="86"/>
      <c r="T330" s="87"/>
      <c r="U330" s="40"/>
      <c r="V330" s="40"/>
      <c r="W330" s="40"/>
      <c r="X330" s="40"/>
      <c r="Y330" s="40"/>
      <c r="Z330" s="40"/>
      <c r="AA330" s="40"/>
      <c r="AB330" s="40"/>
      <c r="AC330" s="40"/>
      <c r="AD330" s="40"/>
      <c r="AE330" s="40"/>
      <c r="AT330" s="19" t="s">
        <v>219</v>
      </c>
      <c r="AU330" s="19" t="s">
        <v>81</v>
      </c>
    </row>
    <row r="331" s="13" customFormat="1">
      <c r="A331" s="13"/>
      <c r="B331" s="234"/>
      <c r="C331" s="235"/>
      <c r="D331" s="236" t="s">
        <v>221</v>
      </c>
      <c r="E331" s="237" t="s">
        <v>19</v>
      </c>
      <c r="F331" s="238" t="s">
        <v>3339</v>
      </c>
      <c r="G331" s="235"/>
      <c r="H331" s="237" t="s">
        <v>19</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221</v>
      </c>
      <c r="AU331" s="244" t="s">
        <v>81</v>
      </c>
      <c r="AV331" s="13" t="s">
        <v>81</v>
      </c>
      <c r="AW331" s="13" t="s">
        <v>34</v>
      </c>
      <c r="AX331" s="13" t="s">
        <v>74</v>
      </c>
      <c r="AY331" s="244" t="s">
        <v>210</v>
      </c>
    </row>
    <row r="332" s="14" customFormat="1">
      <c r="A332" s="14"/>
      <c r="B332" s="245"/>
      <c r="C332" s="246"/>
      <c r="D332" s="236" t="s">
        <v>221</v>
      </c>
      <c r="E332" s="247" t="s">
        <v>19</v>
      </c>
      <c r="F332" s="248" t="s">
        <v>3340</v>
      </c>
      <c r="G332" s="246"/>
      <c r="H332" s="249">
        <v>57.5</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221</v>
      </c>
      <c r="AU332" s="255" t="s">
        <v>81</v>
      </c>
      <c r="AV332" s="14" t="s">
        <v>83</v>
      </c>
      <c r="AW332" s="14" t="s">
        <v>34</v>
      </c>
      <c r="AX332" s="14" t="s">
        <v>74</v>
      </c>
      <c r="AY332" s="255" t="s">
        <v>210</v>
      </c>
    </row>
    <row r="333" s="16" customFormat="1">
      <c r="A333" s="16"/>
      <c r="B333" s="267"/>
      <c r="C333" s="268"/>
      <c r="D333" s="236" t="s">
        <v>221</v>
      </c>
      <c r="E333" s="269" t="s">
        <v>19</v>
      </c>
      <c r="F333" s="270" t="s">
        <v>236</v>
      </c>
      <c r="G333" s="268"/>
      <c r="H333" s="271">
        <v>57.5</v>
      </c>
      <c r="I333" s="272"/>
      <c r="J333" s="268"/>
      <c r="K333" s="268"/>
      <c r="L333" s="273"/>
      <c r="M333" s="274"/>
      <c r="N333" s="275"/>
      <c r="O333" s="275"/>
      <c r="P333" s="275"/>
      <c r="Q333" s="275"/>
      <c r="R333" s="275"/>
      <c r="S333" s="275"/>
      <c r="T333" s="276"/>
      <c r="U333" s="16"/>
      <c r="V333" s="16"/>
      <c r="W333" s="16"/>
      <c r="X333" s="16"/>
      <c r="Y333" s="16"/>
      <c r="Z333" s="16"/>
      <c r="AA333" s="16"/>
      <c r="AB333" s="16"/>
      <c r="AC333" s="16"/>
      <c r="AD333" s="16"/>
      <c r="AE333" s="16"/>
      <c r="AT333" s="277" t="s">
        <v>221</v>
      </c>
      <c r="AU333" s="277" t="s">
        <v>81</v>
      </c>
      <c r="AV333" s="16" t="s">
        <v>217</v>
      </c>
      <c r="AW333" s="16" t="s">
        <v>34</v>
      </c>
      <c r="AX333" s="16" t="s">
        <v>81</v>
      </c>
      <c r="AY333" s="277" t="s">
        <v>210</v>
      </c>
    </row>
    <row r="334" s="2" customFormat="1" ht="33" customHeight="1">
      <c r="A334" s="40"/>
      <c r="B334" s="41"/>
      <c r="C334" s="216" t="s">
        <v>718</v>
      </c>
      <c r="D334" s="216" t="s">
        <v>212</v>
      </c>
      <c r="E334" s="217" t="s">
        <v>3341</v>
      </c>
      <c r="F334" s="218" t="s">
        <v>3342</v>
      </c>
      <c r="G334" s="219" t="s">
        <v>417</v>
      </c>
      <c r="H334" s="220">
        <v>24</v>
      </c>
      <c r="I334" s="221"/>
      <c r="J334" s="222">
        <f>ROUND(I334*H334,2)</f>
        <v>0</v>
      </c>
      <c r="K334" s="218" t="s">
        <v>216</v>
      </c>
      <c r="L334" s="46"/>
      <c r="M334" s="223" t="s">
        <v>19</v>
      </c>
      <c r="N334" s="224" t="s">
        <v>45</v>
      </c>
      <c r="O334" s="86"/>
      <c r="P334" s="225">
        <f>O334*H334</f>
        <v>0</v>
      </c>
      <c r="Q334" s="225">
        <v>0.00024000000000000001</v>
      </c>
      <c r="R334" s="225">
        <f>Q334*H334</f>
        <v>0.0057600000000000004</v>
      </c>
      <c r="S334" s="225">
        <v>0</v>
      </c>
      <c r="T334" s="226">
        <f>S334*H334</f>
        <v>0</v>
      </c>
      <c r="U334" s="40"/>
      <c r="V334" s="40"/>
      <c r="W334" s="40"/>
      <c r="X334" s="40"/>
      <c r="Y334" s="40"/>
      <c r="Z334" s="40"/>
      <c r="AA334" s="40"/>
      <c r="AB334" s="40"/>
      <c r="AC334" s="40"/>
      <c r="AD334" s="40"/>
      <c r="AE334" s="40"/>
      <c r="AR334" s="227" t="s">
        <v>368</v>
      </c>
      <c r="AT334" s="227" t="s">
        <v>212</v>
      </c>
      <c r="AU334" s="227" t="s">
        <v>81</v>
      </c>
      <c r="AY334" s="19" t="s">
        <v>210</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368</v>
      </c>
      <c r="BM334" s="227" t="s">
        <v>948</v>
      </c>
    </row>
    <row r="335" s="2" customFormat="1">
      <c r="A335" s="40"/>
      <c r="B335" s="41"/>
      <c r="C335" s="42"/>
      <c r="D335" s="229" t="s">
        <v>219</v>
      </c>
      <c r="E335" s="42"/>
      <c r="F335" s="230" t="s">
        <v>3343</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219</v>
      </c>
      <c r="AU335" s="19" t="s">
        <v>81</v>
      </c>
    </row>
    <row r="336" s="13" customFormat="1">
      <c r="A336" s="13"/>
      <c r="B336" s="234"/>
      <c r="C336" s="235"/>
      <c r="D336" s="236" t="s">
        <v>221</v>
      </c>
      <c r="E336" s="237" t="s">
        <v>19</v>
      </c>
      <c r="F336" s="238" t="s">
        <v>3344</v>
      </c>
      <c r="G336" s="235"/>
      <c r="H336" s="237" t="s">
        <v>19</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221</v>
      </c>
      <c r="AU336" s="244" t="s">
        <v>81</v>
      </c>
      <c r="AV336" s="13" t="s">
        <v>81</v>
      </c>
      <c r="AW336" s="13" t="s">
        <v>34</v>
      </c>
      <c r="AX336" s="13" t="s">
        <v>74</v>
      </c>
      <c r="AY336" s="244" t="s">
        <v>210</v>
      </c>
    </row>
    <row r="337" s="14" customFormat="1">
      <c r="A337" s="14"/>
      <c r="B337" s="245"/>
      <c r="C337" s="246"/>
      <c r="D337" s="236" t="s">
        <v>221</v>
      </c>
      <c r="E337" s="247" t="s">
        <v>19</v>
      </c>
      <c r="F337" s="248" t="s">
        <v>3345</v>
      </c>
      <c r="G337" s="246"/>
      <c r="H337" s="249">
        <v>24</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221</v>
      </c>
      <c r="AU337" s="255" t="s">
        <v>81</v>
      </c>
      <c r="AV337" s="14" t="s">
        <v>83</v>
      </c>
      <c r="AW337" s="14" t="s">
        <v>34</v>
      </c>
      <c r="AX337" s="14" t="s">
        <v>74</v>
      </c>
      <c r="AY337" s="255" t="s">
        <v>210</v>
      </c>
    </row>
    <row r="338" s="16" customFormat="1">
      <c r="A338" s="16"/>
      <c r="B338" s="267"/>
      <c r="C338" s="268"/>
      <c r="D338" s="236" t="s">
        <v>221</v>
      </c>
      <c r="E338" s="269" t="s">
        <v>19</v>
      </c>
      <c r="F338" s="270" t="s">
        <v>236</v>
      </c>
      <c r="G338" s="268"/>
      <c r="H338" s="271">
        <v>24</v>
      </c>
      <c r="I338" s="272"/>
      <c r="J338" s="268"/>
      <c r="K338" s="268"/>
      <c r="L338" s="273"/>
      <c r="M338" s="274"/>
      <c r="N338" s="275"/>
      <c r="O338" s="275"/>
      <c r="P338" s="275"/>
      <c r="Q338" s="275"/>
      <c r="R338" s="275"/>
      <c r="S338" s="275"/>
      <c r="T338" s="276"/>
      <c r="U338" s="16"/>
      <c r="V338" s="16"/>
      <c r="W338" s="16"/>
      <c r="X338" s="16"/>
      <c r="Y338" s="16"/>
      <c r="Z338" s="16"/>
      <c r="AA338" s="16"/>
      <c r="AB338" s="16"/>
      <c r="AC338" s="16"/>
      <c r="AD338" s="16"/>
      <c r="AE338" s="16"/>
      <c r="AT338" s="277" t="s">
        <v>221</v>
      </c>
      <c r="AU338" s="277" t="s">
        <v>81</v>
      </c>
      <c r="AV338" s="16" t="s">
        <v>217</v>
      </c>
      <c r="AW338" s="16" t="s">
        <v>34</v>
      </c>
      <c r="AX338" s="16" t="s">
        <v>81</v>
      </c>
      <c r="AY338" s="277" t="s">
        <v>210</v>
      </c>
    </row>
    <row r="339" s="2" customFormat="1" ht="16.5" customHeight="1">
      <c r="A339" s="40"/>
      <c r="B339" s="41"/>
      <c r="C339" s="216" t="s">
        <v>820</v>
      </c>
      <c r="D339" s="216" t="s">
        <v>212</v>
      </c>
      <c r="E339" s="217" t="s">
        <v>3346</v>
      </c>
      <c r="F339" s="218" t="s">
        <v>3347</v>
      </c>
      <c r="G339" s="219" t="s">
        <v>409</v>
      </c>
      <c r="H339" s="220">
        <v>17</v>
      </c>
      <c r="I339" s="221"/>
      <c r="J339" s="222">
        <f>ROUND(I339*H339,2)</f>
        <v>0</v>
      </c>
      <c r="K339" s="218" t="s">
        <v>216</v>
      </c>
      <c r="L339" s="46"/>
      <c r="M339" s="223" t="s">
        <v>19</v>
      </c>
      <c r="N339" s="224" t="s">
        <v>45</v>
      </c>
      <c r="O339" s="86"/>
      <c r="P339" s="225">
        <f>O339*H339</f>
        <v>0</v>
      </c>
      <c r="Q339" s="225">
        <v>0</v>
      </c>
      <c r="R339" s="225">
        <f>Q339*H339</f>
        <v>0</v>
      </c>
      <c r="S339" s="225">
        <v>0</v>
      </c>
      <c r="T339" s="226">
        <f>S339*H339</f>
        <v>0</v>
      </c>
      <c r="U339" s="40"/>
      <c r="V339" s="40"/>
      <c r="W339" s="40"/>
      <c r="X339" s="40"/>
      <c r="Y339" s="40"/>
      <c r="Z339" s="40"/>
      <c r="AA339" s="40"/>
      <c r="AB339" s="40"/>
      <c r="AC339" s="40"/>
      <c r="AD339" s="40"/>
      <c r="AE339" s="40"/>
      <c r="AR339" s="227" t="s">
        <v>368</v>
      </c>
      <c r="AT339" s="227" t="s">
        <v>212</v>
      </c>
      <c r="AU339" s="227" t="s">
        <v>81</v>
      </c>
      <c r="AY339" s="19" t="s">
        <v>210</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368</v>
      </c>
      <c r="BM339" s="227" t="s">
        <v>960</v>
      </c>
    </row>
    <row r="340" s="2" customFormat="1">
      <c r="A340" s="40"/>
      <c r="B340" s="41"/>
      <c r="C340" s="42"/>
      <c r="D340" s="229" t="s">
        <v>219</v>
      </c>
      <c r="E340" s="42"/>
      <c r="F340" s="230" t="s">
        <v>3348</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219</v>
      </c>
      <c r="AU340" s="19" t="s">
        <v>81</v>
      </c>
    </row>
    <row r="341" s="14" customFormat="1">
      <c r="A341" s="14"/>
      <c r="B341" s="245"/>
      <c r="C341" s="246"/>
      <c r="D341" s="236" t="s">
        <v>221</v>
      </c>
      <c r="E341" s="247" t="s">
        <v>19</v>
      </c>
      <c r="F341" s="248" t="s">
        <v>3349</v>
      </c>
      <c r="G341" s="246"/>
      <c r="H341" s="249">
        <v>17</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221</v>
      </c>
      <c r="AU341" s="255" t="s">
        <v>81</v>
      </c>
      <c r="AV341" s="14" t="s">
        <v>83</v>
      </c>
      <c r="AW341" s="14" t="s">
        <v>34</v>
      </c>
      <c r="AX341" s="14" t="s">
        <v>74</v>
      </c>
      <c r="AY341" s="255" t="s">
        <v>210</v>
      </c>
    </row>
    <row r="342" s="16" customFormat="1">
      <c r="A342" s="16"/>
      <c r="B342" s="267"/>
      <c r="C342" s="268"/>
      <c r="D342" s="236" t="s">
        <v>221</v>
      </c>
      <c r="E342" s="269" t="s">
        <v>19</v>
      </c>
      <c r="F342" s="270" t="s">
        <v>236</v>
      </c>
      <c r="G342" s="268"/>
      <c r="H342" s="271">
        <v>17</v>
      </c>
      <c r="I342" s="272"/>
      <c r="J342" s="268"/>
      <c r="K342" s="268"/>
      <c r="L342" s="273"/>
      <c r="M342" s="274"/>
      <c r="N342" s="275"/>
      <c r="O342" s="275"/>
      <c r="P342" s="275"/>
      <c r="Q342" s="275"/>
      <c r="R342" s="275"/>
      <c r="S342" s="275"/>
      <c r="T342" s="276"/>
      <c r="U342" s="16"/>
      <c r="V342" s="16"/>
      <c r="W342" s="16"/>
      <c r="X342" s="16"/>
      <c r="Y342" s="16"/>
      <c r="Z342" s="16"/>
      <c r="AA342" s="16"/>
      <c r="AB342" s="16"/>
      <c r="AC342" s="16"/>
      <c r="AD342" s="16"/>
      <c r="AE342" s="16"/>
      <c r="AT342" s="277" t="s">
        <v>221</v>
      </c>
      <c r="AU342" s="277" t="s">
        <v>81</v>
      </c>
      <c r="AV342" s="16" t="s">
        <v>217</v>
      </c>
      <c r="AW342" s="16" t="s">
        <v>34</v>
      </c>
      <c r="AX342" s="16" t="s">
        <v>81</v>
      </c>
      <c r="AY342" s="277" t="s">
        <v>210</v>
      </c>
    </row>
    <row r="343" s="2" customFormat="1" ht="16.5" customHeight="1">
      <c r="A343" s="40"/>
      <c r="B343" s="41"/>
      <c r="C343" s="216" t="s">
        <v>847</v>
      </c>
      <c r="D343" s="216" t="s">
        <v>212</v>
      </c>
      <c r="E343" s="217" t="s">
        <v>3350</v>
      </c>
      <c r="F343" s="218" t="s">
        <v>3351</v>
      </c>
      <c r="G343" s="219" t="s">
        <v>409</v>
      </c>
      <c r="H343" s="220">
        <v>2</v>
      </c>
      <c r="I343" s="221"/>
      <c r="J343" s="222">
        <f>ROUND(I343*H343,2)</f>
        <v>0</v>
      </c>
      <c r="K343" s="218" t="s">
        <v>216</v>
      </c>
      <c r="L343" s="46"/>
      <c r="M343" s="223" t="s">
        <v>19</v>
      </c>
      <c r="N343" s="224" t="s">
        <v>45</v>
      </c>
      <c r="O343" s="86"/>
      <c r="P343" s="225">
        <f>O343*H343</f>
        <v>0</v>
      </c>
      <c r="Q343" s="225">
        <v>0.00024000000000000001</v>
      </c>
      <c r="R343" s="225">
        <f>Q343*H343</f>
        <v>0.00048000000000000001</v>
      </c>
      <c r="S343" s="225">
        <v>0</v>
      </c>
      <c r="T343" s="226">
        <f>S343*H343</f>
        <v>0</v>
      </c>
      <c r="U343" s="40"/>
      <c r="V343" s="40"/>
      <c r="W343" s="40"/>
      <c r="X343" s="40"/>
      <c r="Y343" s="40"/>
      <c r="Z343" s="40"/>
      <c r="AA343" s="40"/>
      <c r="AB343" s="40"/>
      <c r="AC343" s="40"/>
      <c r="AD343" s="40"/>
      <c r="AE343" s="40"/>
      <c r="AR343" s="227" t="s">
        <v>368</v>
      </c>
      <c r="AT343" s="227" t="s">
        <v>212</v>
      </c>
      <c r="AU343" s="227" t="s">
        <v>81</v>
      </c>
      <c r="AY343" s="19" t="s">
        <v>210</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368</v>
      </c>
      <c r="BM343" s="227" t="s">
        <v>991</v>
      </c>
    </row>
    <row r="344" s="2" customFormat="1">
      <c r="A344" s="40"/>
      <c r="B344" s="41"/>
      <c r="C344" s="42"/>
      <c r="D344" s="229" t="s">
        <v>219</v>
      </c>
      <c r="E344" s="42"/>
      <c r="F344" s="230" t="s">
        <v>3352</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219</v>
      </c>
      <c r="AU344" s="19" t="s">
        <v>81</v>
      </c>
    </row>
    <row r="345" s="14" customFormat="1">
      <c r="A345" s="14"/>
      <c r="B345" s="245"/>
      <c r="C345" s="246"/>
      <c r="D345" s="236" t="s">
        <v>221</v>
      </c>
      <c r="E345" s="247" t="s">
        <v>19</v>
      </c>
      <c r="F345" s="248" t="s">
        <v>3265</v>
      </c>
      <c r="G345" s="246"/>
      <c r="H345" s="249">
        <v>2</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221</v>
      </c>
      <c r="AU345" s="255" t="s">
        <v>81</v>
      </c>
      <c r="AV345" s="14" t="s">
        <v>83</v>
      </c>
      <c r="AW345" s="14" t="s">
        <v>34</v>
      </c>
      <c r="AX345" s="14" t="s">
        <v>74</v>
      </c>
      <c r="AY345" s="255" t="s">
        <v>210</v>
      </c>
    </row>
    <row r="346" s="16" customFormat="1">
      <c r="A346" s="16"/>
      <c r="B346" s="267"/>
      <c r="C346" s="268"/>
      <c r="D346" s="236" t="s">
        <v>221</v>
      </c>
      <c r="E346" s="269" t="s">
        <v>19</v>
      </c>
      <c r="F346" s="270" t="s">
        <v>236</v>
      </c>
      <c r="G346" s="268"/>
      <c r="H346" s="271">
        <v>2</v>
      </c>
      <c r="I346" s="272"/>
      <c r="J346" s="268"/>
      <c r="K346" s="268"/>
      <c r="L346" s="273"/>
      <c r="M346" s="274"/>
      <c r="N346" s="275"/>
      <c r="O346" s="275"/>
      <c r="P346" s="275"/>
      <c r="Q346" s="275"/>
      <c r="R346" s="275"/>
      <c r="S346" s="275"/>
      <c r="T346" s="276"/>
      <c r="U346" s="16"/>
      <c r="V346" s="16"/>
      <c r="W346" s="16"/>
      <c r="X346" s="16"/>
      <c r="Y346" s="16"/>
      <c r="Z346" s="16"/>
      <c r="AA346" s="16"/>
      <c r="AB346" s="16"/>
      <c r="AC346" s="16"/>
      <c r="AD346" s="16"/>
      <c r="AE346" s="16"/>
      <c r="AT346" s="277" t="s">
        <v>221</v>
      </c>
      <c r="AU346" s="277" t="s">
        <v>81</v>
      </c>
      <c r="AV346" s="16" t="s">
        <v>217</v>
      </c>
      <c r="AW346" s="16" t="s">
        <v>34</v>
      </c>
      <c r="AX346" s="16" t="s">
        <v>81</v>
      </c>
      <c r="AY346" s="277" t="s">
        <v>210</v>
      </c>
    </row>
    <row r="347" s="2" customFormat="1" ht="21.75" customHeight="1">
      <c r="A347" s="40"/>
      <c r="B347" s="41"/>
      <c r="C347" s="216" t="s">
        <v>855</v>
      </c>
      <c r="D347" s="216" t="s">
        <v>212</v>
      </c>
      <c r="E347" s="217" t="s">
        <v>3353</v>
      </c>
      <c r="F347" s="218" t="s">
        <v>3354</v>
      </c>
      <c r="G347" s="219" t="s">
        <v>409</v>
      </c>
      <c r="H347" s="220">
        <v>13</v>
      </c>
      <c r="I347" s="221"/>
      <c r="J347" s="222">
        <f>ROUND(I347*H347,2)</f>
        <v>0</v>
      </c>
      <c r="K347" s="218" t="s">
        <v>216</v>
      </c>
      <c r="L347" s="46"/>
      <c r="M347" s="223" t="s">
        <v>19</v>
      </c>
      <c r="N347" s="224" t="s">
        <v>45</v>
      </c>
      <c r="O347" s="86"/>
      <c r="P347" s="225">
        <f>O347*H347</f>
        <v>0</v>
      </c>
      <c r="Q347" s="225">
        <v>0.00027999999999999998</v>
      </c>
      <c r="R347" s="225">
        <f>Q347*H347</f>
        <v>0.0036399999999999996</v>
      </c>
      <c r="S347" s="225">
        <v>0</v>
      </c>
      <c r="T347" s="226">
        <f>S347*H347</f>
        <v>0</v>
      </c>
      <c r="U347" s="40"/>
      <c r="V347" s="40"/>
      <c r="W347" s="40"/>
      <c r="X347" s="40"/>
      <c r="Y347" s="40"/>
      <c r="Z347" s="40"/>
      <c r="AA347" s="40"/>
      <c r="AB347" s="40"/>
      <c r="AC347" s="40"/>
      <c r="AD347" s="40"/>
      <c r="AE347" s="40"/>
      <c r="AR347" s="227" t="s">
        <v>368</v>
      </c>
      <c r="AT347" s="227" t="s">
        <v>212</v>
      </c>
      <c r="AU347" s="227" t="s">
        <v>81</v>
      </c>
      <c r="AY347" s="19" t="s">
        <v>210</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368</v>
      </c>
      <c r="BM347" s="227" t="s">
        <v>1013</v>
      </c>
    </row>
    <row r="348" s="2" customFormat="1">
      <c r="A348" s="40"/>
      <c r="B348" s="41"/>
      <c r="C348" s="42"/>
      <c r="D348" s="229" t="s">
        <v>219</v>
      </c>
      <c r="E348" s="42"/>
      <c r="F348" s="230" t="s">
        <v>3355</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219</v>
      </c>
      <c r="AU348" s="19" t="s">
        <v>81</v>
      </c>
    </row>
    <row r="349" s="14" customFormat="1">
      <c r="A349" s="14"/>
      <c r="B349" s="245"/>
      <c r="C349" s="246"/>
      <c r="D349" s="236" t="s">
        <v>221</v>
      </c>
      <c r="E349" s="247" t="s">
        <v>19</v>
      </c>
      <c r="F349" s="248" t="s">
        <v>3327</v>
      </c>
      <c r="G349" s="246"/>
      <c r="H349" s="249">
        <v>13</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221</v>
      </c>
      <c r="AU349" s="255" t="s">
        <v>81</v>
      </c>
      <c r="AV349" s="14" t="s">
        <v>83</v>
      </c>
      <c r="AW349" s="14" t="s">
        <v>34</v>
      </c>
      <c r="AX349" s="14" t="s">
        <v>74</v>
      </c>
      <c r="AY349" s="255" t="s">
        <v>210</v>
      </c>
    </row>
    <row r="350" s="16" customFormat="1">
      <c r="A350" s="16"/>
      <c r="B350" s="267"/>
      <c r="C350" s="268"/>
      <c r="D350" s="236" t="s">
        <v>221</v>
      </c>
      <c r="E350" s="269" t="s">
        <v>19</v>
      </c>
      <c r="F350" s="270" t="s">
        <v>236</v>
      </c>
      <c r="G350" s="268"/>
      <c r="H350" s="271">
        <v>13</v>
      </c>
      <c r="I350" s="272"/>
      <c r="J350" s="268"/>
      <c r="K350" s="268"/>
      <c r="L350" s="273"/>
      <c r="M350" s="274"/>
      <c r="N350" s="275"/>
      <c r="O350" s="275"/>
      <c r="P350" s="275"/>
      <c r="Q350" s="275"/>
      <c r="R350" s="275"/>
      <c r="S350" s="275"/>
      <c r="T350" s="276"/>
      <c r="U350" s="16"/>
      <c r="V350" s="16"/>
      <c r="W350" s="16"/>
      <c r="X350" s="16"/>
      <c r="Y350" s="16"/>
      <c r="Z350" s="16"/>
      <c r="AA350" s="16"/>
      <c r="AB350" s="16"/>
      <c r="AC350" s="16"/>
      <c r="AD350" s="16"/>
      <c r="AE350" s="16"/>
      <c r="AT350" s="277" t="s">
        <v>221</v>
      </c>
      <c r="AU350" s="277" t="s">
        <v>81</v>
      </c>
      <c r="AV350" s="16" t="s">
        <v>217</v>
      </c>
      <c r="AW350" s="16" t="s">
        <v>34</v>
      </c>
      <c r="AX350" s="16" t="s">
        <v>81</v>
      </c>
      <c r="AY350" s="277" t="s">
        <v>210</v>
      </c>
    </row>
    <row r="351" s="2" customFormat="1" ht="21.75" customHeight="1">
      <c r="A351" s="40"/>
      <c r="B351" s="41"/>
      <c r="C351" s="216" t="s">
        <v>860</v>
      </c>
      <c r="D351" s="216" t="s">
        <v>212</v>
      </c>
      <c r="E351" s="217" t="s">
        <v>3356</v>
      </c>
      <c r="F351" s="218" t="s">
        <v>3357</v>
      </c>
      <c r="G351" s="219" t="s">
        <v>409</v>
      </c>
      <c r="H351" s="220">
        <v>1</v>
      </c>
      <c r="I351" s="221"/>
      <c r="J351" s="222">
        <f>ROUND(I351*H351,2)</f>
        <v>0</v>
      </c>
      <c r="K351" s="218" t="s">
        <v>296</v>
      </c>
      <c r="L351" s="46"/>
      <c r="M351" s="223" t="s">
        <v>19</v>
      </c>
      <c r="N351" s="224" t="s">
        <v>45</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368</v>
      </c>
      <c r="AT351" s="227" t="s">
        <v>212</v>
      </c>
      <c r="AU351" s="227" t="s">
        <v>81</v>
      </c>
      <c r="AY351" s="19" t="s">
        <v>210</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368</v>
      </c>
      <c r="BM351" s="227" t="s">
        <v>1025</v>
      </c>
    </row>
    <row r="352" s="14" customFormat="1">
      <c r="A352" s="14"/>
      <c r="B352" s="245"/>
      <c r="C352" s="246"/>
      <c r="D352" s="236" t="s">
        <v>221</v>
      </c>
      <c r="E352" s="247" t="s">
        <v>19</v>
      </c>
      <c r="F352" s="248" t="s">
        <v>3261</v>
      </c>
      <c r="G352" s="246"/>
      <c r="H352" s="249">
        <v>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221</v>
      </c>
      <c r="AU352" s="255" t="s">
        <v>81</v>
      </c>
      <c r="AV352" s="14" t="s">
        <v>83</v>
      </c>
      <c r="AW352" s="14" t="s">
        <v>34</v>
      </c>
      <c r="AX352" s="14" t="s">
        <v>74</v>
      </c>
      <c r="AY352" s="255" t="s">
        <v>210</v>
      </c>
    </row>
    <row r="353" s="16" customFormat="1">
      <c r="A353" s="16"/>
      <c r="B353" s="267"/>
      <c r="C353" s="268"/>
      <c r="D353" s="236" t="s">
        <v>221</v>
      </c>
      <c r="E353" s="269" t="s">
        <v>19</v>
      </c>
      <c r="F353" s="270" t="s">
        <v>236</v>
      </c>
      <c r="G353" s="268"/>
      <c r="H353" s="271">
        <v>1</v>
      </c>
      <c r="I353" s="272"/>
      <c r="J353" s="268"/>
      <c r="K353" s="268"/>
      <c r="L353" s="273"/>
      <c r="M353" s="274"/>
      <c r="N353" s="275"/>
      <c r="O353" s="275"/>
      <c r="P353" s="275"/>
      <c r="Q353" s="275"/>
      <c r="R353" s="275"/>
      <c r="S353" s="275"/>
      <c r="T353" s="276"/>
      <c r="U353" s="16"/>
      <c r="V353" s="16"/>
      <c r="W353" s="16"/>
      <c r="X353" s="16"/>
      <c r="Y353" s="16"/>
      <c r="Z353" s="16"/>
      <c r="AA353" s="16"/>
      <c r="AB353" s="16"/>
      <c r="AC353" s="16"/>
      <c r="AD353" s="16"/>
      <c r="AE353" s="16"/>
      <c r="AT353" s="277" t="s">
        <v>221</v>
      </c>
      <c r="AU353" s="277" t="s">
        <v>81</v>
      </c>
      <c r="AV353" s="16" t="s">
        <v>217</v>
      </c>
      <c r="AW353" s="16" t="s">
        <v>34</v>
      </c>
      <c r="AX353" s="16" t="s">
        <v>81</v>
      </c>
      <c r="AY353" s="277" t="s">
        <v>210</v>
      </c>
    </row>
    <row r="354" s="2" customFormat="1" ht="16.5" customHeight="1">
      <c r="A354" s="40"/>
      <c r="B354" s="41"/>
      <c r="C354" s="216" t="s">
        <v>865</v>
      </c>
      <c r="D354" s="216" t="s">
        <v>212</v>
      </c>
      <c r="E354" s="217" t="s">
        <v>3358</v>
      </c>
      <c r="F354" s="218" t="s">
        <v>3359</v>
      </c>
      <c r="G354" s="219" t="s">
        <v>409</v>
      </c>
      <c r="H354" s="220">
        <v>1</v>
      </c>
      <c r="I354" s="221"/>
      <c r="J354" s="222">
        <f>ROUND(I354*H354,2)</f>
        <v>0</v>
      </c>
      <c r="K354" s="218" t="s">
        <v>296</v>
      </c>
      <c r="L354" s="46"/>
      <c r="M354" s="223" t="s">
        <v>19</v>
      </c>
      <c r="N354" s="224" t="s">
        <v>45</v>
      </c>
      <c r="O354" s="86"/>
      <c r="P354" s="225">
        <f>O354*H354</f>
        <v>0</v>
      </c>
      <c r="Q354" s="225">
        <v>0</v>
      </c>
      <c r="R354" s="225">
        <f>Q354*H354</f>
        <v>0</v>
      </c>
      <c r="S354" s="225">
        <v>0</v>
      </c>
      <c r="T354" s="226">
        <f>S354*H354</f>
        <v>0</v>
      </c>
      <c r="U354" s="40"/>
      <c r="V354" s="40"/>
      <c r="W354" s="40"/>
      <c r="X354" s="40"/>
      <c r="Y354" s="40"/>
      <c r="Z354" s="40"/>
      <c r="AA354" s="40"/>
      <c r="AB354" s="40"/>
      <c r="AC354" s="40"/>
      <c r="AD354" s="40"/>
      <c r="AE354" s="40"/>
      <c r="AR354" s="227" t="s">
        <v>368</v>
      </c>
      <c r="AT354" s="227" t="s">
        <v>212</v>
      </c>
      <c r="AU354" s="227" t="s">
        <v>81</v>
      </c>
      <c r="AY354" s="19" t="s">
        <v>210</v>
      </c>
      <c r="BE354" s="228">
        <f>IF(N354="základní",J354,0)</f>
        <v>0</v>
      </c>
      <c r="BF354" s="228">
        <f>IF(N354="snížená",J354,0)</f>
        <v>0</v>
      </c>
      <c r="BG354" s="228">
        <f>IF(N354="zákl. přenesená",J354,0)</f>
        <v>0</v>
      </c>
      <c r="BH354" s="228">
        <f>IF(N354="sníž. přenesená",J354,0)</f>
        <v>0</v>
      </c>
      <c r="BI354" s="228">
        <f>IF(N354="nulová",J354,0)</f>
        <v>0</v>
      </c>
      <c r="BJ354" s="19" t="s">
        <v>81</v>
      </c>
      <c r="BK354" s="228">
        <f>ROUND(I354*H354,2)</f>
        <v>0</v>
      </c>
      <c r="BL354" s="19" t="s">
        <v>368</v>
      </c>
      <c r="BM354" s="227" t="s">
        <v>1039</v>
      </c>
    </row>
    <row r="355" s="14" customFormat="1">
      <c r="A355" s="14"/>
      <c r="B355" s="245"/>
      <c r="C355" s="246"/>
      <c r="D355" s="236" t="s">
        <v>221</v>
      </c>
      <c r="E355" s="247" t="s">
        <v>19</v>
      </c>
      <c r="F355" s="248" t="s">
        <v>3261</v>
      </c>
      <c r="G355" s="246"/>
      <c r="H355" s="249">
        <v>1</v>
      </c>
      <c r="I355" s="250"/>
      <c r="J355" s="246"/>
      <c r="K355" s="246"/>
      <c r="L355" s="251"/>
      <c r="M355" s="252"/>
      <c r="N355" s="253"/>
      <c r="O355" s="253"/>
      <c r="P355" s="253"/>
      <c r="Q355" s="253"/>
      <c r="R355" s="253"/>
      <c r="S355" s="253"/>
      <c r="T355" s="254"/>
      <c r="U355" s="14"/>
      <c r="V355" s="14"/>
      <c r="W355" s="14"/>
      <c r="X355" s="14"/>
      <c r="Y355" s="14"/>
      <c r="Z355" s="14"/>
      <c r="AA355" s="14"/>
      <c r="AB355" s="14"/>
      <c r="AC355" s="14"/>
      <c r="AD355" s="14"/>
      <c r="AE355" s="14"/>
      <c r="AT355" s="255" t="s">
        <v>221</v>
      </c>
      <c r="AU355" s="255" t="s">
        <v>81</v>
      </c>
      <c r="AV355" s="14" t="s">
        <v>83</v>
      </c>
      <c r="AW355" s="14" t="s">
        <v>34</v>
      </c>
      <c r="AX355" s="14" t="s">
        <v>74</v>
      </c>
      <c r="AY355" s="255" t="s">
        <v>210</v>
      </c>
    </row>
    <row r="356" s="16" customFormat="1">
      <c r="A356" s="16"/>
      <c r="B356" s="267"/>
      <c r="C356" s="268"/>
      <c r="D356" s="236" t="s">
        <v>221</v>
      </c>
      <c r="E356" s="269" t="s">
        <v>19</v>
      </c>
      <c r="F356" s="270" t="s">
        <v>236</v>
      </c>
      <c r="G356" s="268"/>
      <c r="H356" s="271">
        <v>1</v>
      </c>
      <c r="I356" s="272"/>
      <c r="J356" s="268"/>
      <c r="K356" s="268"/>
      <c r="L356" s="273"/>
      <c r="M356" s="274"/>
      <c r="N356" s="275"/>
      <c r="O356" s="275"/>
      <c r="P356" s="275"/>
      <c r="Q356" s="275"/>
      <c r="R356" s="275"/>
      <c r="S356" s="275"/>
      <c r="T356" s="276"/>
      <c r="U356" s="16"/>
      <c r="V356" s="16"/>
      <c r="W356" s="16"/>
      <c r="X356" s="16"/>
      <c r="Y356" s="16"/>
      <c r="Z356" s="16"/>
      <c r="AA356" s="16"/>
      <c r="AB356" s="16"/>
      <c r="AC356" s="16"/>
      <c r="AD356" s="16"/>
      <c r="AE356" s="16"/>
      <c r="AT356" s="277" t="s">
        <v>221</v>
      </c>
      <c r="AU356" s="277" t="s">
        <v>81</v>
      </c>
      <c r="AV356" s="16" t="s">
        <v>217</v>
      </c>
      <c r="AW356" s="16" t="s">
        <v>34</v>
      </c>
      <c r="AX356" s="16" t="s">
        <v>81</v>
      </c>
      <c r="AY356" s="277" t="s">
        <v>210</v>
      </c>
    </row>
    <row r="357" s="2" customFormat="1" ht="16.5" customHeight="1">
      <c r="A357" s="40"/>
      <c r="B357" s="41"/>
      <c r="C357" s="216" t="s">
        <v>872</v>
      </c>
      <c r="D357" s="216" t="s">
        <v>212</v>
      </c>
      <c r="E357" s="217" t="s">
        <v>3360</v>
      </c>
      <c r="F357" s="218" t="s">
        <v>3361</v>
      </c>
      <c r="G357" s="219" t="s">
        <v>409</v>
      </c>
      <c r="H357" s="220">
        <v>1</v>
      </c>
      <c r="I357" s="221"/>
      <c r="J357" s="222">
        <f>ROUND(I357*H357,2)</f>
        <v>0</v>
      </c>
      <c r="K357" s="218" t="s">
        <v>296</v>
      </c>
      <c r="L357" s="46"/>
      <c r="M357" s="223" t="s">
        <v>19</v>
      </c>
      <c r="N357" s="224" t="s">
        <v>45</v>
      </c>
      <c r="O357" s="86"/>
      <c r="P357" s="225">
        <f>O357*H357</f>
        <v>0</v>
      </c>
      <c r="Q357" s="225">
        <v>0</v>
      </c>
      <c r="R357" s="225">
        <f>Q357*H357</f>
        <v>0</v>
      </c>
      <c r="S357" s="225">
        <v>0</v>
      </c>
      <c r="T357" s="226">
        <f>S357*H357</f>
        <v>0</v>
      </c>
      <c r="U357" s="40"/>
      <c r="V357" s="40"/>
      <c r="W357" s="40"/>
      <c r="X357" s="40"/>
      <c r="Y357" s="40"/>
      <c r="Z357" s="40"/>
      <c r="AA357" s="40"/>
      <c r="AB357" s="40"/>
      <c r="AC357" s="40"/>
      <c r="AD357" s="40"/>
      <c r="AE357" s="40"/>
      <c r="AR357" s="227" t="s">
        <v>368</v>
      </c>
      <c r="AT357" s="227" t="s">
        <v>212</v>
      </c>
      <c r="AU357" s="227" t="s">
        <v>81</v>
      </c>
      <c r="AY357" s="19" t="s">
        <v>210</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368</v>
      </c>
      <c r="BM357" s="227" t="s">
        <v>1050</v>
      </c>
    </row>
    <row r="358" s="14" customFormat="1">
      <c r="A358" s="14"/>
      <c r="B358" s="245"/>
      <c r="C358" s="246"/>
      <c r="D358" s="236" t="s">
        <v>221</v>
      </c>
      <c r="E358" s="247" t="s">
        <v>19</v>
      </c>
      <c r="F358" s="248" t="s">
        <v>3261</v>
      </c>
      <c r="G358" s="246"/>
      <c r="H358" s="249">
        <v>1</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221</v>
      </c>
      <c r="AU358" s="255" t="s">
        <v>81</v>
      </c>
      <c r="AV358" s="14" t="s">
        <v>83</v>
      </c>
      <c r="AW358" s="14" t="s">
        <v>34</v>
      </c>
      <c r="AX358" s="14" t="s">
        <v>74</v>
      </c>
      <c r="AY358" s="255" t="s">
        <v>210</v>
      </c>
    </row>
    <row r="359" s="16" customFormat="1">
      <c r="A359" s="16"/>
      <c r="B359" s="267"/>
      <c r="C359" s="268"/>
      <c r="D359" s="236" t="s">
        <v>221</v>
      </c>
      <c r="E359" s="269" t="s">
        <v>19</v>
      </c>
      <c r="F359" s="270" t="s">
        <v>236</v>
      </c>
      <c r="G359" s="268"/>
      <c r="H359" s="271">
        <v>1</v>
      </c>
      <c r="I359" s="272"/>
      <c r="J359" s="268"/>
      <c r="K359" s="268"/>
      <c r="L359" s="273"/>
      <c r="M359" s="274"/>
      <c r="N359" s="275"/>
      <c r="O359" s="275"/>
      <c r="P359" s="275"/>
      <c r="Q359" s="275"/>
      <c r="R359" s="275"/>
      <c r="S359" s="275"/>
      <c r="T359" s="276"/>
      <c r="U359" s="16"/>
      <c r="V359" s="16"/>
      <c r="W359" s="16"/>
      <c r="X359" s="16"/>
      <c r="Y359" s="16"/>
      <c r="Z359" s="16"/>
      <c r="AA359" s="16"/>
      <c r="AB359" s="16"/>
      <c r="AC359" s="16"/>
      <c r="AD359" s="16"/>
      <c r="AE359" s="16"/>
      <c r="AT359" s="277" t="s">
        <v>221</v>
      </c>
      <c r="AU359" s="277" t="s">
        <v>81</v>
      </c>
      <c r="AV359" s="16" t="s">
        <v>217</v>
      </c>
      <c r="AW359" s="16" t="s">
        <v>34</v>
      </c>
      <c r="AX359" s="16" t="s">
        <v>81</v>
      </c>
      <c r="AY359" s="277" t="s">
        <v>210</v>
      </c>
    </row>
    <row r="360" s="2" customFormat="1" ht="16.5" customHeight="1">
      <c r="A360" s="40"/>
      <c r="B360" s="41"/>
      <c r="C360" s="216" t="s">
        <v>879</v>
      </c>
      <c r="D360" s="216" t="s">
        <v>212</v>
      </c>
      <c r="E360" s="217" t="s">
        <v>3362</v>
      </c>
      <c r="F360" s="218" t="s">
        <v>3363</v>
      </c>
      <c r="G360" s="219" t="s">
        <v>409</v>
      </c>
      <c r="H360" s="220">
        <v>1</v>
      </c>
      <c r="I360" s="221"/>
      <c r="J360" s="222">
        <f>ROUND(I360*H360,2)</f>
        <v>0</v>
      </c>
      <c r="K360" s="218" t="s">
        <v>296</v>
      </c>
      <c r="L360" s="46"/>
      <c r="M360" s="223" t="s">
        <v>19</v>
      </c>
      <c r="N360" s="224" t="s">
        <v>45</v>
      </c>
      <c r="O360" s="86"/>
      <c r="P360" s="225">
        <f>O360*H360</f>
        <v>0</v>
      </c>
      <c r="Q360" s="225">
        <v>0</v>
      </c>
      <c r="R360" s="225">
        <f>Q360*H360</f>
        <v>0</v>
      </c>
      <c r="S360" s="225">
        <v>0</v>
      </c>
      <c r="T360" s="226">
        <f>S360*H360</f>
        <v>0</v>
      </c>
      <c r="U360" s="40"/>
      <c r="V360" s="40"/>
      <c r="W360" s="40"/>
      <c r="X360" s="40"/>
      <c r="Y360" s="40"/>
      <c r="Z360" s="40"/>
      <c r="AA360" s="40"/>
      <c r="AB360" s="40"/>
      <c r="AC360" s="40"/>
      <c r="AD360" s="40"/>
      <c r="AE360" s="40"/>
      <c r="AR360" s="227" t="s">
        <v>368</v>
      </c>
      <c r="AT360" s="227" t="s">
        <v>212</v>
      </c>
      <c r="AU360" s="227" t="s">
        <v>81</v>
      </c>
      <c r="AY360" s="19" t="s">
        <v>210</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368</v>
      </c>
      <c r="BM360" s="227" t="s">
        <v>1061</v>
      </c>
    </row>
    <row r="361" s="14" customFormat="1">
      <c r="A361" s="14"/>
      <c r="B361" s="245"/>
      <c r="C361" s="246"/>
      <c r="D361" s="236" t="s">
        <v>221</v>
      </c>
      <c r="E361" s="247" t="s">
        <v>19</v>
      </c>
      <c r="F361" s="248" t="s">
        <v>3261</v>
      </c>
      <c r="G361" s="246"/>
      <c r="H361" s="249">
        <v>1</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81</v>
      </c>
      <c r="AV361" s="14" t="s">
        <v>83</v>
      </c>
      <c r="AW361" s="14" t="s">
        <v>34</v>
      </c>
      <c r="AX361" s="14" t="s">
        <v>74</v>
      </c>
      <c r="AY361" s="255" t="s">
        <v>210</v>
      </c>
    </row>
    <row r="362" s="16" customFormat="1">
      <c r="A362" s="16"/>
      <c r="B362" s="267"/>
      <c r="C362" s="268"/>
      <c r="D362" s="236" t="s">
        <v>221</v>
      </c>
      <c r="E362" s="269" t="s">
        <v>19</v>
      </c>
      <c r="F362" s="270" t="s">
        <v>236</v>
      </c>
      <c r="G362" s="268"/>
      <c r="H362" s="271">
        <v>1</v>
      </c>
      <c r="I362" s="272"/>
      <c r="J362" s="268"/>
      <c r="K362" s="268"/>
      <c r="L362" s="273"/>
      <c r="M362" s="274"/>
      <c r="N362" s="275"/>
      <c r="O362" s="275"/>
      <c r="P362" s="275"/>
      <c r="Q362" s="275"/>
      <c r="R362" s="275"/>
      <c r="S362" s="275"/>
      <c r="T362" s="276"/>
      <c r="U362" s="16"/>
      <c r="V362" s="16"/>
      <c r="W362" s="16"/>
      <c r="X362" s="16"/>
      <c r="Y362" s="16"/>
      <c r="Z362" s="16"/>
      <c r="AA362" s="16"/>
      <c r="AB362" s="16"/>
      <c r="AC362" s="16"/>
      <c r="AD362" s="16"/>
      <c r="AE362" s="16"/>
      <c r="AT362" s="277" t="s">
        <v>221</v>
      </c>
      <c r="AU362" s="277" t="s">
        <v>81</v>
      </c>
      <c r="AV362" s="16" t="s">
        <v>217</v>
      </c>
      <c r="AW362" s="16" t="s">
        <v>34</v>
      </c>
      <c r="AX362" s="16" t="s">
        <v>81</v>
      </c>
      <c r="AY362" s="277" t="s">
        <v>210</v>
      </c>
    </row>
    <row r="363" s="2" customFormat="1" ht="16.5" customHeight="1">
      <c r="A363" s="40"/>
      <c r="B363" s="41"/>
      <c r="C363" s="216" t="s">
        <v>884</v>
      </c>
      <c r="D363" s="216" t="s">
        <v>212</v>
      </c>
      <c r="E363" s="217" t="s">
        <v>3364</v>
      </c>
      <c r="F363" s="218" t="s">
        <v>3365</v>
      </c>
      <c r="G363" s="219" t="s">
        <v>3366</v>
      </c>
      <c r="H363" s="220">
        <v>3</v>
      </c>
      <c r="I363" s="221"/>
      <c r="J363" s="222">
        <f>ROUND(I363*H363,2)</f>
        <v>0</v>
      </c>
      <c r="K363" s="218" t="s">
        <v>296</v>
      </c>
      <c r="L363" s="46"/>
      <c r="M363" s="223" t="s">
        <v>19</v>
      </c>
      <c r="N363" s="224" t="s">
        <v>45</v>
      </c>
      <c r="O363" s="86"/>
      <c r="P363" s="225">
        <f>O363*H363</f>
        <v>0</v>
      </c>
      <c r="Q363" s="225">
        <v>0</v>
      </c>
      <c r="R363" s="225">
        <f>Q363*H363</f>
        <v>0</v>
      </c>
      <c r="S363" s="225">
        <v>0</v>
      </c>
      <c r="T363" s="226">
        <f>S363*H363</f>
        <v>0</v>
      </c>
      <c r="U363" s="40"/>
      <c r="V363" s="40"/>
      <c r="W363" s="40"/>
      <c r="X363" s="40"/>
      <c r="Y363" s="40"/>
      <c r="Z363" s="40"/>
      <c r="AA363" s="40"/>
      <c r="AB363" s="40"/>
      <c r="AC363" s="40"/>
      <c r="AD363" s="40"/>
      <c r="AE363" s="40"/>
      <c r="AR363" s="227" t="s">
        <v>368</v>
      </c>
      <c r="AT363" s="227" t="s">
        <v>212</v>
      </c>
      <c r="AU363" s="227" t="s">
        <v>81</v>
      </c>
      <c r="AY363" s="19" t="s">
        <v>210</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368</v>
      </c>
      <c r="BM363" s="227" t="s">
        <v>1096</v>
      </c>
    </row>
    <row r="364" s="14" customFormat="1">
      <c r="A364" s="14"/>
      <c r="B364" s="245"/>
      <c r="C364" s="246"/>
      <c r="D364" s="236" t="s">
        <v>221</v>
      </c>
      <c r="E364" s="247" t="s">
        <v>19</v>
      </c>
      <c r="F364" s="248" t="s">
        <v>2324</v>
      </c>
      <c r="G364" s="246"/>
      <c r="H364" s="249">
        <v>3</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221</v>
      </c>
      <c r="AU364" s="255" t="s">
        <v>81</v>
      </c>
      <c r="AV364" s="14" t="s">
        <v>83</v>
      </c>
      <c r="AW364" s="14" t="s">
        <v>34</v>
      </c>
      <c r="AX364" s="14" t="s">
        <v>74</v>
      </c>
      <c r="AY364" s="255" t="s">
        <v>210</v>
      </c>
    </row>
    <row r="365" s="16" customFormat="1">
      <c r="A365" s="16"/>
      <c r="B365" s="267"/>
      <c r="C365" s="268"/>
      <c r="D365" s="236" t="s">
        <v>221</v>
      </c>
      <c r="E365" s="269" t="s">
        <v>19</v>
      </c>
      <c r="F365" s="270" t="s">
        <v>236</v>
      </c>
      <c r="G365" s="268"/>
      <c r="H365" s="271">
        <v>3</v>
      </c>
      <c r="I365" s="272"/>
      <c r="J365" s="268"/>
      <c r="K365" s="268"/>
      <c r="L365" s="273"/>
      <c r="M365" s="274"/>
      <c r="N365" s="275"/>
      <c r="O365" s="275"/>
      <c r="P365" s="275"/>
      <c r="Q365" s="275"/>
      <c r="R365" s="275"/>
      <c r="S365" s="275"/>
      <c r="T365" s="276"/>
      <c r="U365" s="16"/>
      <c r="V365" s="16"/>
      <c r="W365" s="16"/>
      <c r="X365" s="16"/>
      <c r="Y365" s="16"/>
      <c r="Z365" s="16"/>
      <c r="AA365" s="16"/>
      <c r="AB365" s="16"/>
      <c r="AC365" s="16"/>
      <c r="AD365" s="16"/>
      <c r="AE365" s="16"/>
      <c r="AT365" s="277" t="s">
        <v>221</v>
      </c>
      <c r="AU365" s="277" t="s">
        <v>81</v>
      </c>
      <c r="AV365" s="16" t="s">
        <v>217</v>
      </c>
      <c r="AW365" s="16" t="s">
        <v>34</v>
      </c>
      <c r="AX365" s="16" t="s">
        <v>81</v>
      </c>
      <c r="AY365" s="277" t="s">
        <v>210</v>
      </c>
    </row>
    <row r="366" s="2" customFormat="1" ht="21.75" customHeight="1">
      <c r="A366" s="40"/>
      <c r="B366" s="41"/>
      <c r="C366" s="216" t="s">
        <v>891</v>
      </c>
      <c r="D366" s="216" t="s">
        <v>212</v>
      </c>
      <c r="E366" s="217" t="s">
        <v>3367</v>
      </c>
      <c r="F366" s="218" t="s">
        <v>3368</v>
      </c>
      <c r="G366" s="219" t="s">
        <v>459</v>
      </c>
      <c r="H366" s="220">
        <v>1</v>
      </c>
      <c r="I366" s="221"/>
      <c r="J366" s="222">
        <f>ROUND(I366*H366,2)</f>
        <v>0</v>
      </c>
      <c r="K366" s="218" t="s">
        <v>216</v>
      </c>
      <c r="L366" s="46"/>
      <c r="M366" s="223" t="s">
        <v>19</v>
      </c>
      <c r="N366" s="224" t="s">
        <v>45</v>
      </c>
      <c r="O366" s="86"/>
      <c r="P366" s="225">
        <f>O366*H366</f>
        <v>0</v>
      </c>
      <c r="Q366" s="225">
        <v>0.030200000000000001</v>
      </c>
      <c r="R366" s="225">
        <f>Q366*H366</f>
        <v>0.030200000000000001</v>
      </c>
      <c r="S366" s="225">
        <v>0</v>
      </c>
      <c r="T366" s="226">
        <f>S366*H366</f>
        <v>0</v>
      </c>
      <c r="U366" s="40"/>
      <c r="V366" s="40"/>
      <c r="W366" s="40"/>
      <c r="X366" s="40"/>
      <c r="Y366" s="40"/>
      <c r="Z366" s="40"/>
      <c r="AA366" s="40"/>
      <c r="AB366" s="40"/>
      <c r="AC366" s="40"/>
      <c r="AD366" s="40"/>
      <c r="AE366" s="40"/>
      <c r="AR366" s="227" t="s">
        <v>368</v>
      </c>
      <c r="AT366" s="227" t="s">
        <v>212</v>
      </c>
      <c r="AU366" s="227" t="s">
        <v>81</v>
      </c>
      <c r="AY366" s="19" t="s">
        <v>210</v>
      </c>
      <c r="BE366" s="228">
        <f>IF(N366="základní",J366,0)</f>
        <v>0</v>
      </c>
      <c r="BF366" s="228">
        <f>IF(N366="snížená",J366,0)</f>
        <v>0</v>
      </c>
      <c r="BG366" s="228">
        <f>IF(N366="zákl. přenesená",J366,0)</f>
        <v>0</v>
      </c>
      <c r="BH366" s="228">
        <f>IF(N366="sníž. přenesená",J366,0)</f>
        <v>0</v>
      </c>
      <c r="BI366" s="228">
        <f>IF(N366="nulová",J366,0)</f>
        <v>0</v>
      </c>
      <c r="BJ366" s="19" t="s">
        <v>81</v>
      </c>
      <c r="BK366" s="228">
        <f>ROUND(I366*H366,2)</f>
        <v>0</v>
      </c>
      <c r="BL366" s="19" t="s">
        <v>368</v>
      </c>
      <c r="BM366" s="227" t="s">
        <v>1110</v>
      </c>
    </row>
    <row r="367" s="2" customFormat="1">
      <c r="A367" s="40"/>
      <c r="B367" s="41"/>
      <c r="C367" s="42"/>
      <c r="D367" s="229" t="s">
        <v>219</v>
      </c>
      <c r="E367" s="42"/>
      <c r="F367" s="230" t="s">
        <v>3369</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219</v>
      </c>
      <c r="AU367" s="19" t="s">
        <v>81</v>
      </c>
    </row>
    <row r="368" s="14" customFormat="1">
      <c r="A368" s="14"/>
      <c r="B368" s="245"/>
      <c r="C368" s="246"/>
      <c r="D368" s="236" t="s">
        <v>221</v>
      </c>
      <c r="E368" s="247" t="s">
        <v>19</v>
      </c>
      <c r="F368" s="248" t="s">
        <v>3261</v>
      </c>
      <c r="G368" s="246"/>
      <c r="H368" s="249">
        <v>1</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81</v>
      </c>
      <c r="AV368" s="14" t="s">
        <v>83</v>
      </c>
      <c r="AW368" s="14" t="s">
        <v>34</v>
      </c>
      <c r="AX368" s="14" t="s">
        <v>74</v>
      </c>
      <c r="AY368" s="255" t="s">
        <v>210</v>
      </c>
    </row>
    <row r="369" s="16" customFormat="1">
      <c r="A369" s="16"/>
      <c r="B369" s="267"/>
      <c r="C369" s="268"/>
      <c r="D369" s="236" t="s">
        <v>221</v>
      </c>
      <c r="E369" s="269" t="s">
        <v>19</v>
      </c>
      <c r="F369" s="270" t="s">
        <v>236</v>
      </c>
      <c r="G369" s="268"/>
      <c r="H369" s="271">
        <v>1</v>
      </c>
      <c r="I369" s="272"/>
      <c r="J369" s="268"/>
      <c r="K369" s="268"/>
      <c r="L369" s="273"/>
      <c r="M369" s="274"/>
      <c r="N369" s="275"/>
      <c r="O369" s="275"/>
      <c r="P369" s="275"/>
      <c r="Q369" s="275"/>
      <c r="R369" s="275"/>
      <c r="S369" s="275"/>
      <c r="T369" s="276"/>
      <c r="U369" s="16"/>
      <c r="V369" s="16"/>
      <c r="W369" s="16"/>
      <c r="X369" s="16"/>
      <c r="Y369" s="16"/>
      <c r="Z369" s="16"/>
      <c r="AA369" s="16"/>
      <c r="AB369" s="16"/>
      <c r="AC369" s="16"/>
      <c r="AD369" s="16"/>
      <c r="AE369" s="16"/>
      <c r="AT369" s="277" t="s">
        <v>221</v>
      </c>
      <c r="AU369" s="277" t="s">
        <v>81</v>
      </c>
      <c r="AV369" s="16" t="s">
        <v>217</v>
      </c>
      <c r="AW369" s="16" t="s">
        <v>34</v>
      </c>
      <c r="AX369" s="16" t="s">
        <v>81</v>
      </c>
      <c r="AY369" s="277" t="s">
        <v>210</v>
      </c>
    </row>
    <row r="370" s="2" customFormat="1" ht="24.15" customHeight="1">
      <c r="A370" s="40"/>
      <c r="B370" s="41"/>
      <c r="C370" s="216" t="s">
        <v>896</v>
      </c>
      <c r="D370" s="216" t="s">
        <v>212</v>
      </c>
      <c r="E370" s="217" t="s">
        <v>3370</v>
      </c>
      <c r="F370" s="218" t="s">
        <v>3371</v>
      </c>
      <c r="G370" s="219" t="s">
        <v>417</v>
      </c>
      <c r="H370" s="220">
        <v>114.5</v>
      </c>
      <c r="I370" s="221"/>
      <c r="J370" s="222">
        <f>ROUND(I370*H370,2)</f>
        <v>0</v>
      </c>
      <c r="K370" s="218" t="s">
        <v>216</v>
      </c>
      <c r="L370" s="46"/>
      <c r="M370" s="223" t="s">
        <v>19</v>
      </c>
      <c r="N370" s="224" t="s">
        <v>45</v>
      </c>
      <c r="O370" s="86"/>
      <c r="P370" s="225">
        <f>O370*H370</f>
        <v>0</v>
      </c>
      <c r="Q370" s="225">
        <v>0.00019000000000000001</v>
      </c>
      <c r="R370" s="225">
        <f>Q370*H370</f>
        <v>0.021755</v>
      </c>
      <c r="S370" s="225">
        <v>0</v>
      </c>
      <c r="T370" s="226">
        <f>S370*H370</f>
        <v>0</v>
      </c>
      <c r="U370" s="40"/>
      <c r="V370" s="40"/>
      <c r="W370" s="40"/>
      <c r="X370" s="40"/>
      <c r="Y370" s="40"/>
      <c r="Z370" s="40"/>
      <c r="AA370" s="40"/>
      <c r="AB370" s="40"/>
      <c r="AC370" s="40"/>
      <c r="AD370" s="40"/>
      <c r="AE370" s="40"/>
      <c r="AR370" s="227" t="s">
        <v>368</v>
      </c>
      <c r="AT370" s="227" t="s">
        <v>212</v>
      </c>
      <c r="AU370" s="227" t="s">
        <v>81</v>
      </c>
      <c r="AY370" s="19" t="s">
        <v>210</v>
      </c>
      <c r="BE370" s="228">
        <f>IF(N370="základní",J370,0)</f>
        <v>0</v>
      </c>
      <c r="BF370" s="228">
        <f>IF(N370="snížená",J370,0)</f>
        <v>0</v>
      </c>
      <c r="BG370" s="228">
        <f>IF(N370="zákl. přenesená",J370,0)</f>
        <v>0</v>
      </c>
      <c r="BH370" s="228">
        <f>IF(N370="sníž. přenesená",J370,0)</f>
        <v>0</v>
      </c>
      <c r="BI370" s="228">
        <f>IF(N370="nulová",J370,0)</f>
        <v>0</v>
      </c>
      <c r="BJ370" s="19" t="s">
        <v>81</v>
      </c>
      <c r="BK370" s="228">
        <f>ROUND(I370*H370,2)</f>
        <v>0</v>
      </c>
      <c r="BL370" s="19" t="s">
        <v>368</v>
      </c>
      <c r="BM370" s="227" t="s">
        <v>1121</v>
      </c>
    </row>
    <row r="371" s="2" customFormat="1">
      <c r="A371" s="40"/>
      <c r="B371" s="41"/>
      <c r="C371" s="42"/>
      <c r="D371" s="229" t="s">
        <v>219</v>
      </c>
      <c r="E371" s="42"/>
      <c r="F371" s="230" t="s">
        <v>3372</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219</v>
      </c>
      <c r="AU371" s="19" t="s">
        <v>81</v>
      </c>
    </row>
    <row r="372" s="14" customFormat="1">
      <c r="A372" s="14"/>
      <c r="B372" s="245"/>
      <c r="C372" s="246"/>
      <c r="D372" s="236" t="s">
        <v>221</v>
      </c>
      <c r="E372" s="247" t="s">
        <v>19</v>
      </c>
      <c r="F372" s="248" t="s">
        <v>3373</v>
      </c>
      <c r="G372" s="246"/>
      <c r="H372" s="249">
        <v>114.5</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81</v>
      </c>
      <c r="AV372" s="14" t="s">
        <v>83</v>
      </c>
      <c r="AW372" s="14" t="s">
        <v>34</v>
      </c>
      <c r="AX372" s="14" t="s">
        <v>74</v>
      </c>
      <c r="AY372" s="255" t="s">
        <v>210</v>
      </c>
    </row>
    <row r="373" s="16" customFormat="1">
      <c r="A373" s="16"/>
      <c r="B373" s="267"/>
      <c r="C373" s="268"/>
      <c r="D373" s="236" t="s">
        <v>221</v>
      </c>
      <c r="E373" s="269" t="s">
        <v>19</v>
      </c>
      <c r="F373" s="270" t="s">
        <v>236</v>
      </c>
      <c r="G373" s="268"/>
      <c r="H373" s="271">
        <v>114.5</v>
      </c>
      <c r="I373" s="272"/>
      <c r="J373" s="268"/>
      <c r="K373" s="268"/>
      <c r="L373" s="273"/>
      <c r="M373" s="274"/>
      <c r="N373" s="275"/>
      <c r="O373" s="275"/>
      <c r="P373" s="275"/>
      <c r="Q373" s="275"/>
      <c r="R373" s="275"/>
      <c r="S373" s="275"/>
      <c r="T373" s="276"/>
      <c r="U373" s="16"/>
      <c r="V373" s="16"/>
      <c r="W373" s="16"/>
      <c r="X373" s="16"/>
      <c r="Y373" s="16"/>
      <c r="Z373" s="16"/>
      <c r="AA373" s="16"/>
      <c r="AB373" s="16"/>
      <c r="AC373" s="16"/>
      <c r="AD373" s="16"/>
      <c r="AE373" s="16"/>
      <c r="AT373" s="277" t="s">
        <v>221</v>
      </c>
      <c r="AU373" s="277" t="s">
        <v>81</v>
      </c>
      <c r="AV373" s="16" t="s">
        <v>217</v>
      </c>
      <c r="AW373" s="16" t="s">
        <v>34</v>
      </c>
      <c r="AX373" s="16" t="s">
        <v>81</v>
      </c>
      <c r="AY373" s="277" t="s">
        <v>210</v>
      </c>
    </row>
    <row r="374" s="2" customFormat="1" ht="21.75" customHeight="1">
      <c r="A374" s="40"/>
      <c r="B374" s="41"/>
      <c r="C374" s="216" t="s">
        <v>901</v>
      </c>
      <c r="D374" s="216" t="s">
        <v>212</v>
      </c>
      <c r="E374" s="217" t="s">
        <v>3374</v>
      </c>
      <c r="F374" s="218" t="s">
        <v>3375</v>
      </c>
      <c r="G374" s="219" t="s">
        <v>417</v>
      </c>
      <c r="H374" s="220">
        <v>114.5</v>
      </c>
      <c r="I374" s="221"/>
      <c r="J374" s="222">
        <f>ROUND(I374*H374,2)</f>
        <v>0</v>
      </c>
      <c r="K374" s="218" t="s">
        <v>216</v>
      </c>
      <c r="L374" s="46"/>
      <c r="M374" s="223" t="s">
        <v>19</v>
      </c>
      <c r="N374" s="224" t="s">
        <v>45</v>
      </c>
      <c r="O374" s="86"/>
      <c r="P374" s="225">
        <f>O374*H374</f>
        <v>0</v>
      </c>
      <c r="Q374" s="225">
        <v>1.0000000000000001E-05</v>
      </c>
      <c r="R374" s="225">
        <f>Q374*H374</f>
        <v>0.0011450000000000002</v>
      </c>
      <c r="S374" s="225">
        <v>0</v>
      </c>
      <c r="T374" s="226">
        <f>S374*H374</f>
        <v>0</v>
      </c>
      <c r="U374" s="40"/>
      <c r="V374" s="40"/>
      <c r="W374" s="40"/>
      <c r="X374" s="40"/>
      <c r="Y374" s="40"/>
      <c r="Z374" s="40"/>
      <c r="AA374" s="40"/>
      <c r="AB374" s="40"/>
      <c r="AC374" s="40"/>
      <c r="AD374" s="40"/>
      <c r="AE374" s="40"/>
      <c r="AR374" s="227" t="s">
        <v>368</v>
      </c>
      <c r="AT374" s="227" t="s">
        <v>212</v>
      </c>
      <c r="AU374" s="227" t="s">
        <v>81</v>
      </c>
      <c r="AY374" s="19" t="s">
        <v>210</v>
      </c>
      <c r="BE374" s="228">
        <f>IF(N374="základní",J374,0)</f>
        <v>0</v>
      </c>
      <c r="BF374" s="228">
        <f>IF(N374="snížená",J374,0)</f>
        <v>0</v>
      </c>
      <c r="BG374" s="228">
        <f>IF(N374="zákl. přenesená",J374,0)</f>
        <v>0</v>
      </c>
      <c r="BH374" s="228">
        <f>IF(N374="sníž. přenesená",J374,0)</f>
        <v>0</v>
      </c>
      <c r="BI374" s="228">
        <f>IF(N374="nulová",J374,0)</f>
        <v>0</v>
      </c>
      <c r="BJ374" s="19" t="s">
        <v>81</v>
      </c>
      <c r="BK374" s="228">
        <f>ROUND(I374*H374,2)</f>
        <v>0</v>
      </c>
      <c r="BL374" s="19" t="s">
        <v>368</v>
      </c>
      <c r="BM374" s="227" t="s">
        <v>1133</v>
      </c>
    </row>
    <row r="375" s="2" customFormat="1">
      <c r="A375" s="40"/>
      <c r="B375" s="41"/>
      <c r="C375" s="42"/>
      <c r="D375" s="229" t="s">
        <v>219</v>
      </c>
      <c r="E375" s="42"/>
      <c r="F375" s="230" t="s">
        <v>3376</v>
      </c>
      <c r="G375" s="42"/>
      <c r="H375" s="42"/>
      <c r="I375" s="231"/>
      <c r="J375" s="42"/>
      <c r="K375" s="42"/>
      <c r="L375" s="46"/>
      <c r="M375" s="232"/>
      <c r="N375" s="233"/>
      <c r="O375" s="86"/>
      <c r="P375" s="86"/>
      <c r="Q375" s="86"/>
      <c r="R375" s="86"/>
      <c r="S375" s="86"/>
      <c r="T375" s="87"/>
      <c r="U375" s="40"/>
      <c r="V375" s="40"/>
      <c r="W375" s="40"/>
      <c r="X375" s="40"/>
      <c r="Y375" s="40"/>
      <c r="Z375" s="40"/>
      <c r="AA375" s="40"/>
      <c r="AB375" s="40"/>
      <c r="AC375" s="40"/>
      <c r="AD375" s="40"/>
      <c r="AE375" s="40"/>
      <c r="AT375" s="19" t="s">
        <v>219</v>
      </c>
      <c r="AU375" s="19" t="s">
        <v>81</v>
      </c>
    </row>
    <row r="376" s="14" customFormat="1">
      <c r="A376" s="14"/>
      <c r="B376" s="245"/>
      <c r="C376" s="246"/>
      <c r="D376" s="236" t="s">
        <v>221</v>
      </c>
      <c r="E376" s="247" t="s">
        <v>19</v>
      </c>
      <c r="F376" s="248" t="s">
        <v>3373</v>
      </c>
      <c r="G376" s="246"/>
      <c r="H376" s="249">
        <v>114.5</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221</v>
      </c>
      <c r="AU376" s="255" t="s">
        <v>81</v>
      </c>
      <c r="AV376" s="14" t="s">
        <v>83</v>
      </c>
      <c r="AW376" s="14" t="s">
        <v>34</v>
      </c>
      <c r="AX376" s="14" t="s">
        <v>74</v>
      </c>
      <c r="AY376" s="255" t="s">
        <v>210</v>
      </c>
    </row>
    <row r="377" s="16" customFormat="1">
      <c r="A377" s="16"/>
      <c r="B377" s="267"/>
      <c r="C377" s="268"/>
      <c r="D377" s="236" t="s">
        <v>221</v>
      </c>
      <c r="E377" s="269" t="s">
        <v>19</v>
      </c>
      <c r="F377" s="270" t="s">
        <v>236</v>
      </c>
      <c r="G377" s="268"/>
      <c r="H377" s="271">
        <v>114.5</v>
      </c>
      <c r="I377" s="272"/>
      <c r="J377" s="268"/>
      <c r="K377" s="268"/>
      <c r="L377" s="273"/>
      <c r="M377" s="274"/>
      <c r="N377" s="275"/>
      <c r="O377" s="275"/>
      <c r="P377" s="275"/>
      <c r="Q377" s="275"/>
      <c r="R377" s="275"/>
      <c r="S377" s="275"/>
      <c r="T377" s="276"/>
      <c r="U377" s="16"/>
      <c r="V377" s="16"/>
      <c r="W377" s="16"/>
      <c r="X377" s="16"/>
      <c r="Y377" s="16"/>
      <c r="Z377" s="16"/>
      <c r="AA377" s="16"/>
      <c r="AB377" s="16"/>
      <c r="AC377" s="16"/>
      <c r="AD377" s="16"/>
      <c r="AE377" s="16"/>
      <c r="AT377" s="277" t="s">
        <v>221</v>
      </c>
      <c r="AU377" s="277" t="s">
        <v>81</v>
      </c>
      <c r="AV377" s="16" t="s">
        <v>217</v>
      </c>
      <c r="AW377" s="16" t="s">
        <v>34</v>
      </c>
      <c r="AX377" s="16" t="s">
        <v>81</v>
      </c>
      <c r="AY377" s="277" t="s">
        <v>210</v>
      </c>
    </row>
    <row r="378" s="12" customFormat="1" ht="25.92" customHeight="1">
      <c r="A378" s="12"/>
      <c r="B378" s="200"/>
      <c r="C378" s="201"/>
      <c r="D378" s="202" t="s">
        <v>73</v>
      </c>
      <c r="E378" s="203" t="s">
        <v>3377</v>
      </c>
      <c r="F378" s="203" t="s">
        <v>3378</v>
      </c>
      <c r="G378" s="201"/>
      <c r="H378" s="201"/>
      <c r="I378" s="204"/>
      <c r="J378" s="205">
        <f>BK378</f>
        <v>0</v>
      </c>
      <c r="K378" s="201"/>
      <c r="L378" s="206"/>
      <c r="M378" s="207"/>
      <c r="N378" s="208"/>
      <c r="O378" s="208"/>
      <c r="P378" s="209">
        <f>SUM(P379:P382)</f>
        <v>0</v>
      </c>
      <c r="Q378" s="208"/>
      <c r="R378" s="209">
        <f>SUM(R379:R382)</f>
        <v>0</v>
      </c>
      <c r="S378" s="208"/>
      <c r="T378" s="210">
        <f>SUM(T379:T382)</f>
        <v>0</v>
      </c>
      <c r="U378" s="12"/>
      <c r="V378" s="12"/>
      <c r="W378" s="12"/>
      <c r="X378" s="12"/>
      <c r="Y378" s="12"/>
      <c r="Z378" s="12"/>
      <c r="AA378" s="12"/>
      <c r="AB378" s="12"/>
      <c r="AC378" s="12"/>
      <c r="AD378" s="12"/>
      <c r="AE378" s="12"/>
      <c r="AR378" s="211" t="s">
        <v>83</v>
      </c>
      <c r="AT378" s="212" t="s">
        <v>73</v>
      </c>
      <c r="AU378" s="212" t="s">
        <v>74</v>
      </c>
      <c r="AY378" s="211" t="s">
        <v>210</v>
      </c>
      <c r="BK378" s="213">
        <f>SUM(BK379:BK382)</f>
        <v>0</v>
      </c>
    </row>
    <row r="379" s="2" customFormat="1" ht="21.75" customHeight="1">
      <c r="A379" s="40"/>
      <c r="B379" s="41"/>
      <c r="C379" s="216" t="s">
        <v>908</v>
      </c>
      <c r="D379" s="216" t="s">
        <v>212</v>
      </c>
      <c r="E379" s="217" t="s">
        <v>3379</v>
      </c>
      <c r="F379" s="218" t="s">
        <v>3380</v>
      </c>
      <c r="G379" s="219" t="s">
        <v>459</v>
      </c>
      <c r="H379" s="220">
        <v>1</v>
      </c>
      <c r="I379" s="221"/>
      <c r="J379" s="222">
        <f>ROUND(I379*H379,2)</f>
        <v>0</v>
      </c>
      <c r="K379" s="218" t="s">
        <v>216</v>
      </c>
      <c r="L379" s="46"/>
      <c r="M379" s="223" t="s">
        <v>19</v>
      </c>
      <c r="N379" s="224" t="s">
        <v>45</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368</v>
      </c>
      <c r="AT379" s="227" t="s">
        <v>212</v>
      </c>
      <c r="AU379" s="227" t="s">
        <v>81</v>
      </c>
      <c r="AY379" s="19" t="s">
        <v>210</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368</v>
      </c>
      <c r="BM379" s="227" t="s">
        <v>1146</v>
      </c>
    </row>
    <row r="380" s="2" customFormat="1">
      <c r="A380" s="40"/>
      <c r="B380" s="41"/>
      <c r="C380" s="42"/>
      <c r="D380" s="229" t="s">
        <v>219</v>
      </c>
      <c r="E380" s="42"/>
      <c r="F380" s="230" t="s">
        <v>3381</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219</v>
      </c>
      <c r="AU380" s="19" t="s">
        <v>81</v>
      </c>
    </row>
    <row r="381" s="14" customFormat="1">
      <c r="A381" s="14"/>
      <c r="B381" s="245"/>
      <c r="C381" s="246"/>
      <c r="D381" s="236" t="s">
        <v>221</v>
      </c>
      <c r="E381" s="247" t="s">
        <v>19</v>
      </c>
      <c r="F381" s="248" t="s">
        <v>3261</v>
      </c>
      <c r="G381" s="246"/>
      <c r="H381" s="249">
        <v>1</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81</v>
      </c>
      <c r="AV381" s="14" t="s">
        <v>83</v>
      </c>
      <c r="AW381" s="14" t="s">
        <v>34</v>
      </c>
      <c r="AX381" s="14" t="s">
        <v>74</v>
      </c>
      <c r="AY381" s="255" t="s">
        <v>210</v>
      </c>
    </row>
    <row r="382" s="16" customFormat="1">
      <c r="A382" s="16"/>
      <c r="B382" s="267"/>
      <c r="C382" s="268"/>
      <c r="D382" s="236" t="s">
        <v>221</v>
      </c>
      <c r="E382" s="269" t="s">
        <v>19</v>
      </c>
      <c r="F382" s="270" t="s">
        <v>236</v>
      </c>
      <c r="G382" s="268"/>
      <c r="H382" s="271">
        <v>1</v>
      </c>
      <c r="I382" s="272"/>
      <c r="J382" s="268"/>
      <c r="K382" s="268"/>
      <c r="L382" s="273"/>
      <c r="M382" s="274"/>
      <c r="N382" s="275"/>
      <c r="O382" s="275"/>
      <c r="P382" s="275"/>
      <c r="Q382" s="275"/>
      <c r="R382" s="275"/>
      <c r="S382" s="275"/>
      <c r="T382" s="276"/>
      <c r="U382" s="16"/>
      <c r="V382" s="16"/>
      <c r="W382" s="16"/>
      <c r="X382" s="16"/>
      <c r="Y382" s="16"/>
      <c r="Z382" s="16"/>
      <c r="AA382" s="16"/>
      <c r="AB382" s="16"/>
      <c r="AC382" s="16"/>
      <c r="AD382" s="16"/>
      <c r="AE382" s="16"/>
      <c r="AT382" s="277" t="s">
        <v>221</v>
      </c>
      <c r="AU382" s="277" t="s">
        <v>81</v>
      </c>
      <c r="AV382" s="16" t="s">
        <v>217</v>
      </c>
      <c r="AW382" s="16" t="s">
        <v>34</v>
      </c>
      <c r="AX382" s="16" t="s">
        <v>81</v>
      </c>
      <c r="AY382" s="277" t="s">
        <v>210</v>
      </c>
    </row>
    <row r="383" s="12" customFormat="1" ht="25.92" customHeight="1">
      <c r="A383" s="12"/>
      <c r="B383" s="200"/>
      <c r="C383" s="201"/>
      <c r="D383" s="202" t="s">
        <v>73</v>
      </c>
      <c r="E383" s="203" t="s">
        <v>3382</v>
      </c>
      <c r="F383" s="203" t="s">
        <v>3383</v>
      </c>
      <c r="G383" s="201"/>
      <c r="H383" s="201"/>
      <c r="I383" s="204"/>
      <c r="J383" s="205">
        <f>BK383</f>
        <v>0</v>
      </c>
      <c r="K383" s="201"/>
      <c r="L383" s="206"/>
      <c r="M383" s="207"/>
      <c r="N383" s="208"/>
      <c r="O383" s="208"/>
      <c r="P383" s="209">
        <f>SUM(P384:P461)</f>
        <v>0</v>
      </c>
      <c r="Q383" s="208"/>
      <c r="R383" s="209">
        <f>SUM(R384:R461)</f>
        <v>0.067699999999999996</v>
      </c>
      <c r="S383" s="208"/>
      <c r="T383" s="210">
        <f>SUM(T384:T461)</f>
        <v>0</v>
      </c>
      <c r="U383" s="12"/>
      <c r="V383" s="12"/>
      <c r="W383" s="12"/>
      <c r="X383" s="12"/>
      <c r="Y383" s="12"/>
      <c r="Z383" s="12"/>
      <c r="AA383" s="12"/>
      <c r="AB383" s="12"/>
      <c r="AC383" s="12"/>
      <c r="AD383" s="12"/>
      <c r="AE383" s="12"/>
      <c r="AR383" s="211" t="s">
        <v>83</v>
      </c>
      <c r="AT383" s="212" t="s">
        <v>73</v>
      </c>
      <c r="AU383" s="212" t="s">
        <v>74</v>
      </c>
      <c r="AY383" s="211" t="s">
        <v>210</v>
      </c>
      <c r="BK383" s="213">
        <f>SUM(BK384:BK461)</f>
        <v>0</v>
      </c>
    </row>
    <row r="384" s="2" customFormat="1" ht="16.5" customHeight="1">
      <c r="A384" s="40"/>
      <c r="B384" s="41"/>
      <c r="C384" s="216" t="s">
        <v>914</v>
      </c>
      <c r="D384" s="216" t="s">
        <v>212</v>
      </c>
      <c r="E384" s="217" t="s">
        <v>3384</v>
      </c>
      <c r="F384" s="218" t="s">
        <v>3385</v>
      </c>
      <c r="G384" s="219" t="s">
        <v>409</v>
      </c>
      <c r="H384" s="220">
        <v>4</v>
      </c>
      <c r="I384" s="221"/>
      <c r="J384" s="222">
        <f>ROUND(I384*H384,2)</f>
        <v>0</v>
      </c>
      <c r="K384" s="218" t="s">
        <v>216</v>
      </c>
      <c r="L384" s="46"/>
      <c r="M384" s="223" t="s">
        <v>19</v>
      </c>
      <c r="N384" s="224" t="s">
        <v>45</v>
      </c>
      <c r="O384" s="86"/>
      <c r="P384" s="225">
        <f>O384*H384</f>
        <v>0</v>
      </c>
      <c r="Q384" s="225">
        <v>0.0011900000000000001</v>
      </c>
      <c r="R384" s="225">
        <f>Q384*H384</f>
        <v>0.0047600000000000003</v>
      </c>
      <c r="S384" s="225">
        <v>0</v>
      </c>
      <c r="T384" s="226">
        <f>S384*H384</f>
        <v>0</v>
      </c>
      <c r="U384" s="40"/>
      <c r="V384" s="40"/>
      <c r="W384" s="40"/>
      <c r="X384" s="40"/>
      <c r="Y384" s="40"/>
      <c r="Z384" s="40"/>
      <c r="AA384" s="40"/>
      <c r="AB384" s="40"/>
      <c r="AC384" s="40"/>
      <c r="AD384" s="40"/>
      <c r="AE384" s="40"/>
      <c r="AR384" s="227" t="s">
        <v>368</v>
      </c>
      <c r="AT384" s="227" t="s">
        <v>212</v>
      </c>
      <c r="AU384" s="227" t="s">
        <v>81</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368</v>
      </c>
      <c r="BM384" s="227" t="s">
        <v>1158</v>
      </c>
    </row>
    <row r="385" s="2" customFormat="1">
      <c r="A385" s="40"/>
      <c r="B385" s="41"/>
      <c r="C385" s="42"/>
      <c r="D385" s="229" t="s">
        <v>219</v>
      </c>
      <c r="E385" s="42"/>
      <c r="F385" s="230" t="s">
        <v>3386</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81</v>
      </c>
    </row>
    <row r="386" s="14" customFormat="1">
      <c r="A386" s="14"/>
      <c r="B386" s="245"/>
      <c r="C386" s="246"/>
      <c r="D386" s="236" t="s">
        <v>221</v>
      </c>
      <c r="E386" s="247" t="s">
        <v>19</v>
      </c>
      <c r="F386" s="248" t="s">
        <v>3245</v>
      </c>
      <c r="G386" s="246"/>
      <c r="H386" s="249">
        <v>4</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221</v>
      </c>
      <c r="AU386" s="255" t="s">
        <v>81</v>
      </c>
      <c r="AV386" s="14" t="s">
        <v>83</v>
      </c>
      <c r="AW386" s="14" t="s">
        <v>34</v>
      </c>
      <c r="AX386" s="14" t="s">
        <v>74</v>
      </c>
      <c r="AY386" s="255" t="s">
        <v>210</v>
      </c>
    </row>
    <row r="387" s="16" customFormat="1">
      <c r="A387" s="16"/>
      <c r="B387" s="267"/>
      <c r="C387" s="268"/>
      <c r="D387" s="236" t="s">
        <v>221</v>
      </c>
      <c r="E387" s="269" t="s">
        <v>19</v>
      </c>
      <c r="F387" s="270" t="s">
        <v>236</v>
      </c>
      <c r="G387" s="268"/>
      <c r="H387" s="271">
        <v>4</v>
      </c>
      <c r="I387" s="272"/>
      <c r="J387" s="268"/>
      <c r="K387" s="268"/>
      <c r="L387" s="273"/>
      <c r="M387" s="274"/>
      <c r="N387" s="275"/>
      <c r="O387" s="275"/>
      <c r="P387" s="275"/>
      <c r="Q387" s="275"/>
      <c r="R387" s="275"/>
      <c r="S387" s="275"/>
      <c r="T387" s="276"/>
      <c r="U387" s="16"/>
      <c r="V387" s="16"/>
      <c r="W387" s="16"/>
      <c r="X387" s="16"/>
      <c r="Y387" s="16"/>
      <c r="Z387" s="16"/>
      <c r="AA387" s="16"/>
      <c r="AB387" s="16"/>
      <c r="AC387" s="16"/>
      <c r="AD387" s="16"/>
      <c r="AE387" s="16"/>
      <c r="AT387" s="277" t="s">
        <v>221</v>
      </c>
      <c r="AU387" s="277" t="s">
        <v>81</v>
      </c>
      <c r="AV387" s="16" t="s">
        <v>217</v>
      </c>
      <c r="AW387" s="16" t="s">
        <v>34</v>
      </c>
      <c r="AX387" s="16" t="s">
        <v>81</v>
      </c>
      <c r="AY387" s="277" t="s">
        <v>210</v>
      </c>
    </row>
    <row r="388" s="2" customFormat="1" ht="16.5" customHeight="1">
      <c r="A388" s="40"/>
      <c r="B388" s="41"/>
      <c r="C388" s="278" t="s">
        <v>922</v>
      </c>
      <c r="D388" s="278" t="s">
        <v>424</v>
      </c>
      <c r="E388" s="279" t="s">
        <v>3387</v>
      </c>
      <c r="F388" s="280" t="s">
        <v>3388</v>
      </c>
      <c r="G388" s="281" t="s">
        <v>409</v>
      </c>
      <c r="H388" s="282">
        <v>3</v>
      </c>
      <c r="I388" s="283"/>
      <c r="J388" s="284">
        <f>ROUND(I388*H388,2)</f>
        <v>0</v>
      </c>
      <c r="K388" s="280" t="s">
        <v>296</v>
      </c>
      <c r="L388" s="285"/>
      <c r="M388" s="286" t="s">
        <v>19</v>
      </c>
      <c r="N388" s="287" t="s">
        <v>45</v>
      </c>
      <c r="O388" s="86"/>
      <c r="P388" s="225">
        <f>O388*H388</f>
        <v>0</v>
      </c>
      <c r="Q388" s="225">
        <v>0</v>
      </c>
      <c r="R388" s="225">
        <f>Q388*H388</f>
        <v>0</v>
      </c>
      <c r="S388" s="225">
        <v>0</v>
      </c>
      <c r="T388" s="226">
        <f>S388*H388</f>
        <v>0</v>
      </c>
      <c r="U388" s="40"/>
      <c r="V388" s="40"/>
      <c r="W388" s="40"/>
      <c r="X388" s="40"/>
      <c r="Y388" s="40"/>
      <c r="Z388" s="40"/>
      <c r="AA388" s="40"/>
      <c r="AB388" s="40"/>
      <c r="AC388" s="40"/>
      <c r="AD388" s="40"/>
      <c r="AE388" s="40"/>
      <c r="AR388" s="227" t="s">
        <v>498</v>
      </c>
      <c r="AT388" s="227" t="s">
        <v>424</v>
      </c>
      <c r="AU388" s="227" t="s">
        <v>81</v>
      </c>
      <c r="AY388" s="19" t="s">
        <v>210</v>
      </c>
      <c r="BE388" s="228">
        <f>IF(N388="základní",J388,0)</f>
        <v>0</v>
      </c>
      <c r="BF388" s="228">
        <f>IF(N388="snížená",J388,0)</f>
        <v>0</v>
      </c>
      <c r="BG388" s="228">
        <f>IF(N388="zákl. přenesená",J388,0)</f>
        <v>0</v>
      </c>
      <c r="BH388" s="228">
        <f>IF(N388="sníž. přenesená",J388,0)</f>
        <v>0</v>
      </c>
      <c r="BI388" s="228">
        <f>IF(N388="nulová",J388,0)</f>
        <v>0</v>
      </c>
      <c r="BJ388" s="19" t="s">
        <v>81</v>
      </c>
      <c r="BK388" s="228">
        <f>ROUND(I388*H388,2)</f>
        <v>0</v>
      </c>
      <c r="BL388" s="19" t="s">
        <v>368</v>
      </c>
      <c r="BM388" s="227" t="s">
        <v>1169</v>
      </c>
    </row>
    <row r="389" s="14" customFormat="1">
      <c r="A389" s="14"/>
      <c r="B389" s="245"/>
      <c r="C389" s="246"/>
      <c r="D389" s="236" t="s">
        <v>221</v>
      </c>
      <c r="E389" s="247" t="s">
        <v>19</v>
      </c>
      <c r="F389" s="248" t="s">
        <v>2324</v>
      </c>
      <c r="G389" s="246"/>
      <c r="H389" s="249">
        <v>3</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221</v>
      </c>
      <c r="AU389" s="255" t="s">
        <v>81</v>
      </c>
      <c r="AV389" s="14" t="s">
        <v>83</v>
      </c>
      <c r="AW389" s="14" t="s">
        <v>34</v>
      </c>
      <c r="AX389" s="14" t="s">
        <v>74</v>
      </c>
      <c r="AY389" s="255" t="s">
        <v>210</v>
      </c>
    </row>
    <row r="390" s="16" customFormat="1">
      <c r="A390" s="16"/>
      <c r="B390" s="267"/>
      <c r="C390" s="268"/>
      <c r="D390" s="236" t="s">
        <v>221</v>
      </c>
      <c r="E390" s="269" t="s">
        <v>19</v>
      </c>
      <c r="F390" s="270" t="s">
        <v>236</v>
      </c>
      <c r="G390" s="268"/>
      <c r="H390" s="271">
        <v>3</v>
      </c>
      <c r="I390" s="272"/>
      <c r="J390" s="268"/>
      <c r="K390" s="268"/>
      <c r="L390" s="273"/>
      <c r="M390" s="274"/>
      <c r="N390" s="275"/>
      <c r="O390" s="275"/>
      <c r="P390" s="275"/>
      <c r="Q390" s="275"/>
      <c r="R390" s="275"/>
      <c r="S390" s="275"/>
      <c r="T390" s="276"/>
      <c r="U390" s="16"/>
      <c r="V390" s="16"/>
      <c r="W390" s="16"/>
      <c r="X390" s="16"/>
      <c r="Y390" s="16"/>
      <c r="Z390" s="16"/>
      <c r="AA390" s="16"/>
      <c r="AB390" s="16"/>
      <c r="AC390" s="16"/>
      <c r="AD390" s="16"/>
      <c r="AE390" s="16"/>
      <c r="AT390" s="277" t="s">
        <v>221</v>
      </c>
      <c r="AU390" s="277" t="s">
        <v>81</v>
      </c>
      <c r="AV390" s="16" t="s">
        <v>217</v>
      </c>
      <c r="AW390" s="16" t="s">
        <v>34</v>
      </c>
      <c r="AX390" s="16" t="s">
        <v>81</v>
      </c>
      <c r="AY390" s="277" t="s">
        <v>210</v>
      </c>
    </row>
    <row r="391" s="2" customFormat="1" ht="16.5" customHeight="1">
      <c r="A391" s="40"/>
      <c r="B391" s="41"/>
      <c r="C391" s="278" t="s">
        <v>927</v>
      </c>
      <c r="D391" s="278" t="s">
        <v>424</v>
      </c>
      <c r="E391" s="279" t="s">
        <v>3389</v>
      </c>
      <c r="F391" s="280" t="s">
        <v>3390</v>
      </c>
      <c r="G391" s="281" t="s">
        <v>409</v>
      </c>
      <c r="H391" s="282">
        <v>1</v>
      </c>
      <c r="I391" s="283"/>
      <c r="J391" s="284">
        <f>ROUND(I391*H391,2)</f>
        <v>0</v>
      </c>
      <c r="K391" s="280" t="s">
        <v>296</v>
      </c>
      <c r="L391" s="285"/>
      <c r="M391" s="286" t="s">
        <v>19</v>
      </c>
      <c r="N391" s="287" t="s">
        <v>45</v>
      </c>
      <c r="O391" s="86"/>
      <c r="P391" s="225">
        <f>O391*H391</f>
        <v>0</v>
      </c>
      <c r="Q391" s="225">
        <v>0</v>
      </c>
      <c r="R391" s="225">
        <f>Q391*H391</f>
        <v>0</v>
      </c>
      <c r="S391" s="225">
        <v>0</v>
      </c>
      <c r="T391" s="226">
        <f>S391*H391</f>
        <v>0</v>
      </c>
      <c r="U391" s="40"/>
      <c r="V391" s="40"/>
      <c r="W391" s="40"/>
      <c r="X391" s="40"/>
      <c r="Y391" s="40"/>
      <c r="Z391" s="40"/>
      <c r="AA391" s="40"/>
      <c r="AB391" s="40"/>
      <c r="AC391" s="40"/>
      <c r="AD391" s="40"/>
      <c r="AE391" s="40"/>
      <c r="AR391" s="227" t="s">
        <v>498</v>
      </c>
      <c r="AT391" s="227" t="s">
        <v>424</v>
      </c>
      <c r="AU391" s="227" t="s">
        <v>81</v>
      </c>
      <c r="AY391" s="19" t="s">
        <v>210</v>
      </c>
      <c r="BE391" s="228">
        <f>IF(N391="základní",J391,0)</f>
        <v>0</v>
      </c>
      <c r="BF391" s="228">
        <f>IF(N391="snížená",J391,0)</f>
        <v>0</v>
      </c>
      <c r="BG391" s="228">
        <f>IF(N391="zákl. přenesená",J391,0)</f>
        <v>0</v>
      </c>
      <c r="BH391" s="228">
        <f>IF(N391="sníž. přenesená",J391,0)</f>
        <v>0</v>
      </c>
      <c r="BI391" s="228">
        <f>IF(N391="nulová",J391,0)</f>
        <v>0</v>
      </c>
      <c r="BJ391" s="19" t="s">
        <v>81</v>
      </c>
      <c r="BK391" s="228">
        <f>ROUND(I391*H391,2)</f>
        <v>0</v>
      </c>
      <c r="BL391" s="19" t="s">
        <v>368</v>
      </c>
      <c r="BM391" s="227" t="s">
        <v>1178</v>
      </c>
    </row>
    <row r="392" s="14" customFormat="1">
      <c r="A392" s="14"/>
      <c r="B392" s="245"/>
      <c r="C392" s="246"/>
      <c r="D392" s="236" t="s">
        <v>221</v>
      </c>
      <c r="E392" s="247" t="s">
        <v>19</v>
      </c>
      <c r="F392" s="248" t="s">
        <v>3261</v>
      </c>
      <c r="G392" s="246"/>
      <c r="H392" s="249">
        <v>1</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221</v>
      </c>
      <c r="AU392" s="255" t="s">
        <v>81</v>
      </c>
      <c r="AV392" s="14" t="s">
        <v>83</v>
      </c>
      <c r="AW392" s="14" t="s">
        <v>34</v>
      </c>
      <c r="AX392" s="14" t="s">
        <v>74</v>
      </c>
      <c r="AY392" s="255" t="s">
        <v>210</v>
      </c>
    </row>
    <row r="393" s="16" customFormat="1">
      <c r="A393" s="16"/>
      <c r="B393" s="267"/>
      <c r="C393" s="268"/>
      <c r="D393" s="236" t="s">
        <v>221</v>
      </c>
      <c r="E393" s="269" t="s">
        <v>19</v>
      </c>
      <c r="F393" s="270" t="s">
        <v>236</v>
      </c>
      <c r="G393" s="268"/>
      <c r="H393" s="271">
        <v>1</v>
      </c>
      <c r="I393" s="272"/>
      <c r="J393" s="268"/>
      <c r="K393" s="268"/>
      <c r="L393" s="273"/>
      <c r="M393" s="274"/>
      <c r="N393" s="275"/>
      <c r="O393" s="275"/>
      <c r="P393" s="275"/>
      <c r="Q393" s="275"/>
      <c r="R393" s="275"/>
      <c r="S393" s="275"/>
      <c r="T393" s="276"/>
      <c r="U393" s="16"/>
      <c r="V393" s="16"/>
      <c r="W393" s="16"/>
      <c r="X393" s="16"/>
      <c r="Y393" s="16"/>
      <c r="Z393" s="16"/>
      <c r="AA393" s="16"/>
      <c r="AB393" s="16"/>
      <c r="AC393" s="16"/>
      <c r="AD393" s="16"/>
      <c r="AE393" s="16"/>
      <c r="AT393" s="277" t="s">
        <v>221</v>
      </c>
      <c r="AU393" s="277" t="s">
        <v>81</v>
      </c>
      <c r="AV393" s="16" t="s">
        <v>217</v>
      </c>
      <c r="AW393" s="16" t="s">
        <v>34</v>
      </c>
      <c r="AX393" s="16" t="s">
        <v>81</v>
      </c>
      <c r="AY393" s="277" t="s">
        <v>210</v>
      </c>
    </row>
    <row r="394" s="2" customFormat="1" ht="16.5" customHeight="1">
      <c r="A394" s="40"/>
      <c r="B394" s="41"/>
      <c r="C394" s="216" t="s">
        <v>932</v>
      </c>
      <c r="D394" s="216" t="s">
        <v>212</v>
      </c>
      <c r="E394" s="217" t="s">
        <v>3391</v>
      </c>
      <c r="F394" s="218" t="s">
        <v>3392</v>
      </c>
      <c r="G394" s="219" t="s">
        <v>459</v>
      </c>
      <c r="H394" s="220">
        <v>4</v>
      </c>
      <c r="I394" s="221"/>
      <c r="J394" s="222">
        <f>ROUND(I394*H394,2)</f>
        <v>0</v>
      </c>
      <c r="K394" s="218" t="s">
        <v>216</v>
      </c>
      <c r="L394" s="46"/>
      <c r="M394" s="223" t="s">
        <v>19</v>
      </c>
      <c r="N394" s="224" t="s">
        <v>45</v>
      </c>
      <c r="O394" s="86"/>
      <c r="P394" s="225">
        <f>O394*H394</f>
        <v>0</v>
      </c>
      <c r="Q394" s="225">
        <v>0.00173</v>
      </c>
      <c r="R394" s="225">
        <f>Q394*H394</f>
        <v>0.0069199999999999999</v>
      </c>
      <c r="S394" s="225">
        <v>0</v>
      </c>
      <c r="T394" s="226">
        <f>S394*H394</f>
        <v>0</v>
      </c>
      <c r="U394" s="40"/>
      <c r="V394" s="40"/>
      <c r="W394" s="40"/>
      <c r="X394" s="40"/>
      <c r="Y394" s="40"/>
      <c r="Z394" s="40"/>
      <c r="AA394" s="40"/>
      <c r="AB394" s="40"/>
      <c r="AC394" s="40"/>
      <c r="AD394" s="40"/>
      <c r="AE394" s="40"/>
      <c r="AR394" s="227" t="s">
        <v>368</v>
      </c>
      <c r="AT394" s="227" t="s">
        <v>212</v>
      </c>
      <c r="AU394" s="227" t="s">
        <v>81</v>
      </c>
      <c r="AY394" s="19" t="s">
        <v>210</v>
      </c>
      <c r="BE394" s="228">
        <f>IF(N394="základní",J394,0)</f>
        <v>0</v>
      </c>
      <c r="BF394" s="228">
        <f>IF(N394="snížená",J394,0)</f>
        <v>0</v>
      </c>
      <c r="BG394" s="228">
        <f>IF(N394="zákl. přenesená",J394,0)</f>
        <v>0</v>
      </c>
      <c r="BH394" s="228">
        <f>IF(N394="sníž. přenesená",J394,0)</f>
        <v>0</v>
      </c>
      <c r="BI394" s="228">
        <f>IF(N394="nulová",J394,0)</f>
        <v>0</v>
      </c>
      <c r="BJ394" s="19" t="s">
        <v>81</v>
      </c>
      <c r="BK394" s="228">
        <f>ROUND(I394*H394,2)</f>
        <v>0</v>
      </c>
      <c r="BL394" s="19" t="s">
        <v>368</v>
      </c>
      <c r="BM394" s="227" t="s">
        <v>1197</v>
      </c>
    </row>
    <row r="395" s="2" customFormat="1">
      <c r="A395" s="40"/>
      <c r="B395" s="41"/>
      <c r="C395" s="42"/>
      <c r="D395" s="229" t="s">
        <v>219</v>
      </c>
      <c r="E395" s="42"/>
      <c r="F395" s="230" t="s">
        <v>3393</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219</v>
      </c>
      <c r="AU395" s="19" t="s">
        <v>81</v>
      </c>
    </row>
    <row r="396" s="14" customFormat="1">
      <c r="A396" s="14"/>
      <c r="B396" s="245"/>
      <c r="C396" s="246"/>
      <c r="D396" s="236" t="s">
        <v>221</v>
      </c>
      <c r="E396" s="247" t="s">
        <v>19</v>
      </c>
      <c r="F396" s="248" t="s">
        <v>3245</v>
      </c>
      <c r="G396" s="246"/>
      <c r="H396" s="249">
        <v>4</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221</v>
      </c>
      <c r="AU396" s="255" t="s">
        <v>81</v>
      </c>
      <c r="AV396" s="14" t="s">
        <v>83</v>
      </c>
      <c r="AW396" s="14" t="s">
        <v>34</v>
      </c>
      <c r="AX396" s="14" t="s">
        <v>74</v>
      </c>
      <c r="AY396" s="255" t="s">
        <v>210</v>
      </c>
    </row>
    <row r="397" s="16" customFormat="1">
      <c r="A397" s="16"/>
      <c r="B397" s="267"/>
      <c r="C397" s="268"/>
      <c r="D397" s="236" t="s">
        <v>221</v>
      </c>
      <c r="E397" s="269" t="s">
        <v>19</v>
      </c>
      <c r="F397" s="270" t="s">
        <v>236</v>
      </c>
      <c r="G397" s="268"/>
      <c r="H397" s="271">
        <v>4</v>
      </c>
      <c r="I397" s="272"/>
      <c r="J397" s="268"/>
      <c r="K397" s="268"/>
      <c r="L397" s="273"/>
      <c r="M397" s="274"/>
      <c r="N397" s="275"/>
      <c r="O397" s="275"/>
      <c r="P397" s="275"/>
      <c r="Q397" s="275"/>
      <c r="R397" s="275"/>
      <c r="S397" s="275"/>
      <c r="T397" s="276"/>
      <c r="U397" s="16"/>
      <c r="V397" s="16"/>
      <c r="W397" s="16"/>
      <c r="X397" s="16"/>
      <c r="Y397" s="16"/>
      <c r="Z397" s="16"/>
      <c r="AA397" s="16"/>
      <c r="AB397" s="16"/>
      <c r="AC397" s="16"/>
      <c r="AD397" s="16"/>
      <c r="AE397" s="16"/>
      <c r="AT397" s="277" t="s">
        <v>221</v>
      </c>
      <c r="AU397" s="277" t="s">
        <v>81</v>
      </c>
      <c r="AV397" s="16" t="s">
        <v>217</v>
      </c>
      <c r="AW397" s="16" t="s">
        <v>34</v>
      </c>
      <c r="AX397" s="16" t="s">
        <v>81</v>
      </c>
      <c r="AY397" s="277" t="s">
        <v>210</v>
      </c>
    </row>
    <row r="398" s="2" customFormat="1" ht="16.5" customHeight="1">
      <c r="A398" s="40"/>
      <c r="B398" s="41"/>
      <c r="C398" s="278" t="s">
        <v>941</v>
      </c>
      <c r="D398" s="278" t="s">
        <v>424</v>
      </c>
      <c r="E398" s="279" t="s">
        <v>3394</v>
      </c>
      <c r="F398" s="280" t="s">
        <v>3395</v>
      </c>
      <c r="G398" s="281" t="s">
        <v>409</v>
      </c>
      <c r="H398" s="282">
        <v>3</v>
      </c>
      <c r="I398" s="283"/>
      <c r="J398" s="284">
        <f>ROUND(I398*H398,2)</f>
        <v>0</v>
      </c>
      <c r="K398" s="280" t="s">
        <v>296</v>
      </c>
      <c r="L398" s="285"/>
      <c r="M398" s="286" t="s">
        <v>19</v>
      </c>
      <c r="N398" s="287" t="s">
        <v>45</v>
      </c>
      <c r="O398" s="86"/>
      <c r="P398" s="225">
        <f>O398*H398</f>
        <v>0</v>
      </c>
      <c r="Q398" s="225">
        <v>0</v>
      </c>
      <c r="R398" s="225">
        <f>Q398*H398</f>
        <v>0</v>
      </c>
      <c r="S398" s="225">
        <v>0</v>
      </c>
      <c r="T398" s="226">
        <f>S398*H398</f>
        <v>0</v>
      </c>
      <c r="U398" s="40"/>
      <c r="V398" s="40"/>
      <c r="W398" s="40"/>
      <c r="X398" s="40"/>
      <c r="Y398" s="40"/>
      <c r="Z398" s="40"/>
      <c r="AA398" s="40"/>
      <c r="AB398" s="40"/>
      <c r="AC398" s="40"/>
      <c r="AD398" s="40"/>
      <c r="AE398" s="40"/>
      <c r="AR398" s="227" t="s">
        <v>498</v>
      </c>
      <c r="AT398" s="227" t="s">
        <v>424</v>
      </c>
      <c r="AU398" s="227" t="s">
        <v>81</v>
      </c>
      <c r="AY398" s="19" t="s">
        <v>210</v>
      </c>
      <c r="BE398" s="228">
        <f>IF(N398="základní",J398,0)</f>
        <v>0</v>
      </c>
      <c r="BF398" s="228">
        <f>IF(N398="snížená",J398,0)</f>
        <v>0</v>
      </c>
      <c r="BG398" s="228">
        <f>IF(N398="zákl. přenesená",J398,0)</f>
        <v>0</v>
      </c>
      <c r="BH398" s="228">
        <f>IF(N398="sníž. přenesená",J398,0)</f>
        <v>0</v>
      </c>
      <c r="BI398" s="228">
        <f>IF(N398="nulová",J398,0)</f>
        <v>0</v>
      </c>
      <c r="BJ398" s="19" t="s">
        <v>81</v>
      </c>
      <c r="BK398" s="228">
        <f>ROUND(I398*H398,2)</f>
        <v>0</v>
      </c>
      <c r="BL398" s="19" t="s">
        <v>368</v>
      </c>
      <c r="BM398" s="227" t="s">
        <v>1213</v>
      </c>
    </row>
    <row r="399" s="14" customFormat="1">
      <c r="A399" s="14"/>
      <c r="B399" s="245"/>
      <c r="C399" s="246"/>
      <c r="D399" s="236" t="s">
        <v>221</v>
      </c>
      <c r="E399" s="247" t="s">
        <v>19</v>
      </c>
      <c r="F399" s="248" t="s">
        <v>2324</v>
      </c>
      <c r="G399" s="246"/>
      <c r="H399" s="249">
        <v>3</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221</v>
      </c>
      <c r="AU399" s="255" t="s">
        <v>81</v>
      </c>
      <c r="AV399" s="14" t="s">
        <v>83</v>
      </c>
      <c r="AW399" s="14" t="s">
        <v>34</v>
      </c>
      <c r="AX399" s="14" t="s">
        <v>74</v>
      </c>
      <c r="AY399" s="255" t="s">
        <v>210</v>
      </c>
    </row>
    <row r="400" s="16" customFormat="1">
      <c r="A400" s="16"/>
      <c r="B400" s="267"/>
      <c r="C400" s="268"/>
      <c r="D400" s="236" t="s">
        <v>221</v>
      </c>
      <c r="E400" s="269" t="s">
        <v>19</v>
      </c>
      <c r="F400" s="270" t="s">
        <v>236</v>
      </c>
      <c r="G400" s="268"/>
      <c r="H400" s="271">
        <v>3</v>
      </c>
      <c r="I400" s="272"/>
      <c r="J400" s="268"/>
      <c r="K400" s="268"/>
      <c r="L400" s="273"/>
      <c r="M400" s="274"/>
      <c r="N400" s="275"/>
      <c r="O400" s="275"/>
      <c r="P400" s="275"/>
      <c r="Q400" s="275"/>
      <c r="R400" s="275"/>
      <c r="S400" s="275"/>
      <c r="T400" s="276"/>
      <c r="U400" s="16"/>
      <c r="V400" s="16"/>
      <c r="W400" s="16"/>
      <c r="X400" s="16"/>
      <c r="Y400" s="16"/>
      <c r="Z400" s="16"/>
      <c r="AA400" s="16"/>
      <c r="AB400" s="16"/>
      <c r="AC400" s="16"/>
      <c r="AD400" s="16"/>
      <c r="AE400" s="16"/>
      <c r="AT400" s="277" t="s">
        <v>221</v>
      </c>
      <c r="AU400" s="277" t="s">
        <v>81</v>
      </c>
      <c r="AV400" s="16" t="s">
        <v>217</v>
      </c>
      <c r="AW400" s="16" t="s">
        <v>34</v>
      </c>
      <c r="AX400" s="16" t="s">
        <v>81</v>
      </c>
      <c r="AY400" s="277" t="s">
        <v>210</v>
      </c>
    </row>
    <row r="401" s="2" customFormat="1" ht="16.5" customHeight="1">
      <c r="A401" s="40"/>
      <c r="B401" s="41"/>
      <c r="C401" s="278" t="s">
        <v>948</v>
      </c>
      <c r="D401" s="278" t="s">
        <v>424</v>
      </c>
      <c r="E401" s="279" t="s">
        <v>3396</v>
      </c>
      <c r="F401" s="280" t="s">
        <v>3397</v>
      </c>
      <c r="G401" s="281" t="s">
        <v>409</v>
      </c>
      <c r="H401" s="282">
        <v>1</v>
      </c>
      <c r="I401" s="283"/>
      <c r="J401" s="284">
        <f>ROUND(I401*H401,2)</f>
        <v>0</v>
      </c>
      <c r="K401" s="280" t="s">
        <v>296</v>
      </c>
      <c r="L401" s="285"/>
      <c r="M401" s="286" t="s">
        <v>19</v>
      </c>
      <c r="N401" s="287" t="s">
        <v>45</v>
      </c>
      <c r="O401" s="86"/>
      <c r="P401" s="225">
        <f>O401*H401</f>
        <v>0</v>
      </c>
      <c r="Q401" s="225">
        <v>0</v>
      </c>
      <c r="R401" s="225">
        <f>Q401*H401</f>
        <v>0</v>
      </c>
      <c r="S401" s="225">
        <v>0</v>
      </c>
      <c r="T401" s="226">
        <f>S401*H401</f>
        <v>0</v>
      </c>
      <c r="U401" s="40"/>
      <c r="V401" s="40"/>
      <c r="W401" s="40"/>
      <c r="X401" s="40"/>
      <c r="Y401" s="40"/>
      <c r="Z401" s="40"/>
      <c r="AA401" s="40"/>
      <c r="AB401" s="40"/>
      <c r="AC401" s="40"/>
      <c r="AD401" s="40"/>
      <c r="AE401" s="40"/>
      <c r="AR401" s="227" t="s">
        <v>498</v>
      </c>
      <c r="AT401" s="227" t="s">
        <v>424</v>
      </c>
      <c r="AU401" s="227" t="s">
        <v>81</v>
      </c>
      <c r="AY401" s="19" t="s">
        <v>210</v>
      </c>
      <c r="BE401" s="228">
        <f>IF(N401="základní",J401,0)</f>
        <v>0</v>
      </c>
      <c r="BF401" s="228">
        <f>IF(N401="snížená",J401,0)</f>
        <v>0</v>
      </c>
      <c r="BG401" s="228">
        <f>IF(N401="zákl. přenesená",J401,0)</f>
        <v>0</v>
      </c>
      <c r="BH401" s="228">
        <f>IF(N401="sníž. přenesená",J401,0)</f>
        <v>0</v>
      </c>
      <c r="BI401" s="228">
        <f>IF(N401="nulová",J401,0)</f>
        <v>0</v>
      </c>
      <c r="BJ401" s="19" t="s">
        <v>81</v>
      </c>
      <c r="BK401" s="228">
        <f>ROUND(I401*H401,2)</f>
        <v>0</v>
      </c>
      <c r="BL401" s="19" t="s">
        <v>368</v>
      </c>
      <c r="BM401" s="227" t="s">
        <v>1232</v>
      </c>
    </row>
    <row r="402" s="14" customFormat="1">
      <c r="A402" s="14"/>
      <c r="B402" s="245"/>
      <c r="C402" s="246"/>
      <c r="D402" s="236" t="s">
        <v>221</v>
      </c>
      <c r="E402" s="247" t="s">
        <v>19</v>
      </c>
      <c r="F402" s="248" t="s">
        <v>3261</v>
      </c>
      <c r="G402" s="246"/>
      <c r="H402" s="249">
        <v>1</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221</v>
      </c>
      <c r="AU402" s="255" t="s">
        <v>81</v>
      </c>
      <c r="AV402" s="14" t="s">
        <v>83</v>
      </c>
      <c r="AW402" s="14" t="s">
        <v>34</v>
      </c>
      <c r="AX402" s="14" t="s">
        <v>74</v>
      </c>
      <c r="AY402" s="255" t="s">
        <v>210</v>
      </c>
    </row>
    <row r="403" s="16" customFormat="1">
      <c r="A403" s="16"/>
      <c r="B403" s="267"/>
      <c r="C403" s="268"/>
      <c r="D403" s="236" t="s">
        <v>221</v>
      </c>
      <c r="E403" s="269" t="s">
        <v>19</v>
      </c>
      <c r="F403" s="270" t="s">
        <v>236</v>
      </c>
      <c r="G403" s="268"/>
      <c r="H403" s="271">
        <v>1</v>
      </c>
      <c r="I403" s="272"/>
      <c r="J403" s="268"/>
      <c r="K403" s="268"/>
      <c r="L403" s="273"/>
      <c r="M403" s="274"/>
      <c r="N403" s="275"/>
      <c r="O403" s="275"/>
      <c r="P403" s="275"/>
      <c r="Q403" s="275"/>
      <c r="R403" s="275"/>
      <c r="S403" s="275"/>
      <c r="T403" s="276"/>
      <c r="U403" s="16"/>
      <c r="V403" s="16"/>
      <c r="W403" s="16"/>
      <c r="X403" s="16"/>
      <c r="Y403" s="16"/>
      <c r="Z403" s="16"/>
      <c r="AA403" s="16"/>
      <c r="AB403" s="16"/>
      <c r="AC403" s="16"/>
      <c r="AD403" s="16"/>
      <c r="AE403" s="16"/>
      <c r="AT403" s="277" t="s">
        <v>221</v>
      </c>
      <c r="AU403" s="277" t="s">
        <v>81</v>
      </c>
      <c r="AV403" s="16" t="s">
        <v>217</v>
      </c>
      <c r="AW403" s="16" t="s">
        <v>34</v>
      </c>
      <c r="AX403" s="16" t="s">
        <v>81</v>
      </c>
      <c r="AY403" s="277" t="s">
        <v>210</v>
      </c>
    </row>
    <row r="404" s="2" customFormat="1" ht="16.5" customHeight="1">
      <c r="A404" s="40"/>
      <c r="B404" s="41"/>
      <c r="C404" s="216" t="s">
        <v>954</v>
      </c>
      <c r="D404" s="216" t="s">
        <v>212</v>
      </c>
      <c r="E404" s="217" t="s">
        <v>3398</v>
      </c>
      <c r="F404" s="218" t="s">
        <v>3399</v>
      </c>
      <c r="G404" s="219" t="s">
        <v>409</v>
      </c>
      <c r="H404" s="220">
        <v>4</v>
      </c>
      <c r="I404" s="221"/>
      <c r="J404" s="222">
        <f>ROUND(I404*H404,2)</f>
        <v>0</v>
      </c>
      <c r="K404" s="218" t="s">
        <v>216</v>
      </c>
      <c r="L404" s="46"/>
      <c r="M404" s="223" t="s">
        <v>19</v>
      </c>
      <c r="N404" s="224" t="s">
        <v>45</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368</v>
      </c>
      <c r="AT404" s="227" t="s">
        <v>212</v>
      </c>
      <c r="AU404" s="227" t="s">
        <v>81</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368</v>
      </c>
      <c r="BM404" s="227" t="s">
        <v>1242</v>
      </c>
    </row>
    <row r="405" s="2" customFormat="1">
      <c r="A405" s="40"/>
      <c r="B405" s="41"/>
      <c r="C405" s="42"/>
      <c r="D405" s="229" t="s">
        <v>219</v>
      </c>
      <c r="E405" s="42"/>
      <c r="F405" s="230" t="s">
        <v>3400</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219</v>
      </c>
      <c r="AU405" s="19" t="s">
        <v>81</v>
      </c>
    </row>
    <row r="406" s="14" customFormat="1">
      <c r="A406" s="14"/>
      <c r="B406" s="245"/>
      <c r="C406" s="246"/>
      <c r="D406" s="236" t="s">
        <v>221</v>
      </c>
      <c r="E406" s="247" t="s">
        <v>19</v>
      </c>
      <c r="F406" s="248" t="s">
        <v>3245</v>
      </c>
      <c r="G406" s="246"/>
      <c r="H406" s="249">
        <v>4</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221</v>
      </c>
      <c r="AU406" s="255" t="s">
        <v>81</v>
      </c>
      <c r="AV406" s="14" t="s">
        <v>83</v>
      </c>
      <c r="AW406" s="14" t="s">
        <v>34</v>
      </c>
      <c r="AX406" s="14" t="s">
        <v>74</v>
      </c>
      <c r="AY406" s="255" t="s">
        <v>210</v>
      </c>
    </row>
    <row r="407" s="16" customFormat="1">
      <c r="A407" s="16"/>
      <c r="B407" s="267"/>
      <c r="C407" s="268"/>
      <c r="D407" s="236" t="s">
        <v>221</v>
      </c>
      <c r="E407" s="269" t="s">
        <v>19</v>
      </c>
      <c r="F407" s="270" t="s">
        <v>236</v>
      </c>
      <c r="G407" s="268"/>
      <c r="H407" s="271">
        <v>4</v>
      </c>
      <c r="I407" s="272"/>
      <c r="J407" s="268"/>
      <c r="K407" s="268"/>
      <c r="L407" s="273"/>
      <c r="M407" s="274"/>
      <c r="N407" s="275"/>
      <c r="O407" s="275"/>
      <c r="P407" s="275"/>
      <c r="Q407" s="275"/>
      <c r="R407" s="275"/>
      <c r="S407" s="275"/>
      <c r="T407" s="276"/>
      <c r="U407" s="16"/>
      <c r="V407" s="16"/>
      <c r="W407" s="16"/>
      <c r="X407" s="16"/>
      <c r="Y407" s="16"/>
      <c r="Z407" s="16"/>
      <c r="AA407" s="16"/>
      <c r="AB407" s="16"/>
      <c r="AC407" s="16"/>
      <c r="AD407" s="16"/>
      <c r="AE407" s="16"/>
      <c r="AT407" s="277" t="s">
        <v>221</v>
      </c>
      <c r="AU407" s="277" t="s">
        <v>81</v>
      </c>
      <c r="AV407" s="16" t="s">
        <v>217</v>
      </c>
      <c r="AW407" s="16" t="s">
        <v>34</v>
      </c>
      <c r="AX407" s="16" t="s">
        <v>81</v>
      </c>
      <c r="AY407" s="277" t="s">
        <v>210</v>
      </c>
    </row>
    <row r="408" s="2" customFormat="1" ht="16.5" customHeight="1">
      <c r="A408" s="40"/>
      <c r="B408" s="41"/>
      <c r="C408" s="216" t="s">
        <v>960</v>
      </c>
      <c r="D408" s="216" t="s">
        <v>212</v>
      </c>
      <c r="E408" s="217" t="s">
        <v>3401</v>
      </c>
      <c r="F408" s="218" t="s">
        <v>3402</v>
      </c>
      <c r="G408" s="219" t="s">
        <v>459</v>
      </c>
      <c r="H408" s="220">
        <v>1</v>
      </c>
      <c r="I408" s="221"/>
      <c r="J408" s="222">
        <f>ROUND(I408*H408,2)</f>
        <v>0</v>
      </c>
      <c r="K408" s="218" t="s">
        <v>216</v>
      </c>
      <c r="L408" s="46"/>
      <c r="M408" s="223" t="s">
        <v>19</v>
      </c>
      <c r="N408" s="224" t="s">
        <v>45</v>
      </c>
      <c r="O408" s="86"/>
      <c r="P408" s="225">
        <f>O408*H408</f>
        <v>0</v>
      </c>
      <c r="Q408" s="225">
        <v>0.00064000000000000005</v>
      </c>
      <c r="R408" s="225">
        <f>Q408*H408</f>
        <v>0.00064000000000000005</v>
      </c>
      <c r="S408" s="225">
        <v>0</v>
      </c>
      <c r="T408" s="226">
        <f>S408*H408</f>
        <v>0</v>
      </c>
      <c r="U408" s="40"/>
      <c r="V408" s="40"/>
      <c r="W408" s="40"/>
      <c r="X408" s="40"/>
      <c r="Y408" s="40"/>
      <c r="Z408" s="40"/>
      <c r="AA408" s="40"/>
      <c r="AB408" s="40"/>
      <c r="AC408" s="40"/>
      <c r="AD408" s="40"/>
      <c r="AE408" s="40"/>
      <c r="AR408" s="227" t="s">
        <v>368</v>
      </c>
      <c r="AT408" s="227" t="s">
        <v>212</v>
      </c>
      <c r="AU408" s="227" t="s">
        <v>81</v>
      </c>
      <c r="AY408" s="19" t="s">
        <v>210</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368</v>
      </c>
      <c r="BM408" s="227" t="s">
        <v>1261</v>
      </c>
    </row>
    <row r="409" s="2" customFormat="1">
      <c r="A409" s="40"/>
      <c r="B409" s="41"/>
      <c r="C409" s="42"/>
      <c r="D409" s="229" t="s">
        <v>219</v>
      </c>
      <c r="E409" s="42"/>
      <c r="F409" s="230" t="s">
        <v>3403</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219</v>
      </c>
      <c r="AU409" s="19" t="s">
        <v>81</v>
      </c>
    </row>
    <row r="410" s="14" customFormat="1">
      <c r="A410" s="14"/>
      <c r="B410" s="245"/>
      <c r="C410" s="246"/>
      <c r="D410" s="236" t="s">
        <v>221</v>
      </c>
      <c r="E410" s="247" t="s">
        <v>19</v>
      </c>
      <c r="F410" s="248" t="s">
        <v>3261</v>
      </c>
      <c r="G410" s="246"/>
      <c r="H410" s="249">
        <v>1</v>
      </c>
      <c r="I410" s="250"/>
      <c r="J410" s="246"/>
      <c r="K410" s="246"/>
      <c r="L410" s="251"/>
      <c r="M410" s="252"/>
      <c r="N410" s="253"/>
      <c r="O410" s="253"/>
      <c r="P410" s="253"/>
      <c r="Q410" s="253"/>
      <c r="R410" s="253"/>
      <c r="S410" s="253"/>
      <c r="T410" s="254"/>
      <c r="U410" s="14"/>
      <c r="V410" s="14"/>
      <c r="W410" s="14"/>
      <c r="X410" s="14"/>
      <c r="Y410" s="14"/>
      <c r="Z410" s="14"/>
      <c r="AA410" s="14"/>
      <c r="AB410" s="14"/>
      <c r="AC410" s="14"/>
      <c r="AD410" s="14"/>
      <c r="AE410" s="14"/>
      <c r="AT410" s="255" t="s">
        <v>221</v>
      </c>
      <c r="AU410" s="255" t="s">
        <v>81</v>
      </c>
      <c r="AV410" s="14" t="s">
        <v>83</v>
      </c>
      <c r="AW410" s="14" t="s">
        <v>34</v>
      </c>
      <c r="AX410" s="14" t="s">
        <v>74</v>
      </c>
      <c r="AY410" s="255" t="s">
        <v>210</v>
      </c>
    </row>
    <row r="411" s="16" customFormat="1">
      <c r="A411" s="16"/>
      <c r="B411" s="267"/>
      <c r="C411" s="268"/>
      <c r="D411" s="236" t="s">
        <v>221</v>
      </c>
      <c r="E411" s="269" t="s">
        <v>19</v>
      </c>
      <c r="F411" s="270" t="s">
        <v>236</v>
      </c>
      <c r="G411" s="268"/>
      <c r="H411" s="271">
        <v>1</v>
      </c>
      <c r="I411" s="272"/>
      <c r="J411" s="268"/>
      <c r="K411" s="268"/>
      <c r="L411" s="273"/>
      <c r="M411" s="274"/>
      <c r="N411" s="275"/>
      <c r="O411" s="275"/>
      <c r="P411" s="275"/>
      <c r="Q411" s="275"/>
      <c r="R411" s="275"/>
      <c r="S411" s="275"/>
      <c r="T411" s="276"/>
      <c r="U411" s="16"/>
      <c r="V411" s="16"/>
      <c r="W411" s="16"/>
      <c r="X411" s="16"/>
      <c r="Y411" s="16"/>
      <c r="Z411" s="16"/>
      <c r="AA411" s="16"/>
      <c r="AB411" s="16"/>
      <c r="AC411" s="16"/>
      <c r="AD411" s="16"/>
      <c r="AE411" s="16"/>
      <c r="AT411" s="277" t="s">
        <v>221</v>
      </c>
      <c r="AU411" s="277" t="s">
        <v>81</v>
      </c>
      <c r="AV411" s="16" t="s">
        <v>217</v>
      </c>
      <c r="AW411" s="16" t="s">
        <v>34</v>
      </c>
      <c r="AX411" s="16" t="s">
        <v>81</v>
      </c>
      <c r="AY411" s="277" t="s">
        <v>210</v>
      </c>
    </row>
    <row r="412" s="2" customFormat="1" ht="16.5" customHeight="1">
      <c r="A412" s="40"/>
      <c r="B412" s="41"/>
      <c r="C412" s="278" t="s">
        <v>965</v>
      </c>
      <c r="D412" s="278" t="s">
        <v>424</v>
      </c>
      <c r="E412" s="279" t="s">
        <v>3404</v>
      </c>
      <c r="F412" s="280" t="s">
        <v>3405</v>
      </c>
      <c r="G412" s="281" t="s">
        <v>409</v>
      </c>
      <c r="H412" s="282">
        <v>1</v>
      </c>
      <c r="I412" s="283"/>
      <c r="J412" s="284">
        <f>ROUND(I412*H412,2)</f>
        <v>0</v>
      </c>
      <c r="K412" s="280" t="s">
        <v>216</v>
      </c>
      <c r="L412" s="285"/>
      <c r="M412" s="286" t="s">
        <v>19</v>
      </c>
      <c r="N412" s="287" t="s">
        <v>45</v>
      </c>
      <c r="O412" s="86"/>
      <c r="P412" s="225">
        <f>O412*H412</f>
        <v>0</v>
      </c>
      <c r="Q412" s="225">
        <v>0.014</v>
      </c>
      <c r="R412" s="225">
        <f>Q412*H412</f>
        <v>0.014</v>
      </c>
      <c r="S412" s="225">
        <v>0</v>
      </c>
      <c r="T412" s="226">
        <f>S412*H412</f>
        <v>0</v>
      </c>
      <c r="U412" s="40"/>
      <c r="V412" s="40"/>
      <c r="W412" s="40"/>
      <c r="X412" s="40"/>
      <c r="Y412" s="40"/>
      <c r="Z412" s="40"/>
      <c r="AA412" s="40"/>
      <c r="AB412" s="40"/>
      <c r="AC412" s="40"/>
      <c r="AD412" s="40"/>
      <c r="AE412" s="40"/>
      <c r="AR412" s="227" t="s">
        <v>498</v>
      </c>
      <c r="AT412" s="227" t="s">
        <v>424</v>
      </c>
      <c r="AU412" s="227" t="s">
        <v>81</v>
      </c>
      <c r="AY412" s="19" t="s">
        <v>210</v>
      </c>
      <c r="BE412" s="228">
        <f>IF(N412="základní",J412,0)</f>
        <v>0</v>
      </c>
      <c r="BF412" s="228">
        <f>IF(N412="snížená",J412,0)</f>
        <v>0</v>
      </c>
      <c r="BG412" s="228">
        <f>IF(N412="zákl. přenesená",J412,0)</f>
        <v>0</v>
      </c>
      <c r="BH412" s="228">
        <f>IF(N412="sníž. přenesená",J412,0)</f>
        <v>0</v>
      </c>
      <c r="BI412" s="228">
        <f>IF(N412="nulová",J412,0)</f>
        <v>0</v>
      </c>
      <c r="BJ412" s="19" t="s">
        <v>81</v>
      </c>
      <c r="BK412" s="228">
        <f>ROUND(I412*H412,2)</f>
        <v>0</v>
      </c>
      <c r="BL412" s="19" t="s">
        <v>368</v>
      </c>
      <c r="BM412" s="227" t="s">
        <v>1275</v>
      </c>
    </row>
    <row r="413" s="14" customFormat="1">
      <c r="A413" s="14"/>
      <c r="B413" s="245"/>
      <c r="C413" s="246"/>
      <c r="D413" s="236" t="s">
        <v>221</v>
      </c>
      <c r="E413" s="247" t="s">
        <v>19</v>
      </c>
      <c r="F413" s="248" t="s">
        <v>3261</v>
      </c>
      <c r="G413" s="246"/>
      <c r="H413" s="249">
        <v>1</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221</v>
      </c>
      <c r="AU413" s="255" t="s">
        <v>81</v>
      </c>
      <c r="AV413" s="14" t="s">
        <v>83</v>
      </c>
      <c r="AW413" s="14" t="s">
        <v>34</v>
      </c>
      <c r="AX413" s="14" t="s">
        <v>74</v>
      </c>
      <c r="AY413" s="255" t="s">
        <v>210</v>
      </c>
    </row>
    <row r="414" s="16" customFormat="1">
      <c r="A414" s="16"/>
      <c r="B414" s="267"/>
      <c r="C414" s="268"/>
      <c r="D414" s="236" t="s">
        <v>221</v>
      </c>
      <c r="E414" s="269" t="s">
        <v>19</v>
      </c>
      <c r="F414" s="270" t="s">
        <v>236</v>
      </c>
      <c r="G414" s="268"/>
      <c r="H414" s="271">
        <v>1</v>
      </c>
      <c r="I414" s="272"/>
      <c r="J414" s="268"/>
      <c r="K414" s="268"/>
      <c r="L414" s="273"/>
      <c r="M414" s="274"/>
      <c r="N414" s="275"/>
      <c r="O414" s="275"/>
      <c r="P414" s="275"/>
      <c r="Q414" s="275"/>
      <c r="R414" s="275"/>
      <c r="S414" s="275"/>
      <c r="T414" s="276"/>
      <c r="U414" s="16"/>
      <c r="V414" s="16"/>
      <c r="W414" s="16"/>
      <c r="X414" s="16"/>
      <c r="Y414" s="16"/>
      <c r="Z414" s="16"/>
      <c r="AA414" s="16"/>
      <c r="AB414" s="16"/>
      <c r="AC414" s="16"/>
      <c r="AD414" s="16"/>
      <c r="AE414" s="16"/>
      <c r="AT414" s="277" t="s">
        <v>221</v>
      </c>
      <c r="AU414" s="277" t="s">
        <v>81</v>
      </c>
      <c r="AV414" s="16" t="s">
        <v>217</v>
      </c>
      <c r="AW414" s="16" t="s">
        <v>34</v>
      </c>
      <c r="AX414" s="16" t="s">
        <v>81</v>
      </c>
      <c r="AY414" s="277" t="s">
        <v>210</v>
      </c>
    </row>
    <row r="415" s="2" customFormat="1" ht="21.75" customHeight="1">
      <c r="A415" s="40"/>
      <c r="B415" s="41"/>
      <c r="C415" s="216" t="s">
        <v>991</v>
      </c>
      <c r="D415" s="216" t="s">
        <v>212</v>
      </c>
      <c r="E415" s="217" t="s">
        <v>3406</v>
      </c>
      <c r="F415" s="218" t="s">
        <v>3407</v>
      </c>
      <c r="G415" s="219" t="s">
        <v>459</v>
      </c>
      <c r="H415" s="220">
        <v>1</v>
      </c>
      <c r="I415" s="221"/>
      <c r="J415" s="222">
        <f>ROUND(I415*H415,2)</f>
        <v>0</v>
      </c>
      <c r="K415" s="218" t="s">
        <v>216</v>
      </c>
      <c r="L415" s="46"/>
      <c r="M415" s="223" t="s">
        <v>19</v>
      </c>
      <c r="N415" s="224" t="s">
        <v>45</v>
      </c>
      <c r="O415" s="86"/>
      <c r="P415" s="225">
        <f>O415*H415</f>
        <v>0</v>
      </c>
      <c r="Q415" s="225">
        <v>0.00066</v>
      </c>
      <c r="R415" s="225">
        <f>Q415*H415</f>
        <v>0.00066</v>
      </c>
      <c r="S415" s="225">
        <v>0</v>
      </c>
      <c r="T415" s="226">
        <f>S415*H415</f>
        <v>0</v>
      </c>
      <c r="U415" s="40"/>
      <c r="V415" s="40"/>
      <c r="W415" s="40"/>
      <c r="X415" s="40"/>
      <c r="Y415" s="40"/>
      <c r="Z415" s="40"/>
      <c r="AA415" s="40"/>
      <c r="AB415" s="40"/>
      <c r="AC415" s="40"/>
      <c r="AD415" s="40"/>
      <c r="AE415" s="40"/>
      <c r="AR415" s="227" t="s">
        <v>368</v>
      </c>
      <c r="AT415" s="227" t="s">
        <v>212</v>
      </c>
      <c r="AU415" s="227" t="s">
        <v>81</v>
      </c>
      <c r="AY415" s="19" t="s">
        <v>210</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368</v>
      </c>
      <c r="BM415" s="227" t="s">
        <v>1285</v>
      </c>
    </row>
    <row r="416" s="2" customFormat="1">
      <c r="A416" s="40"/>
      <c r="B416" s="41"/>
      <c r="C416" s="42"/>
      <c r="D416" s="229" t="s">
        <v>219</v>
      </c>
      <c r="E416" s="42"/>
      <c r="F416" s="230" t="s">
        <v>3408</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219</v>
      </c>
      <c r="AU416" s="19" t="s">
        <v>81</v>
      </c>
    </row>
    <row r="417" s="14" customFormat="1">
      <c r="A417" s="14"/>
      <c r="B417" s="245"/>
      <c r="C417" s="246"/>
      <c r="D417" s="236" t="s">
        <v>221</v>
      </c>
      <c r="E417" s="247" t="s">
        <v>19</v>
      </c>
      <c r="F417" s="248" t="s">
        <v>3261</v>
      </c>
      <c r="G417" s="246"/>
      <c r="H417" s="249">
        <v>1</v>
      </c>
      <c r="I417" s="250"/>
      <c r="J417" s="246"/>
      <c r="K417" s="246"/>
      <c r="L417" s="251"/>
      <c r="M417" s="252"/>
      <c r="N417" s="253"/>
      <c r="O417" s="253"/>
      <c r="P417" s="253"/>
      <c r="Q417" s="253"/>
      <c r="R417" s="253"/>
      <c r="S417" s="253"/>
      <c r="T417" s="254"/>
      <c r="U417" s="14"/>
      <c r="V417" s="14"/>
      <c r="W417" s="14"/>
      <c r="X417" s="14"/>
      <c r="Y417" s="14"/>
      <c r="Z417" s="14"/>
      <c r="AA417" s="14"/>
      <c r="AB417" s="14"/>
      <c r="AC417" s="14"/>
      <c r="AD417" s="14"/>
      <c r="AE417" s="14"/>
      <c r="AT417" s="255" t="s">
        <v>221</v>
      </c>
      <c r="AU417" s="255" t="s">
        <v>81</v>
      </c>
      <c r="AV417" s="14" t="s">
        <v>83</v>
      </c>
      <c r="AW417" s="14" t="s">
        <v>34</v>
      </c>
      <c r="AX417" s="14" t="s">
        <v>74</v>
      </c>
      <c r="AY417" s="255" t="s">
        <v>210</v>
      </c>
    </row>
    <row r="418" s="16" customFormat="1">
      <c r="A418" s="16"/>
      <c r="B418" s="267"/>
      <c r="C418" s="268"/>
      <c r="D418" s="236" t="s">
        <v>221</v>
      </c>
      <c r="E418" s="269" t="s">
        <v>19</v>
      </c>
      <c r="F418" s="270" t="s">
        <v>236</v>
      </c>
      <c r="G418" s="268"/>
      <c r="H418" s="271">
        <v>1</v>
      </c>
      <c r="I418" s="272"/>
      <c r="J418" s="268"/>
      <c r="K418" s="268"/>
      <c r="L418" s="273"/>
      <c r="M418" s="274"/>
      <c r="N418" s="275"/>
      <c r="O418" s="275"/>
      <c r="P418" s="275"/>
      <c r="Q418" s="275"/>
      <c r="R418" s="275"/>
      <c r="S418" s="275"/>
      <c r="T418" s="276"/>
      <c r="U418" s="16"/>
      <c r="V418" s="16"/>
      <c r="W418" s="16"/>
      <c r="X418" s="16"/>
      <c r="Y418" s="16"/>
      <c r="Z418" s="16"/>
      <c r="AA418" s="16"/>
      <c r="AB418" s="16"/>
      <c r="AC418" s="16"/>
      <c r="AD418" s="16"/>
      <c r="AE418" s="16"/>
      <c r="AT418" s="277" t="s">
        <v>221</v>
      </c>
      <c r="AU418" s="277" t="s">
        <v>81</v>
      </c>
      <c r="AV418" s="16" t="s">
        <v>217</v>
      </c>
      <c r="AW418" s="16" t="s">
        <v>34</v>
      </c>
      <c r="AX418" s="16" t="s">
        <v>81</v>
      </c>
      <c r="AY418" s="277" t="s">
        <v>210</v>
      </c>
    </row>
    <row r="419" s="2" customFormat="1" ht="16.5" customHeight="1">
      <c r="A419" s="40"/>
      <c r="B419" s="41"/>
      <c r="C419" s="278" t="s">
        <v>998</v>
      </c>
      <c r="D419" s="278" t="s">
        <v>424</v>
      </c>
      <c r="E419" s="279" t="s">
        <v>3409</v>
      </c>
      <c r="F419" s="280" t="s">
        <v>3410</v>
      </c>
      <c r="G419" s="281" t="s">
        <v>409</v>
      </c>
      <c r="H419" s="282">
        <v>1</v>
      </c>
      <c r="I419" s="283"/>
      <c r="J419" s="284">
        <f>ROUND(I419*H419,2)</f>
        <v>0</v>
      </c>
      <c r="K419" s="280" t="s">
        <v>216</v>
      </c>
      <c r="L419" s="285"/>
      <c r="M419" s="286" t="s">
        <v>19</v>
      </c>
      <c r="N419" s="287" t="s">
        <v>45</v>
      </c>
      <c r="O419" s="86"/>
      <c r="P419" s="225">
        <f>O419*H419</f>
        <v>0</v>
      </c>
      <c r="Q419" s="225">
        <v>0</v>
      </c>
      <c r="R419" s="225">
        <f>Q419*H419</f>
        <v>0</v>
      </c>
      <c r="S419" s="225">
        <v>0</v>
      </c>
      <c r="T419" s="226">
        <f>S419*H419</f>
        <v>0</v>
      </c>
      <c r="U419" s="40"/>
      <c r="V419" s="40"/>
      <c r="W419" s="40"/>
      <c r="X419" s="40"/>
      <c r="Y419" s="40"/>
      <c r="Z419" s="40"/>
      <c r="AA419" s="40"/>
      <c r="AB419" s="40"/>
      <c r="AC419" s="40"/>
      <c r="AD419" s="40"/>
      <c r="AE419" s="40"/>
      <c r="AR419" s="227" t="s">
        <v>498</v>
      </c>
      <c r="AT419" s="227" t="s">
        <v>424</v>
      </c>
      <c r="AU419" s="227" t="s">
        <v>81</v>
      </c>
      <c r="AY419" s="19" t="s">
        <v>210</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368</v>
      </c>
      <c r="BM419" s="227" t="s">
        <v>1301</v>
      </c>
    </row>
    <row r="420" s="14" customFormat="1">
      <c r="A420" s="14"/>
      <c r="B420" s="245"/>
      <c r="C420" s="246"/>
      <c r="D420" s="236" t="s">
        <v>221</v>
      </c>
      <c r="E420" s="247" t="s">
        <v>19</v>
      </c>
      <c r="F420" s="248" t="s">
        <v>3261</v>
      </c>
      <c r="G420" s="246"/>
      <c r="H420" s="249">
        <v>1</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221</v>
      </c>
      <c r="AU420" s="255" t="s">
        <v>81</v>
      </c>
      <c r="AV420" s="14" t="s">
        <v>83</v>
      </c>
      <c r="AW420" s="14" t="s">
        <v>34</v>
      </c>
      <c r="AX420" s="14" t="s">
        <v>74</v>
      </c>
      <c r="AY420" s="255" t="s">
        <v>210</v>
      </c>
    </row>
    <row r="421" s="16" customFormat="1">
      <c r="A421" s="16"/>
      <c r="B421" s="267"/>
      <c r="C421" s="268"/>
      <c r="D421" s="236" t="s">
        <v>221</v>
      </c>
      <c r="E421" s="269" t="s">
        <v>19</v>
      </c>
      <c r="F421" s="270" t="s">
        <v>236</v>
      </c>
      <c r="G421" s="268"/>
      <c r="H421" s="271">
        <v>1</v>
      </c>
      <c r="I421" s="272"/>
      <c r="J421" s="268"/>
      <c r="K421" s="268"/>
      <c r="L421" s="273"/>
      <c r="M421" s="274"/>
      <c r="N421" s="275"/>
      <c r="O421" s="275"/>
      <c r="P421" s="275"/>
      <c r="Q421" s="275"/>
      <c r="R421" s="275"/>
      <c r="S421" s="275"/>
      <c r="T421" s="276"/>
      <c r="U421" s="16"/>
      <c r="V421" s="16"/>
      <c r="W421" s="16"/>
      <c r="X421" s="16"/>
      <c r="Y421" s="16"/>
      <c r="Z421" s="16"/>
      <c r="AA421" s="16"/>
      <c r="AB421" s="16"/>
      <c r="AC421" s="16"/>
      <c r="AD421" s="16"/>
      <c r="AE421" s="16"/>
      <c r="AT421" s="277" t="s">
        <v>221</v>
      </c>
      <c r="AU421" s="277" t="s">
        <v>81</v>
      </c>
      <c r="AV421" s="16" t="s">
        <v>217</v>
      </c>
      <c r="AW421" s="16" t="s">
        <v>34</v>
      </c>
      <c r="AX421" s="16" t="s">
        <v>81</v>
      </c>
      <c r="AY421" s="277" t="s">
        <v>210</v>
      </c>
    </row>
    <row r="422" s="2" customFormat="1" ht="16.5" customHeight="1">
      <c r="A422" s="40"/>
      <c r="B422" s="41"/>
      <c r="C422" s="216" t="s">
        <v>1013</v>
      </c>
      <c r="D422" s="216" t="s">
        <v>212</v>
      </c>
      <c r="E422" s="217" t="s">
        <v>3411</v>
      </c>
      <c r="F422" s="218" t="s">
        <v>3412</v>
      </c>
      <c r="G422" s="219" t="s">
        <v>409</v>
      </c>
      <c r="H422" s="220">
        <v>4</v>
      </c>
      <c r="I422" s="221"/>
      <c r="J422" s="222">
        <f>ROUND(I422*H422,2)</f>
        <v>0</v>
      </c>
      <c r="K422" s="218" t="s">
        <v>216</v>
      </c>
      <c r="L422" s="46"/>
      <c r="M422" s="223" t="s">
        <v>19</v>
      </c>
      <c r="N422" s="224" t="s">
        <v>45</v>
      </c>
      <c r="O422" s="86"/>
      <c r="P422" s="225">
        <f>O422*H422</f>
        <v>0</v>
      </c>
      <c r="Q422" s="225">
        <v>4.0000000000000003E-05</v>
      </c>
      <c r="R422" s="225">
        <f>Q422*H422</f>
        <v>0.00016000000000000001</v>
      </c>
      <c r="S422" s="225">
        <v>0</v>
      </c>
      <c r="T422" s="226">
        <f>S422*H422</f>
        <v>0</v>
      </c>
      <c r="U422" s="40"/>
      <c r="V422" s="40"/>
      <c r="W422" s="40"/>
      <c r="X422" s="40"/>
      <c r="Y422" s="40"/>
      <c r="Z422" s="40"/>
      <c r="AA422" s="40"/>
      <c r="AB422" s="40"/>
      <c r="AC422" s="40"/>
      <c r="AD422" s="40"/>
      <c r="AE422" s="40"/>
      <c r="AR422" s="227" t="s">
        <v>368</v>
      </c>
      <c r="AT422" s="227" t="s">
        <v>212</v>
      </c>
      <c r="AU422" s="227" t="s">
        <v>81</v>
      </c>
      <c r="AY422" s="19" t="s">
        <v>210</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368</v>
      </c>
      <c r="BM422" s="227" t="s">
        <v>1315</v>
      </c>
    </row>
    <row r="423" s="2" customFormat="1">
      <c r="A423" s="40"/>
      <c r="B423" s="41"/>
      <c r="C423" s="42"/>
      <c r="D423" s="229" t="s">
        <v>219</v>
      </c>
      <c r="E423" s="42"/>
      <c r="F423" s="230" t="s">
        <v>3413</v>
      </c>
      <c r="G423" s="42"/>
      <c r="H423" s="42"/>
      <c r="I423" s="231"/>
      <c r="J423" s="42"/>
      <c r="K423" s="42"/>
      <c r="L423" s="46"/>
      <c r="M423" s="232"/>
      <c r="N423" s="233"/>
      <c r="O423" s="86"/>
      <c r="P423" s="86"/>
      <c r="Q423" s="86"/>
      <c r="R423" s="86"/>
      <c r="S423" s="86"/>
      <c r="T423" s="87"/>
      <c r="U423" s="40"/>
      <c r="V423" s="40"/>
      <c r="W423" s="40"/>
      <c r="X423" s="40"/>
      <c r="Y423" s="40"/>
      <c r="Z423" s="40"/>
      <c r="AA423" s="40"/>
      <c r="AB423" s="40"/>
      <c r="AC423" s="40"/>
      <c r="AD423" s="40"/>
      <c r="AE423" s="40"/>
      <c r="AT423" s="19" t="s">
        <v>219</v>
      </c>
      <c r="AU423" s="19" t="s">
        <v>81</v>
      </c>
    </row>
    <row r="424" s="14" customFormat="1">
      <c r="A424" s="14"/>
      <c r="B424" s="245"/>
      <c r="C424" s="246"/>
      <c r="D424" s="236" t="s">
        <v>221</v>
      </c>
      <c r="E424" s="247" t="s">
        <v>19</v>
      </c>
      <c r="F424" s="248" t="s">
        <v>3245</v>
      </c>
      <c r="G424" s="246"/>
      <c r="H424" s="249">
        <v>4</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221</v>
      </c>
      <c r="AU424" s="255" t="s">
        <v>81</v>
      </c>
      <c r="AV424" s="14" t="s">
        <v>83</v>
      </c>
      <c r="AW424" s="14" t="s">
        <v>34</v>
      </c>
      <c r="AX424" s="14" t="s">
        <v>74</v>
      </c>
      <c r="AY424" s="255" t="s">
        <v>210</v>
      </c>
    </row>
    <row r="425" s="16" customFormat="1">
      <c r="A425" s="16"/>
      <c r="B425" s="267"/>
      <c r="C425" s="268"/>
      <c r="D425" s="236" t="s">
        <v>221</v>
      </c>
      <c r="E425" s="269" t="s">
        <v>19</v>
      </c>
      <c r="F425" s="270" t="s">
        <v>236</v>
      </c>
      <c r="G425" s="268"/>
      <c r="H425" s="271">
        <v>4</v>
      </c>
      <c r="I425" s="272"/>
      <c r="J425" s="268"/>
      <c r="K425" s="268"/>
      <c r="L425" s="273"/>
      <c r="M425" s="274"/>
      <c r="N425" s="275"/>
      <c r="O425" s="275"/>
      <c r="P425" s="275"/>
      <c r="Q425" s="275"/>
      <c r="R425" s="275"/>
      <c r="S425" s="275"/>
      <c r="T425" s="276"/>
      <c r="U425" s="16"/>
      <c r="V425" s="16"/>
      <c r="W425" s="16"/>
      <c r="X425" s="16"/>
      <c r="Y425" s="16"/>
      <c r="Z425" s="16"/>
      <c r="AA425" s="16"/>
      <c r="AB425" s="16"/>
      <c r="AC425" s="16"/>
      <c r="AD425" s="16"/>
      <c r="AE425" s="16"/>
      <c r="AT425" s="277" t="s">
        <v>221</v>
      </c>
      <c r="AU425" s="277" t="s">
        <v>81</v>
      </c>
      <c r="AV425" s="16" t="s">
        <v>217</v>
      </c>
      <c r="AW425" s="16" t="s">
        <v>34</v>
      </c>
      <c r="AX425" s="16" t="s">
        <v>81</v>
      </c>
      <c r="AY425" s="277" t="s">
        <v>210</v>
      </c>
    </row>
    <row r="426" s="2" customFormat="1" ht="16.5" customHeight="1">
      <c r="A426" s="40"/>
      <c r="B426" s="41"/>
      <c r="C426" s="278" t="s">
        <v>1020</v>
      </c>
      <c r="D426" s="278" t="s">
        <v>424</v>
      </c>
      <c r="E426" s="279" t="s">
        <v>3414</v>
      </c>
      <c r="F426" s="280" t="s">
        <v>3415</v>
      </c>
      <c r="G426" s="281" t="s">
        <v>409</v>
      </c>
      <c r="H426" s="282">
        <v>3</v>
      </c>
      <c r="I426" s="283"/>
      <c r="J426" s="284">
        <f>ROUND(I426*H426,2)</f>
        <v>0</v>
      </c>
      <c r="K426" s="280" t="s">
        <v>216</v>
      </c>
      <c r="L426" s="285"/>
      <c r="M426" s="286" t="s">
        <v>19</v>
      </c>
      <c r="N426" s="287" t="s">
        <v>45</v>
      </c>
      <c r="O426" s="86"/>
      <c r="P426" s="225">
        <f>O426*H426</f>
        <v>0</v>
      </c>
      <c r="Q426" s="225">
        <v>0.0018</v>
      </c>
      <c r="R426" s="225">
        <f>Q426*H426</f>
        <v>0.0054000000000000003</v>
      </c>
      <c r="S426" s="225">
        <v>0</v>
      </c>
      <c r="T426" s="226">
        <f>S426*H426</f>
        <v>0</v>
      </c>
      <c r="U426" s="40"/>
      <c r="V426" s="40"/>
      <c r="W426" s="40"/>
      <c r="X426" s="40"/>
      <c r="Y426" s="40"/>
      <c r="Z426" s="40"/>
      <c r="AA426" s="40"/>
      <c r="AB426" s="40"/>
      <c r="AC426" s="40"/>
      <c r="AD426" s="40"/>
      <c r="AE426" s="40"/>
      <c r="AR426" s="227" t="s">
        <v>498</v>
      </c>
      <c r="AT426" s="227" t="s">
        <v>424</v>
      </c>
      <c r="AU426" s="227" t="s">
        <v>81</v>
      </c>
      <c r="AY426" s="19" t="s">
        <v>210</v>
      </c>
      <c r="BE426" s="228">
        <f>IF(N426="základní",J426,0)</f>
        <v>0</v>
      </c>
      <c r="BF426" s="228">
        <f>IF(N426="snížená",J426,0)</f>
        <v>0</v>
      </c>
      <c r="BG426" s="228">
        <f>IF(N426="zákl. přenesená",J426,0)</f>
        <v>0</v>
      </c>
      <c r="BH426" s="228">
        <f>IF(N426="sníž. přenesená",J426,0)</f>
        <v>0</v>
      </c>
      <c r="BI426" s="228">
        <f>IF(N426="nulová",J426,0)</f>
        <v>0</v>
      </c>
      <c r="BJ426" s="19" t="s">
        <v>81</v>
      </c>
      <c r="BK426" s="228">
        <f>ROUND(I426*H426,2)</f>
        <v>0</v>
      </c>
      <c r="BL426" s="19" t="s">
        <v>368</v>
      </c>
      <c r="BM426" s="227" t="s">
        <v>1330</v>
      </c>
    </row>
    <row r="427" s="14" customFormat="1">
      <c r="A427" s="14"/>
      <c r="B427" s="245"/>
      <c r="C427" s="246"/>
      <c r="D427" s="236" t="s">
        <v>221</v>
      </c>
      <c r="E427" s="247" t="s">
        <v>19</v>
      </c>
      <c r="F427" s="248" t="s">
        <v>2324</v>
      </c>
      <c r="G427" s="246"/>
      <c r="H427" s="249">
        <v>3</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221</v>
      </c>
      <c r="AU427" s="255" t="s">
        <v>81</v>
      </c>
      <c r="AV427" s="14" t="s">
        <v>83</v>
      </c>
      <c r="AW427" s="14" t="s">
        <v>34</v>
      </c>
      <c r="AX427" s="14" t="s">
        <v>74</v>
      </c>
      <c r="AY427" s="255" t="s">
        <v>210</v>
      </c>
    </row>
    <row r="428" s="16" customFormat="1">
      <c r="A428" s="16"/>
      <c r="B428" s="267"/>
      <c r="C428" s="268"/>
      <c r="D428" s="236" t="s">
        <v>221</v>
      </c>
      <c r="E428" s="269" t="s">
        <v>19</v>
      </c>
      <c r="F428" s="270" t="s">
        <v>236</v>
      </c>
      <c r="G428" s="268"/>
      <c r="H428" s="271">
        <v>3</v>
      </c>
      <c r="I428" s="272"/>
      <c r="J428" s="268"/>
      <c r="K428" s="268"/>
      <c r="L428" s="273"/>
      <c r="M428" s="274"/>
      <c r="N428" s="275"/>
      <c r="O428" s="275"/>
      <c r="P428" s="275"/>
      <c r="Q428" s="275"/>
      <c r="R428" s="275"/>
      <c r="S428" s="275"/>
      <c r="T428" s="276"/>
      <c r="U428" s="16"/>
      <c r="V428" s="16"/>
      <c r="W428" s="16"/>
      <c r="X428" s="16"/>
      <c r="Y428" s="16"/>
      <c r="Z428" s="16"/>
      <c r="AA428" s="16"/>
      <c r="AB428" s="16"/>
      <c r="AC428" s="16"/>
      <c r="AD428" s="16"/>
      <c r="AE428" s="16"/>
      <c r="AT428" s="277" t="s">
        <v>221</v>
      </c>
      <c r="AU428" s="277" t="s">
        <v>81</v>
      </c>
      <c r="AV428" s="16" t="s">
        <v>217</v>
      </c>
      <c r="AW428" s="16" t="s">
        <v>34</v>
      </c>
      <c r="AX428" s="16" t="s">
        <v>81</v>
      </c>
      <c r="AY428" s="277" t="s">
        <v>210</v>
      </c>
    </row>
    <row r="429" s="2" customFormat="1" ht="16.5" customHeight="1">
      <c r="A429" s="40"/>
      <c r="B429" s="41"/>
      <c r="C429" s="278" t="s">
        <v>1025</v>
      </c>
      <c r="D429" s="278" t="s">
        <v>424</v>
      </c>
      <c r="E429" s="279" t="s">
        <v>3416</v>
      </c>
      <c r="F429" s="280" t="s">
        <v>3417</v>
      </c>
      <c r="G429" s="281" t="s">
        <v>409</v>
      </c>
      <c r="H429" s="282">
        <v>1</v>
      </c>
      <c r="I429" s="283"/>
      <c r="J429" s="284">
        <f>ROUND(I429*H429,2)</f>
        <v>0</v>
      </c>
      <c r="K429" s="280" t="s">
        <v>296</v>
      </c>
      <c r="L429" s="285"/>
      <c r="M429" s="286" t="s">
        <v>19</v>
      </c>
      <c r="N429" s="287" t="s">
        <v>45</v>
      </c>
      <c r="O429" s="86"/>
      <c r="P429" s="225">
        <f>O429*H429</f>
        <v>0</v>
      </c>
      <c r="Q429" s="225">
        <v>0</v>
      </c>
      <c r="R429" s="225">
        <f>Q429*H429</f>
        <v>0</v>
      </c>
      <c r="S429" s="225">
        <v>0</v>
      </c>
      <c r="T429" s="226">
        <f>S429*H429</f>
        <v>0</v>
      </c>
      <c r="U429" s="40"/>
      <c r="V429" s="40"/>
      <c r="W429" s="40"/>
      <c r="X429" s="40"/>
      <c r="Y429" s="40"/>
      <c r="Z429" s="40"/>
      <c r="AA429" s="40"/>
      <c r="AB429" s="40"/>
      <c r="AC429" s="40"/>
      <c r="AD429" s="40"/>
      <c r="AE429" s="40"/>
      <c r="AR429" s="227" t="s">
        <v>498</v>
      </c>
      <c r="AT429" s="227" t="s">
        <v>424</v>
      </c>
      <c r="AU429" s="227" t="s">
        <v>81</v>
      </c>
      <c r="AY429" s="19" t="s">
        <v>210</v>
      </c>
      <c r="BE429" s="228">
        <f>IF(N429="základní",J429,0)</f>
        <v>0</v>
      </c>
      <c r="BF429" s="228">
        <f>IF(N429="snížená",J429,0)</f>
        <v>0</v>
      </c>
      <c r="BG429" s="228">
        <f>IF(N429="zákl. přenesená",J429,0)</f>
        <v>0</v>
      </c>
      <c r="BH429" s="228">
        <f>IF(N429="sníž. přenesená",J429,0)</f>
        <v>0</v>
      </c>
      <c r="BI429" s="228">
        <f>IF(N429="nulová",J429,0)</f>
        <v>0</v>
      </c>
      <c r="BJ429" s="19" t="s">
        <v>81</v>
      </c>
      <c r="BK429" s="228">
        <f>ROUND(I429*H429,2)</f>
        <v>0</v>
      </c>
      <c r="BL429" s="19" t="s">
        <v>368</v>
      </c>
      <c r="BM429" s="227" t="s">
        <v>1339</v>
      </c>
    </row>
    <row r="430" s="14" customFormat="1">
      <c r="A430" s="14"/>
      <c r="B430" s="245"/>
      <c r="C430" s="246"/>
      <c r="D430" s="236" t="s">
        <v>221</v>
      </c>
      <c r="E430" s="247" t="s">
        <v>19</v>
      </c>
      <c r="F430" s="248" t="s">
        <v>3261</v>
      </c>
      <c r="G430" s="246"/>
      <c r="H430" s="249">
        <v>1</v>
      </c>
      <c r="I430" s="250"/>
      <c r="J430" s="246"/>
      <c r="K430" s="246"/>
      <c r="L430" s="251"/>
      <c r="M430" s="252"/>
      <c r="N430" s="253"/>
      <c r="O430" s="253"/>
      <c r="P430" s="253"/>
      <c r="Q430" s="253"/>
      <c r="R430" s="253"/>
      <c r="S430" s="253"/>
      <c r="T430" s="254"/>
      <c r="U430" s="14"/>
      <c r="V430" s="14"/>
      <c r="W430" s="14"/>
      <c r="X430" s="14"/>
      <c r="Y430" s="14"/>
      <c r="Z430" s="14"/>
      <c r="AA430" s="14"/>
      <c r="AB430" s="14"/>
      <c r="AC430" s="14"/>
      <c r="AD430" s="14"/>
      <c r="AE430" s="14"/>
      <c r="AT430" s="255" t="s">
        <v>221</v>
      </c>
      <c r="AU430" s="255" t="s">
        <v>81</v>
      </c>
      <c r="AV430" s="14" t="s">
        <v>83</v>
      </c>
      <c r="AW430" s="14" t="s">
        <v>34</v>
      </c>
      <c r="AX430" s="14" t="s">
        <v>74</v>
      </c>
      <c r="AY430" s="255" t="s">
        <v>210</v>
      </c>
    </row>
    <row r="431" s="16" customFormat="1">
      <c r="A431" s="16"/>
      <c r="B431" s="267"/>
      <c r="C431" s="268"/>
      <c r="D431" s="236" t="s">
        <v>221</v>
      </c>
      <c r="E431" s="269" t="s">
        <v>19</v>
      </c>
      <c r="F431" s="270" t="s">
        <v>236</v>
      </c>
      <c r="G431" s="268"/>
      <c r="H431" s="271">
        <v>1</v>
      </c>
      <c r="I431" s="272"/>
      <c r="J431" s="268"/>
      <c r="K431" s="268"/>
      <c r="L431" s="273"/>
      <c r="M431" s="274"/>
      <c r="N431" s="275"/>
      <c r="O431" s="275"/>
      <c r="P431" s="275"/>
      <c r="Q431" s="275"/>
      <c r="R431" s="275"/>
      <c r="S431" s="275"/>
      <c r="T431" s="276"/>
      <c r="U431" s="16"/>
      <c r="V431" s="16"/>
      <c r="W431" s="16"/>
      <c r="X431" s="16"/>
      <c r="Y431" s="16"/>
      <c r="Z431" s="16"/>
      <c r="AA431" s="16"/>
      <c r="AB431" s="16"/>
      <c r="AC431" s="16"/>
      <c r="AD431" s="16"/>
      <c r="AE431" s="16"/>
      <c r="AT431" s="277" t="s">
        <v>221</v>
      </c>
      <c r="AU431" s="277" t="s">
        <v>81</v>
      </c>
      <c r="AV431" s="16" t="s">
        <v>217</v>
      </c>
      <c r="AW431" s="16" t="s">
        <v>34</v>
      </c>
      <c r="AX431" s="16" t="s">
        <v>81</v>
      </c>
      <c r="AY431" s="277" t="s">
        <v>210</v>
      </c>
    </row>
    <row r="432" s="2" customFormat="1" ht="16.5" customHeight="1">
      <c r="A432" s="40"/>
      <c r="B432" s="41"/>
      <c r="C432" s="216" t="s">
        <v>1030</v>
      </c>
      <c r="D432" s="216" t="s">
        <v>212</v>
      </c>
      <c r="E432" s="217" t="s">
        <v>3418</v>
      </c>
      <c r="F432" s="218" t="s">
        <v>3419</v>
      </c>
      <c r="G432" s="219" t="s">
        <v>409</v>
      </c>
      <c r="H432" s="220">
        <v>1</v>
      </c>
      <c r="I432" s="221"/>
      <c r="J432" s="222">
        <f>ROUND(I432*H432,2)</f>
        <v>0</v>
      </c>
      <c r="K432" s="218" t="s">
        <v>216</v>
      </c>
      <c r="L432" s="46"/>
      <c r="M432" s="223" t="s">
        <v>19</v>
      </c>
      <c r="N432" s="224" t="s">
        <v>45</v>
      </c>
      <c r="O432" s="86"/>
      <c r="P432" s="225">
        <f>O432*H432</f>
        <v>0</v>
      </c>
      <c r="Q432" s="225">
        <v>0</v>
      </c>
      <c r="R432" s="225">
        <f>Q432*H432</f>
        <v>0</v>
      </c>
      <c r="S432" s="225">
        <v>0</v>
      </c>
      <c r="T432" s="226">
        <f>S432*H432</f>
        <v>0</v>
      </c>
      <c r="U432" s="40"/>
      <c r="V432" s="40"/>
      <c r="W432" s="40"/>
      <c r="X432" s="40"/>
      <c r="Y432" s="40"/>
      <c r="Z432" s="40"/>
      <c r="AA432" s="40"/>
      <c r="AB432" s="40"/>
      <c r="AC432" s="40"/>
      <c r="AD432" s="40"/>
      <c r="AE432" s="40"/>
      <c r="AR432" s="227" t="s">
        <v>368</v>
      </c>
      <c r="AT432" s="227" t="s">
        <v>212</v>
      </c>
      <c r="AU432" s="227" t="s">
        <v>81</v>
      </c>
      <c r="AY432" s="19" t="s">
        <v>210</v>
      </c>
      <c r="BE432" s="228">
        <f>IF(N432="základní",J432,0)</f>
        <v>0</v>
      </c>
      <c r="BF432" s="228">
        <f>IF(N432="snížená",J432,0)</f>
        <v>0</v>
      </c>
      <c r="BG432" s="228">
        <f>IF(N432="zákl. přenesená",J432,0)</f>
        <v>0</v>
      </c>
      <c r="BH432" s="228">
        <f>IF(N432="sníž. přenesená",J432,0)</f>
        <v>0</v>
      </c>
      <c r="BI432" s="228">
        <f>IF(N432="nulová",J432,0)</f>
        <v>0</v>
      </c>
      <c r="BJ432" s="19" t="s">
        <v>81</v>
      </c>
      <c r="BK432" s="228">
        <f>ROUND(I432*H432,2)</f>
        <v>0</v>
      </c>
      <c r="BL432" s="19" t="s">
        <v>368</v>
      </c>
      <c r="BM432" s="227" t="s">
        <v>1351</v>
      </c>
    </row>
    <row r="433" s="2" customFormat="1">
      <c r="A433" s="40"/>
      <c r="B433" s="41"/>
      <c r="C433" s="42"/>
      <c r="D433" s="229" t="s">
        <v>219</v>
      </c>
      <c r="E433" s="42"/>
      <c r="F433" s="230" t="s">
        <v>3420</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219</v>
      </c>
      <c r="AU433" s="19" t="s">
        <v>81</v>
      </c>
    </row>
    <row r="434" s="14" customFormat="1">
      <c r="A434" s="14"/>
      <c r="B434" s="245"/>
      <c r="C434" s="246"/>
      <c r="D434" s="236" t="s">
        <v>221</v>
      </c>
      <c r="E434" s="247" t="s">
        <v>19</v>
      </c>
      <c r="F434" s="248" t="s">
        <v>3261</v>
      </c>
      <c r="G434" s="246"/>
      <c r="H434" s="249">
        <v>1</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221</v>
      </c>
      <c r="AU434" s="255" t="s">
        <v>81</v>
      </c>
      <c r="AV434" s="14" t="s">
        <v>83</v>
      </c>
      <c r="AW434" s="14" t="s">
        <v>34</v>
      </c>
      <c r="AX434" s="14" t="s">
        <v>74</v>
      </c>
      <c r="AY434" s="255" t="s">
        <v>210</v>
      </c>
    </row>
    <row r="435" s="16" customFormat="1">
      <c r="A435" s="16"/>
      <c r="B435" s="267"/>
      <c r="C435" s="268"/>
      <c r="D435" s="236" t="s">
        <v>221</v>
      </c>
      <c r="E435" s="269" t="s">
        <v>19</v>
      </c>
      <c r="F435" s="270" t="s">
        <v>236</v>
      </c>
      <c r="G435" s="268"/>
      <c r="H435" s="271">
        <v>1</v>
      </c>
      <c r="I435" s="272"/>
      <c r="J435" s="268"/>
      <c r="K435" s="268"/>
      <c r="L435" s="273"/>
      <c r="M435" s="274"/>
      <c r="N435" s="275"/>
      <c r="O435" s="275"/>
      <c r="P435" s="275"/>
      <c r="Q435" s="275"/>
      <c r="R435" s="275"/>
      <c r="S435" s="275"/>
      <c r="T435" s="276"/>
      <c r="U435" s="16"/>
      <c r="V435" s="16"/>
      <c r="W435" s="16"/>
      <c r="X435" s="16"/>
      <c r="Y435" s="16"/>
      <c r="Z435" s="16"/>
      <c r="AA435" s="16"/>
      <c r="AB435" s="16"/>
      <c r="AC435" s="16"/>
      <c r="AD435" s="16"/>
      <c r="AE435" s="16"/>
      <c r="AT435" s="277" t="s">
        <v>221</v>
      </c>
      <c r="AU435" s="277" t="s">
        <v>81</v>
      </c>
      <c r="AV435" s="16" t="s">
        <v>217</v>
      </c>
      <c r="AW435" s="16" t="s">
        <v>34</v>
      </c>
      <c r="AX435" s="16" t="s">
        <v>81</v>
      </c>
      <c r="AY435" s="277" t="s">
        <v>210</v>
      </c>
    </row>
    <row r="436" s="2" customFormat="1" ht="16.5" customHeight="1">
      <c r="A436" s="40"/>
      <c r="B436" s="41"/>
      <c r="C436" s="278" t="s">
        <v>1039</v>
      </c>
      <c r="D436" s="278" t="s">
        <v>424</v>
      </c>
      <c r="E436" s="279" t="s">
        <v>3421</v>
      </c>
      <c r="F436" s="280" t="s">
        <v>3422</v>
      </c>
      <c r="G436" s="281" t="s">
        <v>409</v>
      </c>
      <c r="H436" s="282">
        <v>1</v>
      </c>
      <c r="I436" s="283"/>
      <c r="J436" s="284">
        <f>ROUND(I436*H436,2)</f>
        <v>0</v>
      </c>
      <c r="K436" s="280" t="s">
        <v>296</v>
      </c>
      <c r="L436" s="285"/>
      <c r="M436" s="286" t="s">
        <v>19</v>
      </c>
      <c r="N436" s="287" t="s">
        <v>45</v>
      </c>
      <c r="O436" s="86"/>
      <c r="P436" s="225">
        <f>O436*H436</f>
        <v>0</v>
      </c>
      <c r="Q436" s="225">
        <v>0</v>
      </c>
      <c r="R436" s="225">
        <f>Q436*H436</f>
        <v>0</v>
      </c>
      <c r="S436" s="225">
        <v>0</v>
      </c>
      <c r="T436" s="226">
        <f>S436*H436</f>
        <v>0</v>
      </c>
      <c r="U436" s="40"/>
      <c r="V436" s="40"/>
      <c r="W436" s="40"/>
      <c r="X436" s="40"/>
      <c r="Y436" s="40"/>
      <c r="Z436" s="40"/>
      <c r="AA436" s="40"/>
      <c r="AB436" s="40"/>
      <c r="AC436" s="40"/>
      <c r="AD436" s="40"/>
      <c r="AE436" s="40"/>
      <c r="AR436" s="227" t="s">
        <v>498</v>
      </c>
      <c r="AT436" s="227" t="s">
        <v>424</v>
      </c>
      <c r="AU436" s="227" t="s">
        <v>81</v>
      </c>
      <c r="AY436" s="19" t="s">
        <v>210</v>
      </c>
      <c r="BE436" s="228">
        <f>IF(N436="základní",J436,0)</f>
        <v>0</v>
      </c>
      <c r="BF436" s="228">
        <f>IF(N436="snížená",J436,0)</f>
        <v>0</v>
      </c>
      <c r="BG436" s="228">
        <f>IF(N436="zákl. přenesená",J436,0)</f>
        <v>0</v>
      </c>
      <c r="BH436" s="228">
        <f>IF(N436="sníž. přenesená",J436,0)</f>
        <v>0</v>
      </c>
      <c r="BI436" s="228">
        <f>IF(N436="nulová",J436,0)</f>
        <v>0</v>
      </c>
      <c r="BJ436" s="19" t="s">
        <v>81</v>
      </c>
      <c r="BK436" s="228">
        <f>ROUND(I436*H436,2)</f>
        <v>0</v>
      </c>
      <c r="BL436" s="19" t="s">
        <v>368</v>
      </c>
      <c r="BM436" s="227" t="s">
        <v>1365</v>
      </c>
    </row>
    <row r="437" s="14" customFormat="1">
      <c r="A437" s="14"/>
      <c r="B437" s="245"/>
      <c r="C437" s="246"/>
      <c r="D437" s="236" t="s">
        <v>221</v>
      </c>
      <c r="E437" s="247" t="s">
        <v>19</v>
      </c>
      <c r="F437" s="248" t="s">
        <v>3261</v>
      </c>
      <c r="G437" s="246"/>
      <c r="H437" s="249">
        <v>1</v>
      </c>
      <c r="I437" s="250"/>
      <c r="J437" s="246"/>
      <c r="K437" s="246"/>
      <c r="L437" s="251"/>
      <c r="M437" s="252"/>
      <c r="N437" s="253"/>
      <c r="O437" s="253"/>
      <c r="P437" s="253"/>
      <c r="Q437" s="253"/>
      <c r="R437" s="253"/>
      <c r="S437" s="253"/>
      <c r="T437" s="254"/>
      <c r="U437" s="14"/>
      <c r="V437" s="14"/>
      <c r="W437" s="14"/>
      <c r="X437" s="14"/>
      <c r="Y437" s="14"/>
      <c r="Z437" s="14"/>
      <c r="AA437" s="14"/>
      <c r="AB437" s="14"/>
      <c r="AC437" s="14"/>
      <c r="AD437" s="14"/>
      <c r="AE437" s="14"/>
      <c r="AT437" s="255" t="s">
        <v>221</v>
      </c>
      <c r="AU437" s="255" t="s">
        <v>81</v>
      </c>
      <c r="AV437" s="14" t="s">
        <v>83</v>
      </c>
      <c r="AW437" s="14" t="s">
        <v>34</v>
      </c>
      <c r="AX437" s="14" t="s">
        <v>74</v>
      </c>
      <c r="AY437" s="255" t="s">
        <v>210</v>
      </c>
    </row>
    <row r="438" s="16" customFormat="1">
      <c r="A438" s="16"/>
      <c r="B438" s="267"/>
      <c r="C438" s="268"/>
      <c r="D438" s="236" t="s">
        <v>221</v>
      </c>
      <c r="E438" s="269" t="s">
        <v>19</v>
      </c>
      <c r="F438" s="270" t="s">
        <v>236</v>
      </c>
      <c r="G438" s="268"/>
      <c r="H438" s="271">
        <v>1</v>
      </c>
      <c r="I438" s="272"/>
      <c r="J438" s="268"/>
      <c r="K438" s="268"/>
      <c r="L438" s="273"/>
      <c r="M438" s="274"/>
      <c r="N438" s="275"/>
      <c r="O438" s="275"/>
      <c r="P438" s="275"/>
      <c r="Q438" s="275"/>
      <c r="R438" s="275"/>
      <c r="S438" s="275"/>
      <c r="T438" s="276"/>
      <c r="U438" s="16"/>
      <c r="V438" s="16"/>
      <c r="W438" s="16"/>
      <c r="X438" s="16"/>
      <c r="Y438" s="16"/>
      <c r="Z438" s="16"/>
      <c r="AA438" s="16"/>
      <c r="AB438" s="16"/>
      <c r="AC438" s="16"/>
      <c r="AD438" s="16"/>
      <c r="AE438" s="16"/>
      <c r="AT438" s="277" t="s">
        <v>221</v>
      </c>
      <c r="AU438" s="277" t="s">
        <v>81</v>
      </c>
      <c r="AV438" s="16" t="s">
        <v>217</v>
      </c>
      <c r="AW438" s="16" t="s">
        <v>34</v>
      </c>
      <c r="AX438" s="16" t="s">
        <v>81</v>
      </c>
      <c r="AY438" s="277" t="s">
        <v>210</v>
      </c>
    </row>
    <row r="439" s="2" customFormat="1" ht="16.5" customHeight="1">
      <c r="A439" s="40"/>
      <c r="B439" s="41"/>
      <c r="C439" s="216" t="s">
        <v>1043</v>
      </c>
      <c r="D439" s="216" t="s">
        <v>212</v>
      </c>
      <c r="E439" s="217" t="s">
        <v>3423</v>
      </c>
      <c r="F439" s="218" t="s">
        <v>3424</v>
      </c>
      <c r="G439" s="219" t="s">
        <v>409</v>
      </c>
      <c r="H439" s="220">
        <v>1</v>
      </c>
      <c r="I439" s="221"/>
      <c r="J439" s="222">
        <f>ROUND(I439*H439,2)</f>
        <v>0</v>
      </c>
      <c r="K439" s="218" t="s">
        <v>216</v>
      </c>
      <c r="L439" s="46"/>
      <c r="M439" s="223" t="s">
        <v>19</v>
      </c>
      <c r="N439" s="224" t="s">
        <v>45</v>
      </c>
      <c r="O439" s="86"/>
      <c r="P439" s="225">
        <f>O439*H439</f>
        <v>0</v>
      </c>
      <c r="Q439" s="225">
        <v>0.00016000000000000001</v>
      </c>
      <c r="R439" s="225">
        <f>Q439*H439</f>
        <v>0.00016000000000000001</v>
      </c>
      <c r="S439" s="225">
        <v>0</v>
      </c>
      <c r="T439" s="226">
        <f>S439*H439</f>
        <v>0</v>
      </c>
      <c r="U439" s="40"/>
      <c r="V439" s="40"/>
      <c r="W439" s="40"/>
      <c r="X439" s="40"/>
      <c r="Y439" s="40"/>
      <c r="Z439" s="40"/>
      <c r="AA439" s="40"/>
      <c r="AB439" s="40"/>
      <c r="AC439" s="40"/>
      <c r="AD439" s="40"/>
      <c r="AE439" s="40"/>
      <c r="AR439" s="227" t="s">
        <v>368</v>
      </c>
      <c r="AT439" s="227" t="s">
        <v>212</v>
      </c>
      <c r="AU439" s="227" t="s">
        <v>81</v>
      </c>
      <c r="AY439" s="19" t="s">
        <v>210</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368</v>
      </c>
      <c r="BM439" s="227" t="s">
        <v>1377</v>
      </c>
    </row>
    <row r="440" s="2" customFormat="1">
      <c r="A440" s="40"/>
      <c r="B440" s="41"/>
      <c r="C440" s="42"/>
      <c r="D440" s="229" t="s">
        <v>219</v>
      </c>
      <c r="E440" s="42"/>
      <c r="F440" s="230" t="s">
        <v>3425</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219</v>
      </c>
      <c r="AU440" s="19" t="s">
        <v>81</v>
      </c>
    </row>
    <row r="441" s="14" customFormat="1">
      <c r="A441" s="14"/>
      <c r="B441" s="245"/>
      <c r="C441" s="246"/>
      <c r="D441" s="236" t="s">
        <v>221</v>
      </c>
      <c r="E441" s="247" t="s">
        <v>19</v>
      </c>
      <c r="F441" s="248" t="s">
        <v>3261</v>
      </c>
      <c r="G441" s="246"/>
      <c r="H441" s="249">
        <v>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221</v>
      </c>
      <c r="AU441" s="255" t="s">
        <v>81</v>
      </c>
      <c r="AV441" s="14" t="s">
        <v>83</v>
      </c>
      <c r="AW441" s="14" t="s">
        <v>34</v>
      </c>
      <c r="AX441" s="14" t="s">
        <v>74</v>
      </c>
      <c r="AY441" s="255" t="s">
        <v>210</v>
      </c>
    </row>
    <row r="442" s="16" customFormat="1">
      <c r="A442" s="16"/>
      <c r="B442" s="267"/>
      <c r="C442" s="268"/>
      <c r="D442" s="236" t="s">
        <v>221</v>
      </c>
      <c r="E442" s="269" t="s">
        <v>19</v>
      </c>
      <c r="F442" s="270" t="s">
        <v>236</v>
      </c>
      <c r="G442" s="268"/>
      <c r="H442" s="271">
        <v>1</v>
      </c>
      <c r="I442" s="272"/>
      <c r="J442" s="268"/>
      <c r="K442" s="268"/>
      <c r="L442" s="273"/>
      <c r="M442" s="274"/>
      <c r="N442" s="275"/>
      <c r="O442" s="275"/>
      <c r="P442" s="275"/>
      <c r="Q442" s="275"/>
      <c r="R442" s="275"/>
      <c r="S442" s="275"/>
      <c r="T442" s="276"/>
      <c r="U442" s="16"/>
      <c r="V442" s="16"/>
      <c r="W442" s="16"/>
      <c r="X442" s="16"/>
      <c r="Y442" s="16"/>
      <c r="Z442" s="16"/>
      <c r="AA442" s="16"/>
      <c r="AB442" s="16"/>
      <c r="AC442" s="16"/>
      <c r="AD442" s="16"/>
      <c r="AE442" s="16"/>
      <c r="AT442" s="277" t="s">
        <v>221</v>
      </c>
      <c r="AU442" s="277" t="s">
        <v>81</v>
      </c>
      <c r="AV442" s="16" t="s">
        <v>217</v>
      </c>
      <c r="AW442" s="16" t="s">
        <v>34</v>
      </c>
      <c r="AX442" s="16" t="s">
        <v>81</v>
      </c>
      <c r="AY442" s="277" t="s">
        <v>210</v>
      </c>
    </row>
    <row r="443" s="2" customFormat="1" ht="16.5" customHeight="1">
      <c r="A443" s="40"/>
      <c r="B443" s="41"/>
      <c r="C443" s="278" t="s">
        <v>1050</v>
      </c>
      <c r="D443" s="278" t="s">
        <v>424</v>
      </c>
      <c r="E443" s="279" t="s">
        <v>3426</v>
      </c>
      <c r="F443" s="280" t="s">
        <v>3427</v>
      </c>
      <c r="G443" s="281" t="s">
        <v>409</v>
      </c>
      <c r="H443" s="282">
        <v>1</v>
      </c>
      <c r="I443" s="283"/>
      <c r="J443" s="284">
        <f>ROUND(I443*H443,2)</f>
        <v>0</v>
      </c>
      <c r="K443" s="280" t="s">
        <v>296</v>
      </c>
      <c r="L443" s="285"/>
      <c r="M443" s="286" t="s">
        <v>19</v>
      </c>
      <c r="N443" s="287" t="s">
        <v>45</v>
      </c>
      <c r="O443" s="86"/>
      <c r="P443" s="225">
        <f>O443*H443</f>
        <v>0</v>
      </c>
      <c r="Q443" s="225">
        <v>0</v>
      </c>
      <c r="R443" s="225">
        <f>Q443*H443</f>
        <v>0</v>
      </c>
      <c r="S443" s="225">
        <v>0</v>
      </c>
      <c r="T443" s="226">
        <f>S443*H443</f>
        <v>0</v>
      </c>
      <c r="U443" s="40"/>
      <c r="V443" s="40"/>
      <c r="W443" s="40"/>
      <c r="X443" s="40"/>
      <c r="Y443" s="40"/>
      <c r="Z443" s="40"/>
      <c r="AA443" s="40"/>
      <c r="AB443" s="40"/>
      <c r="AC443" s="40"/>
      <c r="AD443" s="40"/>
      <c r="AE443" s="40"/>
      <c r="AR443" s="227" t="s">
        <v>498</v>
      </c>
      <c r="AT443" s="227" t="s">
        <v>424</v>
      </c>
      <c r="AU443" s="227" t="s">
        <v>81</v>
      </c>
      <c r="AY443" s="19" t="s">
        <v>210</v>
      </c>
      <c r="BE443" s="228">
        <f>IF(N443="základní",J443,0)</f>
        <v>0</v>
      </c>
      <c r="BF443" s="228">
        <f>IF(N443="snížená",J443,0)</f>
        <v>0</v>
      </c>
      <c r="BG443" s="228">
        <f>IF(N443="zákl. přenesená",J443,0)</f>
        <v>0</v>
      </c>
      <c r="BH443" s="228">
        <f>IF(N443="sníž. přenesená",J443,0)</f>
        <v>0</v>
      </c>
      <c r="BI443" s="228">
        <f>IF(N443="nulová",J443,0)</f>
        <v>0</v>
      </c>
      <c r="BJ443" s="19" t="s">
        <v>81</v>
      </c>
      <c r="BK443" s="228">
        <f>ROUND(I443*H443,2)</f>
        <v>0</v>
      </c>
      <c r="BL443" s="19" t="s">
        <v>368</v>
      </c>
      <c r="BM443" s="227" t="s">
        <v>1394</v>
      </c>
    </row>
    <row r="444" s="14" customFormat="1">
      <c r="A444" s="14"/>
      <c r="B444" s="245"/>
      <c r="C444" s="246"/>
      <c r="D444" s="236" t="s">
        <v>221</v>
      </c>
      <c r="E444" s="247" t="s">
        <v>19</v>
      </c>
      <c r="F444" s="248" t="s">
        <v>3261</v>
      </c>
      <c r="G444" s="246"/>
      <c r="H444" s="249">
        <v>1</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221</v>
      </c>
      <c r="AU444" s="255" t="s">
        <v>81</v>
      </c>
      <c r="AV444" s="14" t="s">
        <v>83</v>
      </c>
      <c r="AW444" s="14" t="s">
        <v>34</v>
      </c>
      <c r="AX444" s="14" t="s">
        <v>74</v>
      </c>
      <c r="AY444" s="255" t="s">
        <v>210</v>
      </c>
    </row>
    <row r="445" s="16" customFormat="1">
      <c r="A445" s="16"/>
      <c r="B445" s="267"/>
      <c r="C445" s="268"/>
      <c r="D445" s="236" t="s">
        <v>221</v>
      </c>
      <c r="E445" s="269" t="s">
        <v>19</v>
      </c>
      <c r="F445" s="270" t="s">
        <v>236</v>
      </c>
      <c r="G445" s="268"/>
      <c r="H445" s="271">
        <v>1</v>
      </c>
      <c r="I445" s="272"/>
      <c r="J445" s="268"/>
      <c r="K445" s="268"/>
      <c r="L445" s="273"/>
      <c r="M445" s="274"/>
      <c r="N445" s="275"/>
      <c r="O445" s="275"/>
      <c r="P445" s="275"/>
      <c r="Q445" s="275"/>
      <c r="R445" s="275"/>
      <c r="S445" s="275"/>
      <c r="T445" s="276"/>
      <c r="U445" s="16"/>
      <c r="V445" s="16"/>
      <c r="W445" s="16"/>
      <c r="X445" s="16"/>
      <c r="Y445" s="16"/>
      <c r="Z445" s="16"/>
      <c r="AA445" s="16"/>
      <c r="AB445" s="16"/>
      <c r="AC445" s="16"/>
      <c r="AD445" s="16"/>
      <c r="AE445" s="16"/>
      <c r="AT445" s="277" t="s">
        <v>221</v>
      </c>
      <c r="AU445" s="277" t="s">
        <v>81</v>
      </c>
      <c r="AV445" s="16" t="s">
        <v>217</v>
      </c>
      <c r="AW445" s="16" t="s">
        <v>34</v>
      </c>
      <c r="AX445" s="16" t="s">
        <v>81</v>
      </c>
      <c r="AY445" s="277" t="s">
        <v>210</v>
      </c>
    </row>
    <row r="446" s="2" customFormat="1" ht="16.5" customHeight="1">
      <c r="A446" s="40"/>
      <c r="B446" s="41"/>
      <c r="C446" s="216" t="s">
        <v>1057</v>
      </c>
      <c r="D446" s="216" t="s">
        <v>212</v>
      </c>
      <c r="E446" s="217" t="s">
        <v>3428</v>
      </c>
      <c r="F446" s="218" t="s">
        <v>3429</v>
      </c>
      <c r="G446" s="219" t="s">
        <v>459</v>
      </c>
      <c r="H446" s="220">
        <v>13</v>
      </c>
      <c r="I446" s="221"/>
      <c r="J446" s="222">
        <f>ROUND(I446*H446,2)</f>
        <v>0</v>
      </c>
      <c r="K446" s="218" t="s">
        <v>296</v>
      </c>
      <c r="L446" s="46"/>
      <c r="M446" s="223" t="s">
        <v>19</v>
      </c>
      <c r="N446" s="224" t="s">
        <v>45</v>
      </c>
      <c r="O446" s="86"/>
      <c r="P446" s="225">
        <f>O446*H446</f>
        <v>0</v>
      </c>
      <c r="Q446" s="225">
        <v>0</v>
      </c>
      <c r="R446" s="225">
        <f>Q446*H446</f>
        <v>0</v>
      </c>
      <c r="S446" s="225">
        <v>0</v>
      </c>
      <c r="T446" s="226">
        <f>S446*H446</f>
        <v>0</v>
      </c>
      <c r="U446" s="40"/>
      <c r="V446" s="40"/>
      <c r="W446" s="40"/>
      <c r="X446" s="40"/>
      <c r="Y446" s="40"/>
      <c r="Z446" s="40"/>
      <c r="AA446" s="40"/>
      <c r="AB446" s="40"/>
      <c r="AC446" s="40"/>
      <c r="AD446" s="40"/>
      <c r="AE446" s="40"/>
      <c r="AR446" s="227" t="s">
        <v>368</v>
      </c>
      <c r="AT446" s="227" t="s">
        <v>212</v>
      </c>
      <c r="AU446" s="227" t="s">
        <v>81</v>
      </c>
      <c r="AY446" s="19" t="s">
        <v>210</v>
      </c>
      <c r="BE446" s="228">
        <f>IF(N446="základní",J446,0)</f>
        <v>0</v>
      </c>
      <c r="BF446" s="228">
        <f>IF(N446="snížená",J446,0)</f>
        <v>0</v>
      </c>
      <c r="BG446" s="228">
        <f>IF(N446="zákl. přenesená",J446,0)</f>
        <v>0</v>
      </c>
      <c r="BH446" s="228">
        <f>IF(N446="sníž. přenesená",J446,0)</f>
        <v>0</v>
      </c>
      <c r="BI446" s="228">
        <f>IF(N446="nulová",J446,0)</f>
        <v>0</v>
      </c>
      <c r="BJ446" s="19" t="s">
        <v>81</v>
      </c>
      <c r="BK446" s="228">
        <f>ROUND(I446*H446,2)</f>
        <v>0</v>
      </c>
      <c r="BL446" s="19" t="s">
        <v>368</v>
      </c>
      <c r="BM446" s="227" t="s">
        <v>1414</v>
      </c>
    </row>
    <row r="447" s="14" customFormat="1">
      <c r="A447" s="14"/>
      <c r="B447" s="245"/>
      <c r="C447" s="246"/>
      <c r="D447" s="236" t="s">
        <v>221</v>
      </c>
      <c r="E447" s="247" t="s">
        <v>19</v>
      </c>
      <c r="F447" s="248" t="s">
        <v>3327</v>
      </c>
      <c r="G447" s="246"/>
      <c r="H447" s="249">
        <v>13</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221</v>
      </c>
      <c r="AU447" s="255" t="s">
        <v>81</v>
      </c>
      <c r="AV447" s="14" t="s">
        <v>83</v>
      </c>
      <c r="AW447" s="14" t="s">
        <v>34</v>
      </c>
      <c r="AX447" s="14" t="s">
        <v>74</v>
      </c>
      <c r="AY447" s="255" t="s">
        <v>210</v>
      </c>
    </row>
    <row r="448" s="16" customFormat="1">
      <c r="A448" s="16"/>
      <c r="B448" s="267"/>
      <c r="C448" s="268"/>
      <c r="D448" s="236" t="s">
        <v>221</v>
      </c>
      <c r="E448" s="269" t="s">
        <v>19</v>
      </c>
      <c r="F448" s="270" t="s">
        <v>236</v>
      </c>
      <c r="G448" s="268"/>
      <c r="H448" s="271">
        <v>13</v>
      </c>
      <c r="I448" s="272"/>
      <c r="J448" s="268"/>
      <c r="K448" s="268"/>
      <c r="L448" s="273"/>
      <c r="M448" s="274"/>
      <c r="N448" s="275"/>
      <c r="O448" s="275"/>
      <c r="P448" s="275"/>
      <c r="Q448" s="275"/>
      <c r="R448" s="275"/>
      <c r="S448" s="275"/>
      <c r="T448" s="276"/>
      <c r="U448" s="16"/>
      <c r="V448" s="16"/>
      <c r="W448" s="16"/>
      <c r="X448" s="16"/>
      <c r="Y448" s="16"/>
      <c r="Z448" s="16"/>
      <c r="AA448" s="16"/>
      <c r="AB448" s="16"/>
      <c r="AC448" s="16"/>
      <c r="AD448" s="16"/>
      <c r="AE448" s="16"/>
      <c r="AT448" s="277" t="s">
        <v>221</v>
      </c>
      <c r="AU448" s="277" t="s">
        <v>81</v>
      </c>
      <c r="AV448" s="16" t="s">
        <v>217</v>
      </c>
      <c r="AW448" s="16" t="s">
        <v>34</v>
      </c>
      <c r="AX448" s="16" t="s">
        <v>81</v>
      </c>
      <c r="AY448" s="277" t="s">
        <v>210</v>
      </c>
    </row>
    <row r="449" s="2" customFormat="1" ht="16.5" customHeight="1">
      <c r="A449" s="40"/>
      <c r="B449" s="41"/>
      <c r="C449" s="216" t="s">
        <v>1061</v>
      </c>
      <c r="D449" s="216" t="s">
        <v>212</v>
      </c>
      <c r="E449" s="217" t="s">
        <v>3430</v>
      </c>
      <c r="F449" s="218" t="s">
        <v>3431</v>
      </c>
      <c r="G449" s="219" t="s">
        <v>409</v>
      </c>
      <c r="H449" s="220">
        <v>2</v>
      </c>
      <c r="I449" s="221"/>
      <c r="J449" s="222">
        <f>ROUND(I449*H449,2)</f>
        <v>0</v>
      </c>
      <c r="K449" s="218" t="s">
        <v>216</v>
      </c>
      <c r="L449" s="46"/>
      <c r="M449" s="223" t="s">
        <v>19</v>
      </c>
      <c r="N449" s="224" t="s">
        <v>45</v>
      </c>
      <c r="O449" s="86"/>
      <c r="P449" s="225">
        <f>O449*H449</f>
        <v>0</v>
      </c>
      <c r="Q449" s="225">
        <v>0.00109</v>
      </c>
      <c r="R449" s="225">
        <f>Q449*H449</f>
        <v>0.0021800000000000001</v>
      </c>
      <c r="S449" s="225">
        <v>0</v>
      </c>
      <c r="T449" s="226">
        <f>S449*H449</f>
        <v>0</v>
      </c>
      <c r="U449" s="40"/>
      <c r="V449" s="40"/>
      <c r="W449" s="40"/>
      <c r="X449" s="40"/>
      <c r="Y449" s="40"/>
      <c r="Z449" s="40"/>
      <c r="AA449" s="40"/>
      <c r="AB449" s="40"/>
      <c r="AC449" s="40"/>
      <c r="AD449" s="40"/>
      <c r="AE449" s="40"/>
      <c r="AR449" s="227" t="s">
        <v>368</v>
      </c>
      <c r="AT449" s="227" t="s">
        <v>212</v>
      </c>
      <c r="AU449" s="227" t="s">
        <v>81</v>
      </c>
      <c r="AY449" s="19" t="s">
        <v>210</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368</v>
      </c>
      <c r="BM449" s="227" t="s">
        <v>1438</v>
      </c>
    </row>
    <row r="450" s="2" customFormat="1">
      <c r="A450" s="40"/>
      <c r="B450" s="41"/>
      <c r="C450" s="42"/>
      <c r="D450" s="229" t="s">
        <v>219</v>
      </c>
      <c r="E450" s="42"/>
      <c r="F450" s="230" t="s">
        <v>3432</v>
      </c>
      <c r="G450" s="42"/>
      <c r="H450" s="42"/>
      <c r="I450" s="231"/>
      <c r="J450" s="42"/>
      <c r="K450" s="42"/>
      <c r="L450" s="46"/>
      <c r="M450" s="232"/>
      <c r="N450" s="233"/>
      <c r="O450" s="86"/>
      <c r="P450" s="86"/>
      <c r="Q450" s="86"/>
      <c r="R450" s="86"/>
      <c r="S450" s="86"/>
      <c r="T450" s="87"/>
      <c r="U450" s="40"/>
      <c r="V450" s="40"/>
      <c r="W450" s="40"/>
      <c r="X450" s="40"/>
      <c r="Y450" s="40"/>
      <c r="Z450" s="40"/>
      <c r="AA450" s="40"/>
      <c r="AB450" s="40"/>
      <c r="AC450" s="40"/>
      <c r="AD450" s="40"/>
      <c r="AE450" s="40"/>
      <c r="AT450" s="19" t="s">
        <v>219</v>
      </c>
      <c r="AU450" s="19" t="s">
        <v>81</v>
      </c>
    </row>
    <row r="451" s="14" customFormat="1">
      <c r="A451" s="14"/>
      <c r="B451" s="245"/>
      <c r="C451" s="246"/>
      <c r="D451" s="236" t="s">
        <v>221</v>
      </c>
      <c r="E451" s="247" t="s">
        <v>19</v>
      </c>
      <c r="F451" s="248" t="s">
        <v>3265</v>
      </c>
      <c r="G451" s="246"/>
      <c r="H451" s="249">
        <v>2</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221</v>
      </c>
      <c r="AU451" s="255" t="s">
        <v>81</v>
      </c>
      <c r="AV451" s="14" t="s">
        <v>83</v>
      </c>
      <c r="AW451" s="14" t="s">
        <v>34</v>
      </c>
      <c r="AX451" s="14" t="s">
        <v>74</v>
      </c>
      <c r="AY451" s="255" t="s">
        <v>210</v>
      </c>
    </row>
    <row r="452" s="16" customFormat="1">
      <c r="A452" s="16"/>
      <c r="B452" s="267"/>
      <c r="C452" s="268"/>
      <c r="D452" s="236" t="s">
        <v>221</v>
      </c>
      <c r="E452" s="269" t="s">
        <v>19</v>
      </c>
      <c r="F452" s="270" t="s">
        <v>236</v>
      </c>
      <c r="G452" s="268"/>
      <c r="H452" s="271">
        <v>2</v>
      </c>
      <c r="I452" s="272"/>
      <c r="J452" s="268"/>
      <c r="K452" s="268"/>
      <c r="L452" s="273"/>
      <c r="M452" s="274"/>
      <c r="N452" s="275"/>
      <c r="O452" s="275"/>
      <c r="P452" s="275"/>
      <c r="Q452" s="275"/>
      <c r="R452" s="275"/>
      <c r="S452" s="275"/>
      <c r="T452" s="276"/>
      <c r="U452" s="16"/>
      <c r="V452" s="16"/>
      <c r="W452" s="16"/>
      <c r="X452" s="16"/>
      <c r="Y452" s="16"/>
      <c r="Z452" s="16"/>
      <c r="AA452" s="16"/>
      <c r="AB452" s="16"/>
      <c r="AC452" s="16"/>
      <c r="AD452" s="16"/>
      <c r="AE452" s="16"/>
      <c r="AT452" s="277" t="s">
        <v>221</v>
      </c>
      <c r="AU452" s="277" t="s">
        <v>81</v>
      </c>
      <c r="AV452" s="16" t="s">
        <v>217</v>
      </c>
      <c r="AW452" s="16" t="s">
        <v>34</v>
      </c>
      <c r="AX452" s="16" t="s">
        <v>81</v>
      </c>
      <c r="AY452" s="277" t="s">
        <v>210</v>
      </c>
    </row>
    <row r="453" s="2" customFormat="1" ht="16.5" customHeight="1">
      <c r="A453" s="40"/>
      <c r="B453" s="41"/>
      <c r="C453" s="216" t="s">
        <v>1081</v>
      </c>
      <c r="D453" s="216" t="s">
        <v>212</v>
      </c>
      <c r="E453" s="217" t="s">
        <v>3433</v>
      </c>
      <c r="F453" s="218" t="s">
        <v>3434</v>
      </c>
      <c r="G453" s="219" t="s">
        <v>409</v>
      </c>
      <c r="H453" s="220">
        <v>8</v>
      </c>
      <c r="I453" s="221"/>
      <c r="J453" s="222">
        <f>ROUND(I453*H453,2)</f>
        <v>0</v>
      </c>
      <c r="K453" s="218" t="s">
        <v>216</v>
      </c>
      <c r="L453" s="46"/>
      <c r="M453" s="223" t="s">
        <v>19</v>
      </c>
      <c r="N453" s="224" t="s">
        <v>45</v>
      </c>
      <c r="O453" s="86"/>
      <c r="P453" s="225">
        <f>O453*H453</f>
        <v>0</v>
      </c>
      <c r="Q453" s="225">
        <v>0.00031</v>
      </c>
      <c r="R453" s="225">
        <f>Q453*H453</f>
        <v>0.00248</v>
      </c>
      <c r="S453" s="225">
        <v>0</v>
      </c>
      <c r="T453" s="226">
        <f>S453*H453</f>
        <v>0</v>
      </c>
      <c r="U453" s="40"/>
      <c r="V453" s="40"/>
      <c r="W453" s="40"/>
      <c r="X453" s="40"/>
      <c r="Y453" s="40"/>
      <c r="Z453" s="40"/>
      <c r="AA453" s="40"/>
      <c r="AB453" s="40"/>
      <c r="AC453" s="40"/>
      <c r="AD453" s="40"/>
      <c r="AE453" s="40"/>
      <c r="AR453" s="227" t="s">
        <v>368</v>
      </c>
      <c r="AT453" s="227" t="s">
        <v>212</v>
      </c>
      <c r="AU453" s="227" t="s">
        <v>81</v>
      </c>
      <c r="AY453" s="19" t="s">
        <v>210</v>
      </c>
      <c r="BE453" s="228">
        <f>IF(N453="základní",J453,0)</f>
        <v>0</v>
      </c>
      <c r="BF453" s="228">
        <f>IF(N453="snížená",J453,0)</f>
        <v>0</v>
      </c>
      <c r="BG453" s="228">
        <f>IF(N453="zákl. přenesená",J453,0)</f>
        <v>0</v>
      </c>
      <c r="BH453" s="228">
        <f>IF(N453="sníž. přenesená",J453,0)</f>
        <v>0</v>
      </c>
      <c r="BI453" s="228">
        <f>IF(N453="nulová",J453,0)</f>
        <v>0</v>
      </c>
      <c r="BJ453" s="19" t="s">
        <v>81</v>
      </c>
      <c r="BK453" s="228">
        <f>ROUND(I453*H453,2)</f>
        <v>0</v>
      </c>
      <c r="BL453" s="19" t="s">
        <v>368</v>
      </c>
      <c r="BM453" s="227" t="s">
        <v>1447</v>
      </c>
    </row>
    <row r="454" s="2" customFormat="1">
      <c r="A454" s="40"/>
      <c r="B454" s="41"/>
      <c r="C454" s="42"/>
      <c r="D454" s="229" t="s">
        <v>219</v>
      </c>
      <c r="E454" s="42"/>
      <c r="F454" s="230" t="s">
        <v>3435</v>
      </c>
      <c r="G454" s="42"/>
      <c r="H454" s="42"/>
      <c r="I454" s="231"/>
      <c r="J454" s="42"/>
      <c r="K454" s="42"/>
      <c r="L454" s="46"/>
      <c r="M454" s="232"/>
      <c r="N454" s="233"/>
      <c r="O454" s="86"/>
      <c r="P454" s="86"/>
      <c r="Q454" s="86"/>
      <c r="R454" s="86"/>
      <c r="S454" s="86"/>
      <c r="T454" s="87"/>
      <c r="U454" s="40"/>
      <c r="V454" s="40"/>
      <c r="W454" s="40"/>
      <c r="X454" s="40"/>
      <c r="Y454" s="40"/>
      <c r="Z454" s="40"/>
      <c r="AA454" s="40"/>
      <c r="AB454" s="40"/>
      <c r="AC454" s="40"/>
      <c r="AD454" s="40"/>
      <c r="AE454" s="40"/>
      <c r="AT454" s="19" t="s">
        <v>219</v>
      </c>
      <c r="AU454" s="19" t="s">
        <v>81</v>
      </c>
    </row>
    <row r="455" s="14" customFormat="1">
      <c r="A455" s="14"/>
      <c r="B455" s="245"/>
      <c r="C455" s="246"/>
      <c r="D455" s="236" t="s">
        <v>221</v>
      </c>
      <c r="E455" s="247" t="s">
        <v>19</v>
      </c>
      <c r="F455" s="248" t="s">
        <v>3436</v>
      </c>
      <c r="G455" s="246"/>
      <c r="H455" s="249">
        <v>8</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221</v>
      </c>
      <c r="AU455" s="255" t="s">
        <v>81</v>
      </c>
      <c r="AV455" s="14" t="s">
        <v>83</v>
      </c>
      <c r="AW455" s="14" t="s">
        <v>34</v>
      </c>
      <c r="AX455" s="14" t="s">
        <v>74</v>
      </c>
      <c r="AY455" s="255" t="s">
        <v>210</v>
      </c>
    </row>
    <row r="456" s="16" customFormat="1">
      <c r="A456" s="16"/>
      <c r="B456" s="267"/>
      <c r="C456" s="268"/>
      <c r="D456" s="236" t="s">
        <v>221</v>
      </c>
      <c r="E456" s="269" t="s">
        <v>19</v>
      </c>
      <c r="F456" s="270" t="s">
        <v>236</v>
      </c>
      <c r="G456" s="268"/>
      <c r="H456" s="271">
        <v>8</v>
      </c>
      <c r="I456" s="272"/>
      <c r="J456" s="268"/>
      <c r="K456" s="268"/>
      <c r="L456" s="273"/>
      <c r="M456" s="274"/>
      <c r="N456" s="275"/>
      <c r="O456" s="275"/>
      <c r="P456" s="275"/>
      <c r="Q456" s="275"/>
      <c r="R456" s="275"/>
      <c r="S456" s="275"/>
      <c r="T456" s="276"/>
      <c r="U456" s="16"/>
      <c r="V456" s="16"/>
      <c r="W456" s="16"/>
      <c r="X456" s="16"/>
      <c r="Y456" s="16"/>
      <c r="Z456" s="16"/>
      <c r="AA456" s="16"/>
      <c r="AB456" s="16"/>
      <c r="AC456" s="16"/>
      <c r="AD456" s="16"/>
      <c r="AE456" s="16"/>
      <c r="AT456" s="277" t="s">
        <v>221</v>
      </c>
      <c r="AU456" s="277" t="s">
        <v>81</v>
      </c>
      <c r="AV456" s="16" t="s">
        <v>217</v>
      </c>
      <c r="AW456" s="16" t="s">
        <v>34</v>
      </c>
      <c r="AX456" s="16" t="s">
        <v>81</v>
      </c>
      <c r="AY456" s="277" t="s">
        <v>210</v>
      </c>
    </row>
    <row r="457" s="2" customFormat="1" ht="24.15" customHeight="1">
      <c r="A457" s="40"/>
      <c r="B457" s="41"/>
      <c r="C457" s="216" t="s">
        <v>1096</v>
      </c>
      <c r="D457" s="216" t="s">
        <v>212</v>
      </c>
      <c r="E457" s="217" t="s">
        <v>3437</v>
      </c>
      <c r="F457" s="218" t="s">
        <v>3438</v>
      </c>
      <c r="G457" s="219" t="s">
        <v>459</v>
      </c>
      <c r="H457" s="220">
        <v>1</v>
      </c>
      <c r="I457" s="221"/>
      <c r="J457" s="222">
        <f>ROUND(I457*H457,2)</f>
        <v>0</v>
      </c>
      <c r="K457" s="218" t="s">
        <v>216</v>
      </c>
      <c r="L457" s="46"/>
      <c r="M457" s="223" t="s">
        <v>19</v>
      </c>
      <c r="N457" s="224" t="s">
        <v>45</v>
      </c>
      <c r="O457" s="86"/>
      <c r="P457" s="225">
        <f>O457*H457</f>
        <v>0</v>
      </c>
      <c r="Q457" s="225">
        <v>0.030339999999999999</v>
      </c>
      <c r="R457" s="225">
        <f>Q457*H457</f>
        <v>0.030339999999999999</v>
      </c>
      <c r="S457" s="225">
        <v>0</v>
      </c>
      <c r="T457" s="226">
        <f>S457*H457</f>
        <v>0</v>
      </c>
      <c r="U457" s="40"/>
      <c r="V457" s="40"/>
      <c r="W457" s="40"/>
      <c r="X457" s="40"/>
      <c r="Y457" s="40"/>
      <c r="Z457" s="40"/>
      <c r="AA457" s="40"/>
      <c r="AB457" s="40"/>
      <c r="AC457" s="40"/>
      <c r="AD457" s="40"/>
      <c r="AE457" s="40"/>
      <c r="AR457" s="227" t="s">
        <v>368</v>
      </c>
      <c r="AT457" s="227" t="s">
        <v>212</v>
      </c>
      <c r="AU457" s="227" t="s">
        <v>81</v>
      </c>
      <c r="AY457" s="19" t="s">
        <v>210</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368</v>
      </c>
      <c r="BM457" s="227" t="s">
        <v>1459</v>
      </c>
    </row>
    <row r="458" s="2" customFormat="1">
      <c r="A458" s="40"/>
      <c r="B458" s="41"/>
      <c r="C458" s="42"/>
      <c r="D458" s="229" t="s">
        <v>219</v>
      </c>
      <c r="E458" s="42"/>
      <c r="F458" s="230" t="s">
        <v>3439</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219</v>
      </c>
      <c r="AU458" s="19" t="s">
        <v>81</v>
      </c>
    </row>
    <row r="459" s="14" customFormat="1">
      <c r="A459" s="14"/>
      <c r="B459" s="245"/>
      <c r="C459" s="246"/>
      <c r="D459" s="236" t="s">
        <v>221</v>
      </c>
      <c r="E459" s="247" t="s">
        <v>19</v>
      </c>
      <c r="F459" s="248" t="s">
        <v>3261</v>
      </c>
      <c r="G459" s="246"/>
      <c r="H459" s="249">
        <v>1</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221</v>
      </c>
      <c r="AU459" s="255" t="s">
        <v>81</v>
      </c>
      <c r="AV459" s="14" t="s">
        <v>83</v>
      </c>
      <c r="AW459" s="14" t="s">
        <v>34</v>
      </c>
      <c r="AX459" s="14" t="s">
        <v>74</v>
      </c>
      <c r="AY459" s="255" t="s">
        <v>210</v>
      </c>
    </row>
    <row r="460" s="16" customFormat="1">
      <c r="A460" s="16"/>
      <c r="B460" s="267"/>
      <c r="C460" s="268"/>
      <c r="D460" s="236" t="s">
        <v>221</v>
      </c>
      <c r="E460" s="269" t="s">
        <v>19</v>
      </c>
      <c r="F460" s="270" t="s">
        <v>236</v>
      </c>
      <c r="G460" s="268"/>
      <c r="H460" s="271">
        <v>1</v>
      </c>
      <c r="I460" s="272"/>
      <c r="J460" s="268"/>
      <c r="K460" s="268"/>
      <c r="L460" s="273"/>
      <c r="M460" s="274"/>
      <c r="N460" s="275"/>
      <c r="O460" s="275"/>
      <c r="P460" s="275"/>
      <c r="Q460" s="275"/>
      <c r="R460" s="275"/>
      <c r="S460" s="275"/>
      <c r="T460" s="276"/>
      <c r="U460" s="16"/>
      <c r="V460" s="16"/>
      <c r="W460" s="16"/>
      <c r="X460" s="16"/>
      <c r="Y460" s="16"/>
      <c r="Z460" s="16"/>
      <c r="AA460" s="16"/>
      <c r="AB460" s="16"/>
      <c r="AC460" s="16"/>
      <c r="AD460" s="16"/>
      <c r="AE460" s="16"/>
      <c r="AT460" s="277" t="s">
        <v>221</v>
      </c>
      <c r="AU460" s="277" t="s">
        <v>81</v>
      </c>
      <c r="AV460" s="16" t="s">
        <v>217</v>
      </c>
      <c r="AW460" s="16" t="s">
        <v>34</v>
      </c>
      <c r="AX460" s="16" t="s">
        <v>81</v>
      </c>
      <c r="AY460" s="277" t="s">
        <v>210</v>
      </c>
    </row>
    <row r="461" s="2" customFormat="1" ht="16.5" customHeight="1">
      <c r="A461" s="40"/>
      <c r="B461" s="41"/>
      <c r="C461" s="216" t="s">
        <v>1104</v>
      </c>
      <c r="D461" s="216" t="s">
        <v>212</v>
      </c>
      <c r="E461" s="217" t="s">
        <v>3440</v>
      </c>
      <c r="F461" s="218" t="s">
        <v>3441</v>
      </c>
      <c r="G461" s="219" t="s">
        <v>459</v>
      </c>
      <c r="H461" s="220">
        <v>0</v>
      </c>
      <c r="I461" s="221"/>
      <c r="J461" s="222">
        <f>ROUND(I461*H461,2)</f>
        <v>0</v>
      </c>
      <c r="K461" s="218" t="s">
        <v>296</v>
      </c>
      <c r="L461" s="46"/>
      <c r="M461" s="223" t="s">
        <v>19</v>
      </c>
      <c r="N461" s="224" t="s">
        <v>45</v>
      </c>
      <c r="O461" s="86"/>
      <c r="P461" s="225">
        <f>O461*H461</f>
        <v>0</v>
      </c>
      <c r="Q461" s="225">
        <v>0</v>
      </c>
      <c r="R461" s="225">
        <f>Q461*H461</f>
        <v>0</v>
      </c>
      <c r="S461" s="225">
        <v>0</v>
      </c>
      <c r="T461" s="226">
        <f>S461*H461</f>
        <v>0</v>
      </c>
      <c r="U461" s="40"/>
      <c r="V461" s="40"/>
      <c r="W461" s="40"/>
      <c r="X461" s="40"/>
      <c r="Y461" s="40"/>
      <c r="Z461" s="40"/>
      <c r="AA461" s="40"/>
      <c r="AB461" s="40"/>
      <c r="AC461" s="40"/>
      <c r="AD461" s="40"/>
      <c r="AE461" s="40"/>
      <c r="AR461" s="227" t="s">
        <v>368</v>
      </c>
      <c r="AT461" s="227" t="s">
        <v>212</v>
      </c>
      <c r="AU461" s="227" t="s">
        <v>81</v>
      </c>
      <c r="AY461" s="19" t="s">
        <v>210</v>
      </c>
      <c r="BE461" s="228">
        <f>IF(N461="základní",J461,0)</f>
        <v>0</v>
      </c>
      <c r="BF461" s="228">
        <f>IF(N461="snížená",J461,0)</f>
        <v>0</v>
      </c>
      <c r="BG461" s="228">
        <f>IF(N461="zákl. přenesená",J461,0)</f>
        <v>0</v>
      </c>
      <c r="BH461" s="228">
        <f>IF(N461="sníž. přenesená",J461,0)</f>
        <v>0</v>
      </c>
      <c r="BI461" s="228">
        <f>IF(N461="nulová",J461,0)</f>
        <v>0</v>
      </c>
      <c r="BJ461" s="19" t="s">
        <v>81</v>
      </c>
      <c r="BK461" s="228">
        <f>ROUND(I461*H461,2)</f>
        <v>0</v>
      </c>
      <c r="BL461" s="19" t="s">
        <v>368</v>
      </c>
      <c r="BM461" s="227" t="s">
        <v>1471</v>
      </c>
    </row>
    <row r="462" s="12" customFormat="1" ht="25.92" customHeight="1">
      <c r="A462" s="12"/>
      <c r="B462" s="200"/>
      <c r="C462" s="201"/>
      <c r="D462" s="202" t="s">
        <v>73</v>
      </c>
      <c r="E462" s="203" t="s">
        <v>3442</v>
      </c>
      <c r="F462" s="203" t="s">
        <v>3443</v>
      </c>
      <c r="G462" s="201"/>
      <c r="H462" s="201"/>
      <c r="I462" s="204"/>
      <c r="J462" s="205">
        <f>BK462</f>
        <v>0</v>
      </c>
      <c r="K462" s="201"/>
      <c r="L462" s="206"/>
      <c r="M462" s="207"/>
      <c r="N462" s="208"/>
      <c r="O462" s="208"/>
      <c r="P462" s="209">
        <f>SUM(P463:P474)</f>
        <v>0</v>
      </c>
      <c r="Q462" s="208"/>
      <c r="R462" s="209">
        <f>SUM(R463:R474)</f>
        <v>0.067600000000000007</v>
      </c>
      <c r="S462" s="208"/>
      <c r="T462" s="210">
        <f>SUM(T463:T474)</f>
        <v>0</v>
      </c>
      <c r="U462" s="12"/>
      <c r="V462" s="12"/>
      <c r="W462" s="12"/>
      <c r="X462" s="12"/>
      <c r="Y462" s="12"/>
      <c r="Z462" s="12"/>
      <c r="AA462" s="12"/>
      <c r="AB462" s="12"/>
      <c r="AC462" s="12"/>
      <c r="AD462" s="12"/>
      <c r="AE462" s="12"/>
      <c r="AR462" s="211" t="s">
        <v>83</v>
      </c>
      <c r="AT462" s="212" t="s">
        <v>73</v>
      </c>
      <c r="AU462" s="212" t="s">
        <v>74</v>
      </c>
      <c r="AY462" s="211" t="s">
        <v>210</v>
      </c>
      <c r="BK462" s="213">
        <f>SUM(BK463:BK474)</f>
        <v>0</v>
      </c>
    </row>
    <row r="463" s="2" customFormat="1" ht="24.15" customHeight="1">
      <c r="A463" s="40"/>
      <c r="B463" s="41"/>
      <c r="C463" s="216" t="s">
        <v>1110</v>
      </c>
      <c r="D463" s="216" t="s">
        <v>212</v>
      </c>
      <c r="E463" s="217" t="s">
        <v>3444</v>
      </c>
      <c r="F463" s="218" t="s">
        <v>3445</v>
      </c>
      <c r="G463" s="219" t="s">
        <v>459</v>
      </c>
      <c r="H463" s="220">
        <v>3</v>
      </c>
      <c r="I463" s="221"/>
      <c r="J463" s="222">
        <f>ROUND(I463*H463,2)</f>
        <v>0</v>
      </c>
      <c r="K463" s="218" t="s">
        <v>19</v>
      </c>
      <c r="L463" s="46"/>
      <c r="M463" s="223" t="s">
        <v>19</v>
      </c>
      <c r="N463" s="224" t="s">
        <v>45</v>
      </c>
      <c r="O463" s="86"/>
      <c r="P463" s="225">
        <f>O463*H463</f>
        <v>0</v>
      </c>
      <c r="Q463" s="225">
        <v>0.016650000000000002</v>
      </c>
      <c r="R463" s="225">
        <f>Q463*H463</f>
        <v>0.049950000000000008</v>
      </c>
      <c r="S463" s="225">
        <v>0</v>
      </c>
      <c r="T463" s="226">
        <f>S463*H463</f>
        <v>0</v>
      </c>
      <c r="U463" s="40"/>
      <c r="V463" s="40"/>
      <c r="W463" s="40"/>
      <c r="X463" s="40"/>
      <c r="Y463" s="40"/>
      <c r="Z463" s="40"/>
      <c r="AA463" s="40"/>
      <c r="AB463" s="40"/>
      <c r="AC463" s="40"/>
      <c r="AD463" s="40"/>
      <c r="AE463" s="40"/>
      <c r="AR463" s="227" t="s">
        <v>368</v>
      </c>
      <c r="AT463" s="227" t="s">
        <v>212</v>
      </c>
      <c r="AU463" s="227" t="s">
        <v>81</v>
      </c>
      <c r="AY463" s="19" t="s">
        <v>210</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368</v>
      </c>
      <c r="BM463" s="227" t="s">
        <v>1480</v>
      </c>
    </row>
    <row r="464" s="14" customFormat="1">
      <c r="A464" s="14"/>
      <c r="B464" s="245"/>
      <c r="C464" s="246"/>
      <c r="D464" s="236" t="s">
        <v>221</v>
      </c>
      <c r="E464" s="247" t="s">
        <v>19</v>
      </c>
      <c r="F464" s="248" t="s">
        <v>2324</v>
      </c>
      <c r="G464" s="246"/>
      <c r="H464" s="249">
        <v>3</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221</v>
      </c>
      <c r="AU464" s="255" t="s">
        <v>81</v>
      </c>
      <c r="AV464" s="14" t="s">
        <v>83</v>
      </c>
      <c r="AW464" s="14" t="s">
        <v>34</v>
      </c>
      <c r="AX464" s="14" t="s">
        <v>74</v>
      </c>
      <c r="AY464" s="255" t="s">
        <v>210</v>
      </c>
    </row>
    <row r="465" s="16" customFormat="1">
      <c r="A465" s="16"/>
      <c r="B465" s="267"/>
      <c r="C465" s="268"/>
      <c r="D465" s="236" t="s">
        <v>221</v>
      </c>
      <c r="E465" s="269" t="s">
        <v>19</v>
      </c>
      <c r="F465" s="270" t="s">
        <v>236</v>
      </c>
      <c r="G465" s="268"/>
      <c r="H465" s="271">
        <v>3</v>
      </c>
      <c r="I465" s="272"/>
      <c r="J465" s="268"/>
      <c r="K465" s="268"/>
      <c r="L465" s="273"/>
      <c r="M465" s="274"/>
      <c r="N465" s="275"/>
      <c r="O465" s="275"/>
      <c r="P465" s="275"/>
      <c r="Q465" s="275"/>
      <c r="R465" s="275"/>
      <c r="S465" s="275"/>
      <c r="T465" s="276"/>
      <c r="U465" s="16"/>
      <c r="V465" s="16"/>
      <c r="W465" s="16"/>
      <c r="X465" s="16"/>
      <c r="Y465" s="16"/>
      <c r="Z465" s="16"/>
      <c r="AA465" s="16"/>
      <c r="AB465" s="16"/>
      <c r="AC465" s="16"/>
      <c r="AD465" s="16"/>
      <c r="AE465" s="16"/>
      <c r="AT465" s="277" t="s">
        <v>221</v>
      </c>
      <c r="AU465" s="277" t="s">
        <v>81</v>
      </c>
      <c r="AV465" s="16" t="s">
        <v>217</v>
      </c>
      <c r="AW465" s="16" t="s">
        <v>34</v>
      </c>
      <c r="AX465" s="16" t="s">
        <v>81</v>
      </c>
      <c r="AY465" s="277" t="s">
        <v>210</v>
      </c>
    </row>
    <row r="466" s="2" customFormat="1" ht="16.5" customHeight="1">
      <c r="A466" s="40"/>
      <c r="B466" s="41"/>
      <c r="C466" s="278" t="s">
        <v>1116</v>
      </c>
      <c r="D466" s="278" t="s">
        <v>424</v>
      </c>
      <c r="E466" s="279" t="s">
        <v>3446</v>
      </c>
      <c r="F466" s="280" t="s">
        <v>3447</v>
      </c>
      <c r="G466" s="281" t="s">
        <v>409</v>
      </c>
      <c r="H466" s="282">
        <v>3</v>
      </c>
      <c r="I466" s="283"/>
      <c r="J466" s="284">
        <f>ROUND(I466*H466,2)</f>
        <v>0</v>
      </c>
      <c r="K466" s="280" t="s">
        <v>296</v>
      </c>
      <c r="L466" s="285"/>
      <c r="M466" s="286" t="s">
        <v>19</v>
      </c>
      <c r="N466" s="287" t="s">
        <v>45</v>
      </c>
      <c r="O466" s="86"/>
      <c r="P466" s="225">
        <f>O466*H466</f>
        <v>0</v>
      </c>
      <c r="Q466" s="225">
        <v>0</v>
      </c>
      <c r="R466" s="225">
        <f>Q466*H466</f>
        <v>0</v>
      </c>
      <c r="S466" s="225">
        <v>0</v>
      </c>
      <c r="T466" s="226">
        <f>S466*H466</f>
        <v>0</v>
      </c>
      <c r="U466" s="40"/>
      <c r="V466" s="40"/>
      <c r="W466" s="40"/>
      <c r="X466" s="40"/>
      <c r="Y466" s="40"/>
      <c r="Z466" s="40"/>
      <c r="AA466" s="40"/>
      <c r="AB466" s="40"/>
      <c r="AC466" s="40"/>
      <c r="AD466" s="40"/>
      <c r="AE466" s="40"/>
      <c r="AR466" s="227" t="s">
        <v>498</v>
      </c>
      <c r="AT466" s="227" t="s">
        <v>424</v>
      </c>
      <c r="AU466" s="227" t="s">
        <v>81</v>
      </c>
      <c r="AY466" s="19" t="s">
        <v>210</v>
      </c>
      <c r="BE466" s="228">
        <f>IF(N466="základní",J466,0)</f>
        <v>0</v>
      </c>
      <c r="BF466" s="228">
        <f>IF(N466="snížená",J466,0)</f>
        <v>0</v>
      </c>
      <c r="BG466" s="228">
        <f>IF(N466="zákl. přenesená",J466,0)</f>
        <v>0</v>
      </c>
      <c r="BH466" s="228">
        <f>IF(N466="sníž. přenesená",J466,0)</f>
        <v>0</v>
      </c>
      <c r="BI466" s="228">
        <f>IF(N466="nulová",J466,0)</f>
        <v>0</v>
      </c>
      <c r="BJ466" s="19" t="s">
        <v>81</v>
      </c>
      <c r="BK466" s="228">
        <f>ROUND(I466*H466,2)</f>
        <v>0</v>
      </c>
      <c r="BL466" s="19" t="s">
        <v>368</v>
      </c>
      <c r="BM466" s="227" t="s">
        <v>1490</v>
      </c>
    </row>
    <row r="467" s="14" customFormat="1">
      <c r="A467" s="14"/>
      <c r="B467" s="245"/>
      <c r="C467" s="246"/>
      <c r="D467" s="236" t="s">
        <v>221</v>
      </c>
      <c r="E467" s="247" t="s">
        <v>19</v>
      </c>
      <c r="F467" s="248" t="s">
        <v>2324</v>
      </c>
      <c r="G467" s="246"/>
      <c r="H467" s="249">
        <v>3</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221</v>
      </c>
      <c r="AU467" s="255" t="s">
        <v>81</v>
      </c>
      <c r="AV467" s="14" t="s">
        <v>83</v>
      </c>
      <c r="AW467" s="14" t="s">
        <v>34</v>
      </c>
      <c r="AX467" s="14" t="s">
        <v>74</v>
      </c>
      <c r="AY467" s="255" t="s">
        <v>210</v>
      </c>
    </row>
    <row r="468" s="16" customFormat="1">
      <c r="A468" s="16"/>
      <c r="B468" s="267"/>
      <c r="C468" s="268"/>
      <c r="D468" s="236" t="s">
        <v>221</v>
      </c>
      <c r="E468" s="269" t="s">
        <v>19</v>
      </c>
      <c r="F468" s="270" t="s">
        <v>236</v>
      </c>
      <c r="G468" s="268"/>
      <c r="H468" s="271">
        <v>3</v>
      </c>
      <c r="I468" s="272"/>
      <c r="J468" s="268"/>
      <c r="K468" s="268"/>
      <c r="L468" s="273"/>
      <c r="M468" s="274"/>
      <c r="N468" s="275"/>
      <c r="O468" s="275"/>
      <c r="P468" s="275"/>
      <c r="Q468" s="275"/>
      <c r="R468" s="275"/>
      <c r="S468" s="275"/>
      <c r="T468" s="276"/>
      <c r="U468" s="16"/>
      <c r="V468" s="16"/>
      <c r="W468" s="16"/>
      <c r="X468" s="16"/>
      <c r="Y468" s="16"/>
      <c r="Z468" s="16"/>
      <c r="AA468" s="16"/>
      <c r="AB468" s="16"/>
      <c r="AC468" s="16"/>
      <c r="AD468" s="16"/>
      <c r="AE468" s="16"/>
      <c r="AT468" s="277" t="s">
        <v>221</v>
      </c>
      <c r="AU468" s="277" t="s">
        <v>81</v>
      </c>
      <c r="AV468" s="16" t="s">
        <v>217</v>
      </c>
      <c r="AW468" s="16" t="s">
        <v>34</v>
      </c>
      <c r="AX468" s="16" t="s">
        <v>81</v>
      </c>
      <c r="AY468" s="277" t="s">
        <v>210</v>
      </c>
    </row>
    <row r="469" s="2" customFormat="1" ht="24.15" customHeight="1">
      <c r="A469" s="40"/>
      <c r="B469" s="41"/>
      <c r="C469" s="216" t="s">
        <v>1121</v>
      </c>
      <c r="D469" s="216" t="s">
        <v>212</v>
      </c>
      <c r="E469" s="217" t="s">
        <v>3448</v>
      </c>
      <c r="F469" s="218" t="s">
        <v>3449</v>
      </c>
      <c r="G469" s="219" t="s">
        <v>459</v>
      </c>
      <c r="H469" s="220">
        <v>1</v>
      </c>
      <c r="I469" s="221"/>
      <c r="J469" s="222">
        <f>ROUND(I469*H469,2)</f>
        <v>0</v>
      </c>
      <c r="K469" s="218" t="s">
        <v>19</v>
      </c>
      <c r="L469" s="46"/>
      <c r="M469" s="223" t="s">
        <v>19</v>
      </c>
      <c r="N469" s="224" t="s">
        <v>45</v>
      </c>
      <c r="O469" s="86"/>
      <c r="P469" s="225">
        <f>O469*H469</f>
        <v>0</v>
      </c>
      <c r="Q469" s="225">
        <v>0.017649999999999999</v>
      </c>
      <c r="R469" s="225">
        <f>Q469*H469</f>
        <v>0.017649999999999999</v>
      </c>
      <c r="S469" s="225">
        <v>0</v>
      </c>
      <c r="T469" s="226">
        <f>S469*H469</f>
        <v>0</v>
      </c>
      <c r="U469" s="40"/>
      <c r="V469" s="40"/>
      <c r="W469" s="40"/>
      <c r="X469" s="40"/>
      <c r="Y469" s="40"/>
      <c r="Z469" s="40"/>
      <c r="AA469" s="40"/>
      <c r="AB469" s="40"/>
      <c r="AC469" s="40"/>
      <c r="AD469" s="40"/>
      <c r="AE469" s="40"/>
      <c r="AR469" s="227" t="s">
        <v>368</v>
      </c>
      <c r="AT469" s="227" t="s">
        <v>212</v>
      </c>
      <c r="AU469" s="227" t="s">
        <v>81</v>
      </c>
      <c r="AY469" s="19" t="s">
        <v>210</v>
      </c>
      <c r="BE469" s="228">
        <f>IF(N469="základní",J469,0)</f>
        <v>0</v>
      </c>
      <c r="BF469" s="228">
        <f>IF(N469="snížená",J469,0)</f>
        <v>0</v>
      </c>
      <c r="BG469" s="228">
        <f>IF(N469="zákl. přenesená",J469,0)</f>
        <v>0</v>
      </c>
      <c r="BH469" s="228">
        <f>IF(N469="sníž. přenesená",J469,0)</f>
        <v>0</v>
      </c>
      <c r="BI469" s="228">
        <f>IF(N469="nulová",J469,0)</f>
        <v>0</v>
      </c>
      <c r="BJ469" s="19" t="s">
        <v>81</v>
      </c>
      <c r="BK469" s="228">
        <f>ROUND(I469*H469,2)</f>
        <v>0</v>
      </c>
      <c r="BL469" s="19" t="s">
        <v>368</v>
      </c>
      <c r="BM469" s="227" t="s">
        <v>1500</v>
      </c>
    </row>
    <row r="470" s="14" customFormat="1">
      <c r="A470" s="14"/>
      <c r="B470" s="245"/>
      <c r="C470" s="246"/>
      <c r="D470" s="236" t="s">
        <v>221</v>
      </c>
      <c r="E470" s="247" t="s">
        <v>19</v>
      </c>
      <c r="F470" s="248" t="s">
        <v>3261</v>
      </c>
      <c r="G470" s="246"/>
      <c r="H470" s="249">
        <v>1</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221</v>
      </c>
      <c r="AU470" s="255" t="s">
        <v>81</v>
      </c>
      <c r="AV470" s="14" t="s">
        <v>83</v>
      </c>
      <c r="AW470" s="14" t="s">
        <v>34</v>
      </c>
      <c r="AX470" s="14" t="s">
        <v>74</v>
      </c>
      <c r="AY470" s="255" t="s">
        <v>210</v>
      </c>
    </row>
    <row r="471" s="16" customFormat="1">
      <c r="A471" s="16"/>
      <c r="B471" s="267"/>
      <c r="C471" s="268"/>
      <c r="D471" s="236" t="s">
        <v>221</v>
      </c>
      <c r="E471" s="269" t="s">
        <v>19</v>
      </c>
      <c r="F471" s="270" t="s">
        <v>236</v>
      </c>
      <c r="G471" s="268"/>
      <c r="H471" s="271">
        <v>1</v>
      </c>
      <c r="I471" s="272"/>
      <c r="J471" s="268"/>
      <c r="K471" s="268"/>
      <c r="L471" s="273"/>
      <c r="M471" s="274"/>
      <c r="N471" s="275"/>
      <c r="O471" s="275"/>
      <c r="P471" s="275"/>
      <c r="Q471" s="275"/>
      <c r="R471" s="275"/>
      <c r="S471" s="275"/>
      <c r="T471" s="276"/>
      <c r="U471" s="16"/>
      <c r="V471" s="16"/>
      <c r="W471" s="16"/>
      <c r="X471" s="16"/>
      <c r="Y471" s="16"/>
      <c r="Z471" s="16"/>
      <c r="AA471" s="16"/>
      <c r="AB471" s="16"/>
      <c r="AC471" s="16"/>
      <c r="AD471" s="16"/>
      <c r="AE471" s="16"/>
      <c r="AT471" s="277" t="s">
        <v>221</v>
      </c>
      <c r="AU471" s="277" t="s">
        <v>81</v>
      </c>
      <c r="AV471" s="16" t="s">
        <v>217</v>
      </c>
      <c r="AW471" s="16" t="s">
        <v>34</v>
      </c>
      <c r="AX471" s="16" t="s">
        <v>81</v>
      </c>
      <c r="AY471" s="277" t="s">
        <v>210</v>
      </c>
    </row>
    <row r="472" s="2" customFormat="1" ht="16.5" customHeight="1">
      <c r="A472" s="40"/>
      <c r="B472" s="41"/>
      <c r="C472" s="278" t="s">
        <v>1129</v>
      </c>
      <c r="D472" s="278" t="s">
        <v>424</v>
      </c>
      <c r="E472" s="279" t="s">
        <v>3450</v>
      </c>
      <c r="F472" s="280" t="s">
        <v>3451</v>
      </c>
      <c r="G472" s="281" t="s">
        <v>409</v>
      </c>
      <c r="H472" s="282">
        <v>1</v>
      </c>
      <c r="I472" s="283"/>
      <c r="J472" s="284">
        <f>ROUND(I472*H472,2)</f>
        <v>0</v>
      </c>
      <c r="K472" s="280" t="s">
        <v>296</v>
      </c>
      <c r="L472" s="285"/>
      <c r="M472" s="286" t="s">
        <v>19</v>
      </c>
      <c r="N472" s="287" t="s">
        <v>45</v>
      </c>
      <c r="O472" s="86"/>
      <c r="P472" s="225">
        <f>O472*H472</f>
        <v>0</v>
      </c>
      <c r="Q472" s="225">
        <v>0</v>
      </c>
      <c r="R472" s="225">
        <f>Q472*H472</f>
        <v>0</v>
      </c>
      <c r="S472" s="225">
        <v>0</v>
      </c>
      <c r="T472" s="226">
        <f>S472*H472</f>
        <v>0</v>
      </c>
      <c r="U472" s="40"/>
      <c r="V472" s="40"/>
      <c r="W472" s="40"/>
      <c r="X472" s="40"/>
      <c r="Y472" s="40"/>
      <c r="Z472" s="40"/>
      <c r="AA472" s="40"/>
      <c r="AB472" s="40"/>
      <c r="AC472" s="40"/>
      <c r="AD472" s="40"/>
      <c r="AE472" s="40"/>
      <c r="AR472" s="227" t="s">
        <v>498</v>
      </c>
      <c r="AT472" s="227" t="s">
        <v>424</v>
      </c>
      <c r="AU472" s="227" t="s">
        <v>81</v>
      </c>
      <c r="AY472" s="19" t="s">
        <v>210</v>
      </c>
      <c r="BE472" s="228">
        <f>IF(N472="základní",J472,0)</f>
        <v>0</v>
      </c>
      <c r="BF472" s="228">
        <f>IF(N472="snížená",J472,0)</f>
        <v>0</v>
      </c>
      <c r="BG472" s="228">
        <f>IF(N472="zákl. přenesená",J472,0)</f>
        <v>0</v>
      </c>
      <c r="BH472" s="228">
        <f>IF(N472="sníž. přenesená",J472,0)</f>
        <v>0</v>
      </c>
      <c r="BI472" s="228">
        <f>IF(N472="nulová",J472,0)</f>
        <v>0</v>
      </c>
      <c r="BJ472" s="19" t="s">
        <v>81</v>
      </c>
      <c r="BK472" s="228">
        <f>ROUND(I472*H472,2)</f>
        <v>0</v>
      </c>
      <c r="BL472" s="19" t="s">
        <v>368</v>
      </c>
      <c r="BM472" s="227" t="s">
        <v>1513</v>
      </c>
    </row>
    <row r="473" s="14" customFormat="1">
      <c r="A473" s="14"/>
      <c r="B473" s="245"/>
      <c r="C473" s="246"/>
      <c r="D473" s="236" t="s">
        <v>221</v>
      </c>
      <c r="E473" s="247" t="s">
        <v>19</v>
      </c>
      <c r="F473" s="248" t="s">
        <v>3261</v>
      </c>
      <c r="G473" s="246"/>
      <c r="H473" s="249">
        <v>1</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221</v>
      </c>
      <c r="AU473" s="255" t="s">
        <v>81</v>
      </c>
      <c r="AV473" s="14" t="s">
        <v>83</v>
      </c>
      <c r="AW473" s="14" t="s">
        <v>34</v>
      </c>
      <c r="AX473" s="14" t="s">
        <v>74</v>
      </c>
      <c r="AY473" s="255" t="s">
        <v>210</v>
      </c>
    </row>
    <row r="474" s="16" customFormat="1">
      <c r="A474" s="16"/>
      <c r="B474" s="267"/>
      <c r="C474" s="268"/>
      <c r="D474" s="236" t="s">
        <v>221</v>
      </c>
      <c r="E474" s="269" t="s">
        <v>19</v>
      </c>
      <c r="F474" s="270" t="s">
        <v>236</v>
      </c>
      <c r="G474" s="268"/>
      <c r="H474" s="271">
        <v>1</v>
      </c>
      <c r="I474" s="272"/>
      <c r="J474" s="268"/>
      <c r="K474" s="268"/>
      <c r="L474" s="273"/>
      <c r="M474" s="274"/>
      <c r="N474" s="275"/>
      <c r="O474" s="275"/>
      <c r="P474" s="275"/>
      <c r="Q474" s="275"/>
      <c r="R474" s="275"/>
      <c r="S474" s="275"/>
      <c r="T474" s="276"/>
      <c r="U474" s="16"/>
      <c r="V474" s="16"/>
      <c r="W474" s="16"/>
      <c r="X474" s="16"/>
      <c r="Y474" s="16"/>
      <c r="Z474" s="16"/>
      <c r="AA474" s="16"/>
      <c r="AB474" s="16"/>
      <c r="AC474" s="16"/>
      <c r="AD474" s="16"/>
      <c r="AE474" s="16"/>
      <c r="AT474" s="277" t="s">
        <v>221</v>
      </c>
      <c r="AU474" s="277" t="s">
        <v>81</v>
      </c>
      <c r="AV474" s="16" t="s">
        <v>217</v>
      </c>
      <c r="AW474" s="16" t="s">
        <v>34</v>
      </c>
      <c r="AX474" s="16" t="s">
        <v>81</v>
      </c>
      <c r="AY474" s="277" t="s">
        <v>210</v>
      </c>
    </row>
    <row r="475" s="12" customFormat="1" ht="25.92" customHeight="1">
      <c r="A475" s="12"/>
      <c r="B475" s="200"/>
      <c r="C475" s="201"/>
      <c r="D475" s="202" t="s">
        <v>73</v>
      </c>
      <c r="E475" s="203" t="s">
        <v>1129</v>
      </c>
      <c r="F475" s="203" t="s">
        <v>3452</v>
      </c>
      <c r="G475" s="201"/>
      <c r="H475" s="201"/>
      <c r="I475" s="204"/>
      <c r="J475" s="205">
        <f>BK475</f>
        <v>0</v>
      </c>
      <c r="K475" s="201"/>
      <c r="L475" s="206"/>
      <c r="M475" s="207"/>
      <c r="N475" s="208"/>
      <c r="O475" s="208"/>
      <c r="P475" s="209">
        <f>SUM(P476:P492)</f>
        <v>0</v>
      </c>
      <c r="Q475" s="208"/>
      <c r="R475" s="209">
        <f>SUM(R476:R492)</f>
        <v>0</v>
      </c>
      <c r="S475" s="208"/>
      <c r="T475" s="210">
        <f>SUM(T476:T492)</f>
        <v>0</v>
      </c>
      <c r="U475" s="12"/>
      <c r="V475" s="12"/>
      <c r="W475" s="12"/>
      <c r="X475" s="12"/>
      <c r="Y475" s="12"/>
      <c r="Z475" s="12"/>
      <c r="AA475" s="12"/>
      <c r="AB475" s="12"/>
      <c r="AC475" s="12"/>
      <c r="AD475" s="12"/>
      <c r="AE475" s="12"/>
      <c r="AR475" s="211" t="s">
        <v>81</v>
      </c>
      <c r="AT475" s="212" t="s">
        <v>73</v>
      </c>
      <c r="AU475" s="212" t="s">
        <v>74</v>
      </c>
      <c r="AY475" s="211" t="s">
        <v>210</v>
      </c>
      <c r="BK475" s="213">
        <f>SUM(BK476:BK492)</f>
        <v>0</v>
      </c>
    </row>
    <row r="476" s="2" customFormat="1" ht="16.5" customHeight="1">
      <c r="A476" s="40"/>
      <c r="B476" s="41"/>
      <c r="C476" s="216" t="s">
        <v>1133</v>
      </c>
      <c r="D476" s="216" t="s">
        <v>212</v>
      </c>
      <c r="E476" s="217" t="s">
        <v>3453</v>
      </c>
      <c r="F476" s="218" t="s">
        <v>3454</v>
      </c>
      <c r="G476" s="219" t="s">
        <v>409</v>
      </c>
      <c r="H476" s="220">
        <v>1</v>
      </c>
      <c r="I476" s="221"/>
      <c r="J476" s="222">
        <f>ROUND(I476*H476,2)</f>
        <v>0</v>
      </c>
      <c r="K476" s="218" t="s">
        <v>296</v>
      </c>
      <c r="L476" s="46"/>
      <c r="M476" s="223" t="s">
        <v>19</v>
      </c>
      <c r="N476" s="224" t="s">
        <v>45</v>
      </c>
      <c r="O476" s="86"/>
      <c r="P476" s="225">
        <f>O476*H476</f>
        <v>0</v>
      </c>
      <c r="Q476" s="225">
        <v>0</v>
      </c>
      <c r="R476" s="225">
        <f>Q476*H476</f>
        <v>0</v>
      </c>
      <c r="S476" s="225">
        <v>0</v>
      </c>
      <c r="T476" s="226">
        <f>S476*H476</f>
        <v>0</v>
      </c>
      <c r="U476" s="40"/>
      <c r="V476" s="40"/>
      <c r="W476" s="40"/>
      <c r="X476" s="40"/>
      <c r="Y476" s="40"/>
      <c r="Z476" s="40"/>
      <c r="AA476" s="40"/>
      <c r="AB476" s="40"/>
      <c r="AC476" s="40"/>
      <c r="AD476" s="40"/>
      <c r="AE476" s="40"/>
      <c r="AR476" s="227" t="s">
        <v>217</v>
      </c>
      <c r="AT476" s="227" t="s">
        <v>212</v>
      </c>
      <c r="AU476" s="227" t="s">
        <v>81</v>
      </c>
      <c r="AY476" s="19" t="s">
        <v>210</v>
      </c>
      <c r="BE476" s="228">
        <f>IF(N476="základní",J476,0)</f>
        <v>0</v>
      </c>
      <c r="BF476" s="228">
        <f>IF(N476="snížená",J476,0)</f>
        <v>0</v>
      </c>
      <c r="BG476" s="228">
        <f>IF(N476="zákl. přenesená",J476,0)</f>
        <v>0</v>
      </c>
      <c r="BH476" s="228">
        <f>IF(N476="sníž. přenesená",J476,0)</f>
        <v>0</v>
      </c>
      <c r="BI476" s="228">
        <f>IF(N476="nulová",J476,0)</f>
        <v>0</v>
      </c>
      <c r="BJ476" s="19" t="s">
        <v>81</v>
      </c>
      <c r="BK476" s="228">
        <f>ROUND(I476*H476,2)</f>
        <v>0</v>
      </c>
      <c r="BL476" s="19" t="s">
        <v>217</v>
      </c>
      <c r="BM476" s="227" t="s">
        <v>1522</v>
      </c>
    </row>
    <row r="477" s="14" customFormat="1">
      <c r="A477" s="14"/>
      <c r="B477" s="245"/>
      <c r="C477" s="246"/>
      <c r="D477" s="236" t="s">
        <v>221</v>
      </c>
      <c r="E477" s="247" t="s">
        <v>19</v>
      </c>
      <c r="F477" s="248" t="s">
        <v>3261</v>
      </c>
      <c r="G477" s="246"/>
      <c r="H477" s="249">
        <v>1</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221</v>
      </c>
      <c r="AU477" s="255" t="s">
        <v>81</v>
      </c>
      <c r="AV477" s="14" t="s">
        <v>83</v>
      </c>
      <c r="AW477" s="14" t="s">
        <v>34</v>
      </c>
      <c r="AX477" s="14" t="s">
        <v>74</v>
      </c>
      <c r="AY477" s="255" t="s">
        <v>210</v>
      </c>
    </row>
    <row r="478" s="16" customFormat="1">
      <c r="A478" s="16"/>
      <c r="B478" s="267"/>
      <c r="C478" s="268"/>
      <c r="D478" s="236" t="s">
        <v>221</v>
      </c>
      <c r="E478" s="269" t="s">
        <v>19</v>
      </c>
      <c r="F478" s="270" t="s">
        <v>236</v>
      </c>
      <c r="G478" s="268"/>
      <c r="H478" s="271">
        <v>1</v>
      </c>
      <c r="I478" s="272"/>
      <c r="J478" s="268"/>
      <c r="K478" s="268"/>
      <c r="L478" s="273"/>
      <c r="M478" s="274"/>
      <c r="N478" s="275"/>
      <c r="O478" s="275"/>
      <c r="P478" s="275"/>
      <c r="Q478" s="275"/>
      <c r="R478" s="275"/>
      <c r="S478" s="275"/>
      <c r="T478" s="276"/>
      <c r="U478" s="16"/>
      <c r="V478" s="16"/>
      <c r="W478" s="16"/>
      <c r="X478" s="16"/>
      <c r="Y478" s="16"/>
      <c r="Z478" s="16"/>
      <c r="AA478" s="16"/>
      <c r="AB478" s="16"/>
      <c r="AC478" s="16"/>
      <c r="AD478" s="16"/>
      <c r="AE478" s="16"/>
      <c r="AT478" s="277" t="s">
        <v>221</v>
      </c>
      <c r="AU478" s="277" t="s">
        <v>81</v>
      </c>
      <c r="AV478" s="16" t="s">
        <v>217</v>
      </c>
      <c r="AW478" s="16" t="s">
        <v>34</v>
      </c>
      <c r="AX478" s="16" t="s">
        <v>81</v>
      </c>
      <c r="AY478" s="277" t="s">
        <v>210</v>
      </c>
    </row>
    <row r="479" s="2" customFormat="1" ht="16.5" customHeight="1">
      <c r="A479" s="40"/>
      <c r="B479" s="41"/>
      <c r="C479" s="216" t="s">
        <v>1141</v>
      </c>
      <c r="D479" s="216" t="s">
        <v>212</v>
      </c>
      <c r="E479" s="217" t="s">
        <v>3455</v>
      </c>
      <c r="F479" s="218" t="s">
        <v>3456</v>
      </c>
      <c r="G479" s="219" t="s">
        <v>409</v>
      </c>
      <c r="H479" s="220">
        <v>2</v>
      </c>
      <c r="I479" s="221"/>
      <c r="J479" s="222">
        <f>ROUND(I479*H479,2)</f>
        <v>0</v>
      </c>
      <c r="K479" s="218" t="s">
        <v>296</v>
      </c>
      <c r="L479" s="46"/>
      <c r="M479" s="223" t="s">
        <v>19</v>
      </c>
      <c r="N479" s="224" t="s">
        <v>45</v>
      </c>
      <c r="O479" s="86"/>
      <c r="P479" s="225">
        <f>O479*H479</f>
        <v>0</v>
      </c>
      <c r="Q479" s="225">
        <v>0</v>
      </c>
      <c r="R479" s="225">
        <f>Q479*H479</f>
        <v>0</v>
      </c>
      <c r="S479" s="225">
        <v>0</v>
      </c>
      <c r="T479" s="226">
        <f>S479*H479</f>
        <v>0</v>
      </c>
      <c r="U479" s="40"/>
      <c r="V479" s="40"/>
      <c r="W479" s="40"/>
      <c r="X479" s="40"/>
      <c r="Y479" s="40"/>
      <c r="Z479" s="40"/>
      <c r="AA479" s="40"/>
      <c r="AB479" s="40"/>
      <c r="AC479" s="40"/>
      <c r="AD479" s="40"/>
      <c r="AE479" s="40"/>
      <c r="AR479" s="227" t="s">
        <v>217</v>
      </c>
      <c r="AT479" s="227" t="s">
        <v>212</v>
      </c>
      <c r="AU479" s="227" t="s">
        <v>81</v>
      </c>
      <c r="AY479" s="19" t="s">
        <v>210</v>
      </c>
      <c r="BE479" s="228">
        <f>IF(N479="základní",J479,0)</f>
        <v>0</v>
      </c>
      <c r="BF479" s="228">
        <f>IF(N479="snížená",J479,0)</f>
        <v>0</v>
      </c>
      <c r="BG479" s="228">
        <f>IF(N479="zákl. přenesená",J479,0)</f>
        <v>0</v>
      </c>
      <c r="BH479" s="228">
        <f>IF(N479="sníž. přenesená",J479,0)</f>
        <v>0</v>
      </c>
      <c r="BI479" s="228">
        <f>IF(N479="nulová",J479,0)</f>
        <v>0</v>
      </c>
      <c r="BJ479" s="19" t="s">
        <v>81</v>
      </c>
      <c r="BK479" s="228">
        <f>ROUND(I479*H479,2)</f>
        <v>0</v>
      </c>
      <c r="BL479" s="19" t="s">
        <v>217</v>
      </c>
      <c r="BM479" s="227" t="s">
        <v>1531</v>
      </c>
    </row>
    <row r="480" s="14" customFormat="1">
      <c r="A480" s="14"/>
      <c r="B480" s="245"/>
      <c r="C480" s="246"/>
      <c r="D480" s="236" t="s">
        <v>221</v>
      </c>
      <c r="E480" s="247" t="s">
        <v>19</v>
      </c>
      <c r="F480" s="248" t="s">
        <v>3265</v>
      </c>
      <c r="G480" s="246"/>
      <c r="H480" s="249">
        <v>2</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221</v>
      </c>
      <c r="AU480" s="255" t="s">
        <v>81</v>
      </c>
      <c r="AV480" s="14" t="s">
        <v>83</v>
      </c>
      <c r="AW480" s="14" t="s">
        <v>34</v>
      </c>
      <c r="AX480" s="14" t="s">
        <v>74</v>
      </c>
      <c r="AY480" s="255" t="s">
        <v>210</v>
      </c>
    </row>
    <row r="481" s="16" customFormat="1">
      <c r="A481" s="16"/>
      <c r="B481" s="267"/>
      <c r="C481" s="268"/>
      <c r="D481" s="236" t="s">
        <v>221</v>
      </c>
      <c r="E481" s="269" t="s">
        <v>19</v>
      </c>
      <c r="F481" s="270" t="s">
        <v>236</v>
      </c>
      <c r="G481" s="268"/>
      <c r="H481" s="271">
        <v>2</v>
      </c>
      <c r="I481" s="272"/>
      <c r="J481" s="268"/>
      <c r="K481" s="268"/>
      <c r="L481" s="273"/>
      <c r="M481" s="274"/>
      <c r="N481" s="275"/>
      <c r="O481" s="275"/>
      <c r="P481" s="275"/>
      <c r="Q481" s="275"/>
      <c r="R481" s="275"/>
      <c r="S481" s="275"/>
      <c r="T481" s="276"/>
      <c r="U481" s="16"/>
      <c r="V481" s="16"/>
      <c r="W481" s="16"/>
      <c r="X481" s="16"/>
      <c r="Y481" s="16"/>
      <c r="Z481" s="16"/>
      <c r="AA481" s="16"/>
      <c r="AB481" s="16"/>
      <c r="AC481" s="16"/>
      <c r="AD481" s="16"/>
      <c r="AE481" s="16"/>
      <c r="AT481" s="277" t="s">
        <v>221</v>
      </c>
      <c r="AU481" s="277" t="s">
        <v>81</v>
      </c>
      <c r="AV481" s="16" t="s">
        <v>217</v>
      </c>
      <c r="AW481" s="16" t="s">
        <v>34</v>
      </c>
      <c r="AX481" s="16" t="s">
        <v>81</v>
      </c>
      <c r="AY481" s="277" t="s">
        <v>210</v>
      </c>
    </row>
    <row r="482" s="2" customFormat="1" ht="16.5" customHeight="1">
      <c r="A482" s="40"/>
      <c r="B482" s="41"/>
      <c r="C482" s="216" t="s">
        <v>1146</v>
      </c>
      <c r="D482" s="216" t="s">
        <v>212</v>
      </c>
      <c r="E482" s="217" t="s">
        <v>3457</v>
      </c>
      <c r="F482" s="218" t="s">
        <v>3458</v>
      </c>
      <c r="G482" s="219" t="s">
        <v>409</v>
      </c>
      <c r="H482" s="220">
        <v>1</v>
      </c>
      <c r="I482" s="221"/>
      <c r="J482" s="222">
        <f>ROUND(I482*H482,2)</f>
        <v>0</v>
      </c>
      <c r="K482" s="218" t="s">
        <v>296</v>
      </c>
      <c r="L482" s="46"/>
      <c r="M482" s="223" t="s">
        <v>19</v>
      </c>
      <c r="N482" s="224" t="s">
        <v>45</v>
      </c>
      <c r="O482" s="86"/>
      <c r="P482" s="225">
        <f>O482*H482</f>
        <v>0</v>
      </c>
      <c r="Q482" s="225">
        <v>0</v>
      </c>
      <c r="R482" s="225">
        <f>Q482*H482</f>
        <v>0</v>
      </c>
      <c r="S482" s="225">
        <v>0</v>
      </c>
      <c r="T482" s="226">
        <f>S482*H482</f>
        <v>0</v>
      </c>
      <c r="U482" s="40"/>
      <c r="V482" s="40"/>
      <c r="W482" s="40"/>
      <c r="X482" s="40"/>
      <c r="Y482" s="40"/>
      <c r="Z482" s="40"/>
      <c r="AA482" s="40"/>
      <c r="AB482" s="40"/>
      <c r="AC482" s="40"/>
      <c r="AD482" s="40"/>
      <c r="AE482" s="40"/>
      <c r="AR482" s="227" t="s">
        <v>217</v>
      </c>
      <c r="AT482" s="227" t="s">
        <v>212</v>
      </c>
      <c r="AU482" s="227" t="s">
        <v>81</v>
      </c>
      <c r="AY482" s="19" t="s">
        <v>210</v>
      </c>
      <c r="BE482" s="228">
        <f>IF(N482="základní",J482,0)</f>
        <v>0</v>
      </c>
      <c r="BF482" s="228">
        <f>IF(N482="snížená",J482,0)</f>
        <v>0</v>
      </c>
      <c r="BG482" s="228">
        <f>IF(N482="zákl. přenesená",J482,0)</f>
        <v>0</v>
      </c>
      <c r="BH482" s="228">
        <f>IF(N482="sníž. přenesená",J482,0)</f>
        <v>0</v>
      </c>
      <c r="BI482" s="228">
        <f>IF(N482="nulová",J482,0)</f>
        <v>0</v>
      </c>
      <c r="BJ482" s="19" t="s">
        <v>81</v>
      </c>
      <c r="BK482" s="228">
        <f>ROUND(I482*H482,2)</f>
        <v>0</v>
      </c>
      <c r="BL482" s="19" t="s">
        <v>217</v>
      </c>
      <c r="BM482" s="227" t="s">
        <v>1540</v>
      </c>
    </row>
    <row r="483" s="14" customFormat="1">
      <c r="A483" s="14"/>
      <c r="B483" s="245"/>
      <c r="C483" s="246"/>
      <c r="D483" s="236" t="s">
        <v>221</v>
      </c>
      <c r="E483" s="247" t="s">
        <v>19</v>
      </c>
      <c r="F483" s="248" t="s">
        <v>3261</v>
      </c>
      <c r="G483" s="246"/>
      <c r="H483" s="249">
        <v>1</v>
      </c>
      <c r="I483" s="250"/>
      <c r="J483" s="246"/>
      <c r="K483" s="246"/>
      <c r="L483" s="251"/>
      <c r="M483" s="252"/>
      <c r="N483" s="253"/>
      <c r="O483" s="253"/>
      <c r="P483" s="253"/>
      <c r="Q483" s="253"/>
      <c r="R483" s="253"/>
      <c r="S483" s="253"/>
      <c r="T483" s="254"/>
      <c r="U483" s="14"/>
      <c r="V483" s="14"/>
      <c r="W483" s="14"/>
      <c r="X483" s="14"/>
      <c r="Y483" s="14"/>
      <c r="Z483" s="14"/>
      <c r="AA483" s="14"/>
      <c r="AB483" s="14"/>
      <c r="AC483" s="14"/>
      <c r="AD483" s="14"/>
      <c r="AE483" s="14"/>
      <c r="AT483" s="255" t="s">
        <v>221</v>
      </c>
      <c r="AU483" s="255" t="s">
        <v>81</v>
      </c>
      <c r="AV483" s="14" t="s">
        <v>83</v>
      </c>
      <c r="AW483" s="14" t="s">
        <v>34</v>
      </c>
      <c r="AX483" s="14" t="s">
        <v>74</v>
      </c>
      <c r="AY483" s="255" t="s">
        <v>210</v>
      </c>
    </row>
    <row r="484" s="16" customFormat="1">
      <c r="A484" s="16"/>
      <c r="B484" s="267"/>
      <c r="C484" s="268"/>
      <c r="D484" s="236" t="s">
        <v>221</v>
      </c>
      <c r="E484" s="269" t="s">
        <v>19</v>
      </c>
      <c r="F484" s="270" t="s">
        <v>236</v>
      </c>
      <c r="G484" s="268"/>
      <c r="H484" s="271">
        <v>1</v>
      </c>
      <c r="I484" s="272"/>
      <c r="J484" s="268"/>
      <c r="K484" s="268"/>
      <c r="L484" s="273"/>
      <c r="M484" s="274"/>
      <c r="N484" s="275"/>
      <c r="O484" s="275"/>
      <c r="P484" s="275"/>
      <c r="Q484" s="275"/>
      <c r="R484" s="275"/>
      <c r="S484" s="275"/>
      <c r="T484" s="276"/>
      <c r="U484" s="16"/>
      <c r="V484" s="16"/>
      <c r="W484" s="16"/>
      <c r="X484" s="16"/>
      <c r="Y484" s="16"/>
      <c r="Z484" s="16"/>
      <c r="AA484" s="16"/>
      <c r="AB484" s="16"/>
      <c r="AC484" s="16"/>
      <c r="AD484" s="16"/>
      <c r="AE484" s="16"/>
      <c r="AT484" s="277" t="s">
        <v>221</v>
      </c>
      <c r="AU484" s="277" t="s">
        <v>81</v>
      </c>
      <c r="AV484" s="16" t="s">
        <v>217</v>
      </c>
      <c r="AW484" s="16" t="s">
        <v>34</v>
      </c>
      <c r="AX484" s="16" t="s">
        <v>81</v>
      </c>
      <c r="AY484" s="277" t="s">
        <v>210</v>
      </c>
    </row>
    <row r="485" s="2" customFormat="1" ht="16.5" customHeight="1">
      <c r="A485" s="40"/>
      <c r="B485" s="41"/>
      <c r="C485" s="216" t="s">
        <v>1152</v>
      </c>
      <c r="D485" s="216" t="s">
        <v>212</v>
      </c>
      <c r="E485" s="217" t="s">
        <v>3459</v>
      </c>
      <c r="F485" s="218" t="s">
        <v>3460</v>
      </c>
      <c r="G485" s="219" t="s">
        <v>409</v>
      </c>
      <c r="H485" s="220">
        <v>1</v>
      </c>
      <c r="I485" s="221"/>
      <c r="J485" s="222">
        <f>ROUND(I485*H485,2)</f>
        <v>0</v>
      </c>
      <c r="K485" s="218" t="s">
        <v>296</v>
      </c>
      <c r="L485" s="46"/>
      <c r="M485" s="223" t="s">
        <v>19</v>
      </c>
      <c r="N485" s="224" t="s">
        <v>45</v>
      </c>
      <c r="O485" s="86"/>
      <c r="P485" s="225">
        <f>O485*H485</f>
        <v>0</v>
      </c>
      <c r="Q485" s="225">
        <v>0</v>
      </c>
      <c r="R485" s="225">
        <f>Q485*H485</f>
        <v>0</v>
      </c>
      <c r="S485" s="225">
        <v>0</v>
      </c>
      <c r="T485" s="226">
        <f>S485*H485</f>
        <v>0</v>
      </c>
      <c r="U485" s="40"/>
      <c r="V485" s="40"/>
      <c r="W485" s="40"/>
      <c r="X485" s="40"/>
      <c r="Y485" s="40"/>
      <c r="Z485" s="40"/>
      <c r="AA485" s="40"/>
      <c r="AB485" s="40"/>
      <c r="AC485" s="40"/>
      <c r="AD485" s="40"/>
      <c r="AE485" s="40"/>
      <c r="AR485" s="227" t="s">
        <v>217</v>
      </c>
      <c r="AT485" s="227" t="s">
        <v>212</v>
      </c>
      <c r="AU485" s="227" t="s">
        <v>81</v>
      </c>
      <c r="AY485" s="19" t="s">
        <v>210</v>
      </c>
      <c r="BE485" s="228">
        <f>IF(N485="základní",J485,0)</f>
        <v>0</v>
      </c>
      <c r="BF485" s="228">
        <f>IF(N485="snížená",J485,0)</f>
        <v>0</v>
      </c>
      <c r="BG485" s="228">
        <f>IF(N485="zákl. přenesená",J485,0)</f>
        <v>0</v>
      </c>
      <c r="BH485" s="228">
        <f>IF(N485="sníž. přenesená",J485,0)</f>
        <v>0</v>
      </c>
      <c r="BI485" s="228">
        <f>IF(N485="nulová",J485,0)</f>
        <v>0</v>
      </c>
      <c r="BJ485" s="19" t="s">
        <v>81</v>
      </c>
      <c r="BK485" s="228">
        <f>ROUND(I485*H485,2)</f>
        <v>0</v>
      </c>
      <c r="BL485" s="19" t="s">
        <v>217</v>
      </c>
      <c r="BM485" s="227" t="s">
        <v>1548</v>
      </c>
    </row>
    <row r="486" s="14" customFormat="1">
      <c r="A486" s="14"/>
      <c r="B486" s="245"/>
      <c r="C486" s="246"/>
      <c r="D486" s="236" t="s">
        <v>221</v>
      </c>
      <c r="E486" s="247" t="s">
        <v>19</v>
      </c>
      <c r="F486" s="248" t="s">
        <v>3261</v>
      </c>
      <c r="G486" s="246"/>
      <c r="H486" s="249">
        <v>1</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221</v>
      </c>
      <c r="AU486" s="255" t="s">
        <v>81</v>
      </c>
      <c r="AV486" s="14" t="s">
        <v>83</v>
      </c>
      <c r="AW486" s="14" t="s">
        <v>34</v>
      </c>
      <c r="AX486" s="14" t="s">
        <v>74</v>
      </c>
      <c r="AY486" s="255" t="s">
        <v>210</v>
      </c>
    </row>
    <row r="487" s="16" customFormat="1">
      <c r="A487" s="16"/>
      <c r="B487" s="267"/>
      <c r="C487" s="268"/>
      <c r="D487" s="236" t="s">
        <v>221</v>
      </c>
      <c r="E487" s="269" t="s">
        <v>19</v>
      </c>
      <c r="F487" s="270" t="s">
        <v>236</v>
      </c>
      <c r="G487" s="268"/>
      <c r="H487" s="271">
        <v>1</v>
      </c>
      <c r="I487" s="272"/>
      <c r="J487" s="268"/>
      <c r="K487" s="268"/>
      <c r="L487" s="273"/>
      <c r="M487" s="274"/>
      <c r="N487" s="275"/>
      <c r="O487" s="275"/>
      <c r="P487" s="275"/>
      <c r="Q487" s="275"/>
      <c r="R487" s="275"/>
      <c r="S487" s="275"/>
      <c r="T487" s="276"/>
      <c r="U487" s="16"/>
      <c r="V487" s="16"/>
      <c r="W487" s="16"/>
      <c r="X487" s="16"/>
      <c r="Y487" s="16"/>
      <c r="Z487" s="16"/>
      <c r="AA487" s="16"/>
      <c r="AB487" s="16"/>
      <c r="AC487" s="16"/>
      <c r="AD487" s="16"/>
      <c r="AE487" s="16"/>
      <c r="AT487" s="277" t="s">
        <v>221</v>
      </c>
      <c r="AU487" s="277" t="s">
        <v>81</v>
      </c>
      <c r="AV487" s="16" t="s">
        <v>217</v>
      </c>
      <c r="AW487" s="16" t="s">
        <v>34</v>
      </c>
      <c r="AX487" s="16" t="s">
        <v>81</v>
      </c>
      <c r="AY487" s="277" t="s">
        <v>210</v>
      </c>
    </row>
    <row r="488" s="2" customFormat="1" ht="16.5" customHeight="1">
      <c r="A488" s="40"/>
      <c r="B488" s="41"/>
      <c r="C488" s="216" t="s">
        <v>1158</v>
      </c>
      <c r="D488" s="216" t="s">
        <v>212</v>
      </c>
      <c r="E488" s="217" t="s">
        <v>2568</v>
      </c>
      <c r="F488" s="218" t="s">
        <v>3461</v>
      </c>
      <c r="G488" s="219" t="s">
        <v>295</v>
      </c>
      <c r="H488" s="220">
        <v>1</v>
      </c>
      <c r="I488" s="221"/>
      <c r="J488" s="222">
        <f>ROUND(I488*H488,2)</f>
        <v>0</v>
      </c>
      <c r="K488" s="218" t="s">
        <v>296</v>
      </c>
      <c r="L488" s="46"/>
      <c r="M488" s="223" t="s">
        <v>19</v>
      </c>
      <c r="N488" s="224" t="s">
        <v>45</v>
      </c>
      <c r="O488" s="86"/>
      <c r="P488" s="225">
        <f>O488*H488</f>
        <v>0</v>
      </c>
      <c r="Q488" s="225">
        <v>0</v>
      </c>
      <c r="R488" s="225">
        <f>Q488*H488</f>
        <v>0</v>
      </c>
      <c r="S488" s="225">
        <v>0</v>
      </c>
      <c r="T488" s="226">
        <f>S488*H488</f>
        <v>0</v>
      </c>
      <c r="U488" s="40"/>
      <c r="V488" s="40"/>
      <c r="W488" s="40"/>
      <c r="X488" s="40"/>
      <c r="Y488" s="40"/>
      <c r="Z488" s="40"/>
      <c r="AA488" s="40"/>
      <c r="AB488" s="40"/>
      <c r="AC488" s="40"/>
      <c r="AD488" s="40"/>
      <c r="AE488" s="40"/>
      <c r="AR488" s="227" t="s">
        <v>217</v>
      </c>
      <c r="AT488" s="227" t="s">
        <v>212</v>
      </c>
      <c r="AU488" s="227" t="s">
        <v>81</v>
      </c>
      <c r="AY488" s="19" t="s">
        <v>210</v>
      </c>
      <c r="BE488" s="228">
        <f>IF(N488="základní",J488,0)</f>
        <v>0</v>
      </c>
      <c r="BF488" s="228">
        <f>IF(N488="snížená",J488,0)</f>
        <v>0</v>
      </c>
      <c r="BG488" s="228">
        <f>IF(N488="zákl. přenesená",J488,0)</f>
        <v>0</v>
      </c>
      <c r="BH488" s="228">
        <f>IF(N488="sníž. přenesená",J488,0)</f>
        <v>0</v>
      </c>
      <c r="BI488" s="228">
        <f>IF(N488="nulová",J488,0)</f>
        <v>0</v>
      </c>
      <c r="BJ488" s="19" t="s">
        <v>81</v>
      </c>
      <c r="BK488" s="228">
        <f>ROUND(I488*H488,2)</f>
        <v>0</v>
      </c>
      <c r="BL488" s="19" t="s">
        <v>217</v>
      </c>
      <c r="BM488" s="227" t="s">
        <v>3462</v>
      </c>
    </row>
    <row r="489" s="2" customFormat="1" ht="16.5" customHeight="1">
      <c r="A489" s="40"/>
      <c r="B489" s="41"/>
      <c r="C489" s="216" t="s">
        <v>1164</v>
      </c>
      <c r="D489" s="216" t="s">
        <v>212</v>
      </c>
      <c r="E489" s="217" t="s">
        <v>3463</v>
      </c>
      <c r="F489" s="218" t="s">
        <v>3464</v>
      </c>
      <c r="G489" s="219" t="s">
        <v>409</v>
      </c>
      <c r="H489" s="220">
        <v>30</v>
      </c>
      <c r="I489" s="221"/>
      <c r="J489" s="222">
        <f>ROUND(I489*H489,2)</f>
        <v>0</v>
      </c>
      <c r="K489" s="218" t="s">
        <v>296</v>
      </c>
      <c r="L489" s="46"/>
      <c r="M489" s="223" t="s">
        <v>19</v>
      </c>
      <c r="N489" s="224" t="s">
        <v>45</v>
      </c>
      <c r="O489" s="86"/>
      <c r="P489" s="225">
        <f>O489*H489</f>
        <v>0</v>
      </c>
      <c r="Q489" s="225">
        <v>0</v>
      </c>
      <c r="R489" s="225">
        <f>Q489*H489</f>
        <v>0</v>
      </c>
      <c r="S489" s="225">
        <v>0</v>
      </c>
      <c r="T489" s="226">
        <f>S489*H489</f>
        <v>0</v>
      </c>
      <c r="U489" s="40"/>
      <c r="V489" s="40"/>
      <c r="W489" s="40"/>
      <c r="X489" s="40"/>
      <c r="Y489" s="40"/>
      <c r="Z489" s="40"/>
      <c r="AA489" s="40"/>
      <c r="AB489" s="40"/>
      <c r="AC489" s="40"/>
      <c r="AD489" s="40"/>
      <c r="AE489" s="40"/>
      <c r="AR489" s="227" t="s">
        <v>217</v>
      </c>
      <c r="AT489" s="227" t="s">
        <v>212</v>
      </c>
      <c r="AU489" s="227" t="s">
        <v>81</v>
      </c>
      <c r="AY489" s="19" t="s">
        <v>210</v>
      </c>
      <c r="BE489" s="228">
        <f>IF(N489="základní",J489,0)</f>
        <v>0</v>
      </c>
      <c r="BF489" s="228">
        <f>IF(N489="snížená",J489,0)</f>
        <v>0</v>
      </c>
      <c r="BG489" s="228">
        <f>IF(N489="zákl. přenesená",J489,0)</f>
        <v>0</v>
      </c>
      <c r="BH489" s="228">
        <f>IF(N489="sníž. přenesená",J489,0)</f>
        <v>0</v>
      </c>
      <c r="BI489" s="228">
        <f>IF(N489="nulová",J489,0)</f>
        <v>0</v>
      </c>
      <c r="BJ489" s="19" t="s">
        <v>81</v>
      </c>
      <c r="BK489" s="228">
        <f>ROUND(I489*H489,2)</f>
        <v>0</v>
      </c>
      <c r="BL489" s="19" t="s">
        <v>217</v>
      </c>
      <c r="BM489" s="227" t="s">
        <v>1558</v>
      </c>
    </row>
    <row r="490" s="13" customFormat="1">
      <c r="A490" s="13"/>
      <c r="B490" s="234"/>
      <c r="C490" s="235"/>
      <c r="D490" s="236" t="s">
        <v>221</v>
      </c>
      <c r="E490" s="237" t="s">
        <v>19</v>
      </c>
      <c r="F490" s="238" t="s">
        <v>3465</v>
      </c>
      <c r="G490" s="235"/>
      <c r="H490" s="237" t="s">
        <v>19</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221</v>
      </c>
      <c r="AU490" s="244" t="s">
        <v>81</v>
      </c>
      <c r="AV490" s="13" t="s">
        <v>81</v>
      </c>
      <c r="AW490" s="13" t="s">
        <v>34</v>
      </c>
      <c r="AX490" s="13" t="s">
        <v>74</v>
      </c>
      <c r="AY490" s="244" t="s">
        <v>210</v>
      </c>
    </row>
    <row r="491" s="14" customFormat="1">
      <c r="A491" s="14"/>
      <c r="B491" s="245"/>
      <c r="C491" s="246"/>
      <c r="D491" s="236" t="s">
        <v>221</v>
      </c>
      <c r="E491" s="247" t="s">
        <v>19</v>
      </c>
      <c r="F491" s="248" t="s">
        <v>1393</v>
      </c>
      <c r="G491" s="246"/>
      <c r="H491" s="249">
        <v>30</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221</v>
      </c>
      <c r="AU491" s="255" t="s">
        <v>81</v>
      </c>
      <c r="AV491" s="14" t="s">
        <v>83</v>
      </c>
      <c r="AW491" s="14" t="s">
        <v>34</v>
      </c>
      <c r="AX491" s="14" t="s">
        <v>74</v>
      </c>
      <c r="AY491" s="255" t="s">
        <v>210</v>
      </c>
    </row>
    <row r="492" s="16" customFormat="1">
      <c r="A492" s="16"/>
      <c r="B492" s="267"/>
      <c r="C492" s="268"/>
      <c r="D492" s="236" t="s">
        <v>221</v>
      </c>
      <c r="E492" s="269" t="s">
        <v>19</v>
      </c>
      <c r="F492" s="270" t="s">
        <v>236</v>
      </c>
      <c r="G492" s="268"/>
      <c r="H492" s="271">
        <v>30</v>
      </c>
      <c r="I492" s="272"/>
      <c r="J492" s="268"/>
      <c r="K492" s="268"/>
      <c r="L492" s="273"/>
      <c r="M492" s="274"/>
      <c r="N492" s="275"/>
      <c r="O492" s="275"/>
      <c r="P492" s="275"/>
      <c r="Q492" s="275"/>
      <c r="R492" s="275"/>
      <c r="S492" s="275"/>
      <c r="T492" s="276"/>
      <c r="U492" s="16"/>
      <c r="V492" s="16"/>
      <c r="W492" s="16"/>
      <c r="X492" s="16"/>
      <c r="Y492" s="16"/>
      <c r="Z492" s="16"/>
      <c r="AA492" s="16"/>
      <c r="AB492" s="16"/>
      <c r="AC492" s="16"/>
      <c r="AD492" s="16"/>
      <c r="AE492" s="16"/>
      <c r="AT492" s="277" t="s">
        <v>221</v>
      </c>
      <c r="AU492" s="277" t="s">
        <v>81</v>
      </c>
      <c r="AV492" s="16" t="s">
        <v>217</v>
      </c>
      <c r="AW492" s="16" t="s">
        <v>34</v>
      </c>
      <c r="AX492" s="16" t="s">
        <v>81</v>
      </c>
      <c r="AY492" s="277" t="s">
        <v>210</v>
      </c>
    </row>
    <row r="493" s="12" customFormat="1" ht="25.92" customHeight="1">
      <c r="A493" s="12"/>
      <c r="B493" s="200"/>
      <c r="C493" s="201"/>
      <c r="D493" s="202" t="s">
        <v>73</v>
      </c>
      <c r="E493" s="203" t="s">
        <v>920</v>
      </c>
      <c r="F493" s="203" t="s">
        <v>921</v>
      </c>
      <c r="G493" s="201"/>
      <c r="H493" s="201"/>
      <c r="I493" s="204"/>
      <c r="J493" s="205">
        <f>BK493</f>
        <v>0</v>
      </c>
      <c r="K493" s="201"/>
      <c r="L493" s="206"/>
      <c r="M493" s="207"/>
      <c r="N493" s="208"/>
      <c r="O493" s="208"/>
      <c r="P493" s="209">
        <f>SUM(P494:P499)</f>
        <v>0</v>
      </c>
      <c r="Q493" s="208"/>
      <c r="R493" s="209">
        <f>SUM(R494:R499)</f>
        <v>0</v>
      </c>
      <c r="S493" s="208"/>
      <c r="T493" s="210">
        <f>SUM(T494:T499)</f>
        <v>0</v>
      </c>
      <c r="U493" s="12"/>
      <c r="V493" s="12"/>
      <c r="W493" s="12"/>
      <c r="X493" s="12"/>
      <c r="Y493" s="12"/>
      <c r="Z493" s="12"/>
      <c r="AA493" s="12"/>
      <c r="AB493" s="12"/>
      <c r="AC493" s="12"/>
      <c r="AD493" s="12"/>
      <c r="AE493" s="12"/>
      <c r="AR493" s="211" t="s">
        <v>81</v>
      </c>
      <c r="AT493" s="212" t="s">
        <v>73</v>
      </c>
      <c r="AU493" s="212" t="s">
        <v>74</v>
      </c>
      <c r="AY493" s="211" t="s">
        <v>210</v>
      </c>
      <c r="BK493" s="213">
        <f>SUM(BK494:BK499)</f>
        <v>0</v>
      </c>
    </row>
    <row r="494" s="2" customFormat="1" ht="33" customHeight="1">
      <c r="A494" s="40"/>
      <c r="B494" s="41"/>
      <c r="C494" s="216" t="s">
        <v>1169</v>
      </c>
      <c r="D494" s="216" t="s">
        <v>212</v>
      </c>
      <c r="E494" s="217" t="s">
        <v>3466</v>
      </c>
      <c r="F494" s="218" t="s">
        <v>3467</v>
      </c>
      <c r="G494" s="219" t="s">
        <v>356</v>
      </c>
      <c r="H494" s="220">
        <v>22.946000000000002</v>
      </c>
      <c r="I494" s="221"/>
      <c r="J494" s="222">
        <f>ROUND(I494*H494,2)</f>
        <v>0</v>
      </c>
      <c r="K494" s="218" t="s">
        <v>216</v>
      </c>
      <c r="L494" s="46"/>
      <c r="M494" s="223" t="s">
        <v>19</v>
      </c>
      <c r="N494" s="224" t="s">
        <v>45</v>
      </c>
      <c r="O494" s="86"/>
      <c r="P494" s="225">
        <f>O494*H494</f>
        <v>0</v>
      </c>
      <c r="Q494" s="225">
        <v>0</v>
      </c>
      <c r="R494" s="225">
        <f>Q494*H494</f>
        <v>0</v>
      </c>
      <c r="S494" s="225">
        <v>0</v>
      </c>
      <c r="T494" s="226">
        <f>S494*H494</f>
        <v>0</v>
      </c>
      <c r="U494" s="40"/>
      <c r="V494" s="40"/>
      <c r="W494" s="40"/>
      <c r="X494" s="40"/>
      <c r="Y494" s="40"/>
      <c r="Z494" s="40"/>
      <c r="AA494" s="40"/>
      <c r="AB494" s="40"/>
      <c r="AC494" s="40"/>
      <c r="AD494" s="40"/>
      <c r="AE494" s="40"/>
      <c r="AR494" s="227" t="s">
        <v>217</v>
      </c>
      <c r="AT494" s="227" t="s">
        <v>212</v>
      </c>
      <c r="AU494" s="227" t="s">
        <v>81</v>
      </c>
      <c r="AY494" s="19" t="s">
        <v>210</v>
      </c>
      <c r="BE494" s="228">
        <f>IF(N494="základní",J494,0)</f>
        <v>0</v>
      </c>
      <c r="BF494" s="228">
        <f>IF(N494="snížená",J494,0)</f>
        <v>0</v>
      </c>
      <c r="BG494" s="228">
        <f>IF(N494="zákl. přenesená",J494,0)</f>
        <v>0</v>
      </c>
      <c r="BH494" s="228">
        <f>IF(N494="sníž. přenesená",J494,0)</f>
        <v>0</v>
      </c>
      <c r="BI494" s="228">
        <f>IF(N494="nulová",J494,0)</f>
        <v>0</v>
      </c>
      <c r="BJ494" s="19" t="s">
        <v>81</v>
      </c>
      <c r="BK494" s="228">
        <f>ROUND(I494*H494,2)</f>
        <v>0</v>
      </c>
      <c r="BL494" s="19" t="s">
        <v>217</v>
      </c>
      <c r="BM494" s="227" t="s">
        <v>3468</v>
      </c>
    </row>
    <row r="495" s="2" customFormat="1">
      <c r="A495" s="40"/>
      <c r="B495" s="41"/>
      <c r="C495" s="42"/>
      <c r="D495" s="229" t="s">
        <v>219</v>
      </c>
      <c r="E495" s="42"/>
      <c r="F495" s="230" t="s">
        <v>3469</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219</v>
      </c>
      <c r="AU495" s="19" t="s">
        <v>81</v>
      </c>
    </row>
    <row r="496" s="2" customFormat="1" ht="16.5" customHeight="1">
      <c r="A496" s="40"/>
      <c r="B496" s="41"/>
      <c r="C496" s="216" t="s">
        <v>1174</v>
      </c>
      <c r="D496" s="216" t="s">
        <v>212</v>
      </c>
      <c r="E496" s="217" t="s">
        <v>3470</v>
      </c>
      <c r="F496" s="218" t="s">
        <v>3471</v>
      </c>
      <c r="G496" s="219" t="s">
        <v>356</v>
      </c>
      <c r="H496" s="220">
        <v>1.272</v>
      </c>
      <c r="I496" s="221"/>
      <c r="J496" s="222">
        <f>ROUND(I496*H496,2)</f>
        <v>0</v>
      </c>
      <c r="K496" s="218" t="s">
        <v>216</v>
      </c>
      <c r="L496" s="46"/>
      <c r="M496" s="223" t="s">
        <v>19</v>
      </c>
      <c r="N496" s="224" t="s">
        <v>45</v>
      </c>
      <c r="O496" s="86"/>
      <c r="P496" s="225">
        <f>O496*H496</f>
        <v>0</v>
      </c>
      <c r="Q496" s="225">
        <v>0</v>
      </c>
      <c r="R496" s="225">
        <f>Q496*H496</f>
        <v>0</v>
      </c>
      <c r="S496" s="225">
        <v>0</v>
      </c>
      <c r="T496" s="226">
        <f>S496*H496</f>
        <v>0</v>
      </c>
      <c r="U496" s="40"/>
      <c r="V496" s="40"/>
      <c r="W496" s="40"/>
      <c r="X496" s="40"/>
      <c r="Y496" s="40"/>
      <c r="Z496" s="40"/>
      <c r="AA496" s="40"/>
      <c r="AB496" s="40"/>
      <c r="AC496" s="40"/>
      <c r="AD496" s="40"/>
      <c r="AE496" s="40"/>
      <c r="AR496" s="227" t="s">
        <v>217</v>
      </c>
      <c r="AT496" s="227" t="s">
        <v>212</v>
      </c>
      <c r="AU496" s="227" t="s">
        <v>81</v>
      </c>
      <c r="AY496" s="19" t="s">
        <v>210</v>
      </c>
      <c r="BE496" s="228">
        <f>IF(N496="základní",J496,0)</f>
        <v>0</v>
      </c>
      <c r="BF496" s="228">
        <f>IF(N496="snížená",J496,0)</f>
        <v>0</v>
      </c>
      <c r="BG496" s="228">
        <f>IF(N496="zákl. přenesená",J496,0)</f>
        <v>0</v>
      </c>
      <c r="BH496" s="228">
        <f>IF(N496="sníž. přenesená",J496,0)</f>
        <v>0</v>
      </c>
      <c r="BI496" s="228">
        <f>IF(N496="nulová",J496,0)</f>
        <v>0</v>
      </c>
      <c r="BJ496" s="19" t="s">
        <v>81</v>
      </c>
      <c r="BK496" s="228">
        <f>ROUND(I496*H496,2)</f>
        <v>0</v>
      </c>
      <c r="BL496" s="19" t="s">
        <v>217</v>
      </c>
      <c r="BM496" s="227" t="s">
        <v>1566</v>
      </c>
    </row>
    <row r="497" s="2" customFormat="1">
      <c r="A497" s="40"/>
      <c r="B497" s="41"/>
      <c r="C497" s="42"/>
      <c r="D497" s="229" t="s">
        <v>219</v>
      </c>
      <c r="E497" s="42"/>
      <c r="F497" s="230" t="s">
        <v>3472</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219</v>
      </c>
      <c r="AU497" s="19" t="s">
        <v>81</v>
      </c>
    </row>
    <row r="498" s="14" customFormat="1">
      <c r="A498" s="14"/>
      <c r="B498" s="245"/>
      <c r="C498" s="246"/>
      <c r="D498" s="236" t="s">
        <v>221</v>
      </c>
      <c r="E498" s="247" t="s">
        <v>19</v>
      </c>
      <c r="F498" s="248" t="s">
        <v>3473</v>
      </c>
      <c r="G498" s="246"/>
      <c r="H498" s="249">
        <v>1.272</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221</v>
      </c>
      <c r="AU498" s="255" t="s">
        <v>81</v>
      </c>
      <c r="AV498" s="14" t="s">
        <v>83</v>
      </c>
      <c r="AW498" s="14" t="s">
        <v>34</v>
      </c>
      <c r="AX498" s="14" t="s">
        <v>74</v>
      </c>
      <c r="AY498" s="255" t="s">
        <v>210</v>
      </c>
    </row>
    <row r="499" s="16" customFormat="1">
      <c r="A499" s="16"/>
      <c r="B499" s="267"/>
      <c r="C499" s="268"/>
      <c r="D499" s="236" t="s">
        <v>221</v>
      </c>
      <c r="E499" s="269" t="s">
        <v>19</v>
      </c>
      <c r="F499" s="270" t="s">
        <v>236</v>
      </c>
      <c r="G499" s="268"/>
      <c r="H499" s="271">
        <v>1.272</v>
      </c>
      <c r="I499" s="272"/>
      <c r="J499" s="268"/>
      <c r="K499" s="268"/>
      <c r="L499" s="273"/>
      <c r="M499" s="295"/>
      <c r="N499" s="296"/>
      <c r="O499" s="296"/>
      <c r="P499" s="296"/>
      <c r="Q499" s="296"/>
      <c r="R499" s="296"/>
      <c r="S499" s="296"/>
      <c r="T499" s="297"/>
      <c r="U499" s="16"/>
      <c r="V499" s="16"/>
      <c r="W499" s="16"/>
      <c r="X499" s="16"/>
      <c r="Y499" s="16"/>
      <c r="Z499" s="16"/>
      <c r="AA499" s="16"/>
      <c r="AB499" s="16"/>
      <c r="AC499" s="16"/>
      <c r="AD499" s="16"/>
      <c r="AE499" s="16"/>
      <c r="AT499" s="277" t="s">
        <v>221</v>
      </c>
      <c r="AU499" s="277" t="s">
        <v>81</v>
      </c>
      <c r="AV499" s="16" t="s">
        <v>217</v>
      </c>
      <c r="AW499" s="16" t="s">
        <v>34</v>
      </c>
      <c r="AX499" s="16" t="s">
        <v>81</v>
      </c>
      <c r="AY499" s="277" t="s">
        <v>210</v>
      </c>
    </row>
    <row r="500" s="2" customFormat="1" ht="6.96" customHeight="1">
      <c r="A500" s="40"/>
      <c r="B500" s="61"/>
      <c r="C500" s="62"/>
      <c r="D500" s="62"/>
      <c r="E500" s="62"/>
      <c r="F500" s="62"/>
      <c r="G500" s="62"/>
      <c r="H500" s="62"/>
      <c r="I500" s="62"/>
      <c r="J500" s="62"/>
      <c r="K500" s="62"/>
      <c r="L500" s="46"/>
      <c r="M500" s="40"/>
      <c r="O500" s="40"/>
      <c r="P500" s="40"/>
      <c r="Q500" s="40"/>
      <c r="R500" s="40"/>
      <c r="S500" s="40"/>
      <c r="T500" s="40"/>
      <c r="U500" s="40"/>
      <c r="V500" s="40"/>
      <c r="W500" s="40"/>
      <c r="X500" s="40"/>
      <c r="Y500" s="40"/>
      <c r="Z500" s="40"/>
      <c r="AA500" s="40"/>
      <c r="AB500" s="40"/>
      <c r="AC500" s="40"/>
      <c r="AD500" s="40"/>
      <c r="AE500" s="40"/>
    </row>
  </sheetData>
  <sheetProtection sheet="1" autoFilter="0" formatColumns="0" formatRows="0" objects="1" scenarios="1" spinCount="100000" saltValue="AfFTgCi9AkyyDFXJ3HExii5KwO8njxBTg1WJkAhkXMjqOjFTu98R0Q+VkdY+E2q7rovS8XrCMK2gJ2hpbAwJ5w==" hashValue="l/Y6qVejN5Zcbx7+JZSvYu8YLUTcW9MdG+BETAKAdwHCUm+dIGIeoxC0LemzFqKenMYsXO0SexITvqhfRVov8w==" algorithmName="SHA-512" password="CC35"/>
  <autoFilter ref="C102:K499"/>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1/139751101"/>
    <hyperlink ref="F127" r:id="rId2" display="https://podminky.urs.cz/item/CS_URS_2023_01/162211311"/>
    <hyperlink ref="F129" r:id="rId3" display="https://podminky.urs.cz/item/CS_URS_2023_01/162211319"/>
    <hyperlink ref="F132" r:id="rId4" display="https://podminky.urs.cz/item/CS_URS_2023_01/162751117"/>
    <hyperlink ref="F134" r:id="rId5" display="https://podminky.urs.cz/item/CS_URS_2023_01/171201231"/>
    <hyperlink ref="F137" r:id="rId6" display="https://podminky.urs.cz/item/CS_URS_2023_01/175111101"/>
    <hyperlink ref="F147" r:id="rId7" display="https://podminky.urs.cz/item/CS_URS_2023_01/451573111"/>
    <hyperlink ref="F154" r:id="rId8" display="https://podminky.urs.cz/item/CS_URS_2023_01/971024451"/>
    <hyperlink ref="F158" r:id="rId9" display="https://podminky.urs.cz/item/CS_URS_2023_01/971024461"/>
    <hyperlink ref="F162" r:id="rId10" display="https://podminky.urs.cz/item/CS_URS_2023_01/971024471"/>
    <hyperlink ref="F169" r:id="rId11" display="https://podminky.urs.cz/item/CS_URS_2023_01/971024481R"/>
    <hyperlink ref="F174" r:id="rId12" display="https://podminky.urs.cz/item/CS_URS_2023_01/997002511"/>
    <hyperlink ref="F176" r:id="rId13" display="https://podminky.urs.cz/item/CS_URS_2023_01/997002519"/>
    <hyperlink ref="F179" r:id="rId14" display="https://podminky.urs.cz/item/CS_URS_2023_01/997002611"/>
    <hyperlink ref="F181" r:id="rId15" display="https://podminky.urs.cz/item/CS_URS_2023_01/997013871"/>
    <hyperlink ref="F184" r:id="rId16" display="https://podminky.urs.cz/item/CS_URS_2023_01/721173401"/>
    <hyperlink ref="F189" r:id="rId17" display="https://podminky.urs.cz/item/CS_URS_2023_01/721173402"/>
    <hyperlink ref="F194" r:id="rId18" display="https://podminky.urs.cz/item/CS_URS_2023_01/721173403"/>
    <hyperlink ref="F199" r:id="rId19" display="https://podminky.urs.cz/item/CS_URS_2023_01/721174024"/>
    <hyperlink ref="F203" r:id="rId20" display="https://podminky.urs.cz/item/CS_URS_2023_01/721174025"/>
    <hyperlink ref="F207" r:id="rId21" display="https://podminky.urs.cz/item/CS_URS_2023_01/721174043"/>
    <hyperlink ref="F211" r:id="rId22" display="https://podminky.urs.cz/item/CS_URS_2023_01/721174045"/>
    <hyperlink ref="F215" r:id="rId23" display="https://podminky.urs.cz/item/CS_URS_2023_01/721194105"/>
    <hyperlink ref="F219" r:id="rId24" display="https://podminky.urs.cz/item/CS_URS_2023_01/721194109"/>
    <hyperlink ref="F223" r:id="rId25" display="https://podminky.urs.cz/item/CS_URS_2023_01/7212700011"/>
    <hyperlink ref="F227" r:id="rId26" display="https://podminky.urs.cz/item/CS_URS_2023_01/721170001"/>
    <hyperlink ref="F231" r:id="rId27" display="https://podminky.urs.cz/item/CS_URS_2023_01/721270002"/>
    <hyperlink ref="F235" r:id="rId28" display="https://podminky.urs.cz/item/CS_URS_2023_01/721270003"/>
    <hyperlink ref="F239" r:id="rId29" display="https://podminky.urs.cz/item/CS_URS_2023_01/722180000"/>
    <hyperlink ref="F244" r:id="rId30" display="https://podminky.urs.cz/item/CS_URS_2023_01/721270001"/>
    <hyperlink ref="F248" r:id="rId31" display="https://podminky.urs.cz/item/CS_URS_2023_01/877235318"/>
    <hyperlink ref="F255" r:id="rId32" display="https://podminky.urs.cz/item/CS_URS_2023_01/877275313"/>
    <hyperlink ref="F262" r:id="rId33" display="https://podminky.urs.cz/item/CS_URS_2023_01/721290111"/>
    <hyperlink ref="F266" r:id="rId34" display="https://podminky.urs.cz/item/CS_URS_2023_01/721290112"/>
    <hyperlink ref="F271" r:id="rId35" display="https://podminky.urs.cz/item/CS_URS_2023_01/722130233"/>
    <hyperlink ref="F276" r:id="rId36" display="https://podminky.urs.cz/item/CS_URS_2023_01/722130234"/>
    <hyperlink ref="F281" r:id="rId37" display="https://podminky.urs.cz/item/CS_URS_2023_01/722130235"/>
    <hyperlink ref="F286" r:id="rId38" display="https://podminky.urs.cz/item/CS_URS_2023_01/722174002"/>
    <hyperlink ref="F291" r:id="rId39" display="https://podminky.urs.cz/item/CS_URS_2023_01/722174003"/>
    <hyperlink ref="F298" r:id="rId40" display="https://podminky.urs.cz/item/CS_URS_2023_01/722174024"/>
    <hyperlink ref="F303" r:id="rId41" display="https://podminky.urs.cz/item/CS_URS_2023_01/722174025"/>
    <hyperlink ref="F308" r:id="rId42" display="https://podminky.urs.cz/item/CS_URS_2023_01/722174022"/>
    <hyperlink ref="F313" r:id="rId43" display="https://podminky.urs.cz/item/CS_URS_2023_01/722174023"/>
    <hyperlink ref="F320" r:id="rId44" display="https://podminky.urs.cz/item/CS_URS_2023_01/722174024.1"/>
    <hyperlink ref="F325" r:id="rId45" display="https://podminky.urs.cz/item/CS_URS_2023_01/722181232"/>
    <hyperlink ref="F330" r:id="rId46" display="https://podminky.urs.cz/item/CS_URS_2023_01/722181242"/>
    <hyperlink ref="F335" r:id="rId47" display="https://podminky.urs.cz/item/CS_URS_2023_01/722181252"/>
    <hyperlink ref="F340" r:id="rId48" display="https://podminky.urs.cz/item/CS_URS_2023_01/722190401"/>
    <hyperlink ref="F344" r:id="rId49" display="https://podminky.urs.cz/item/CS_URS_2023_01/734211120"/>
    <hyperlink ref="F348" r:id="rId50" display="https://podminky.urs.cz/item/CS_URS_2023_01/722232171"/>
    <hyperlink ref="F367" r:id="rId51" display="https://podminky.urs.cz/item/CS_URS_2023_01/722250143"/>
    <hyperlink ref="F371" r:id="rId52" display="https://podminky.urs.cz/item/CS_URS_2023_01/722290226"/>
    <hyperlink ref="F375" r:id="rId53" display="https://podminky.urs.cz/item/CS_URS_2023_01/722290234"/>
    <hyperlink ref="F380" r:id="rId54" display="https://podminky.urs.cz/item/CS_URS_2023_01/732420000"/>
    <hyperlink ref="F385" r:id="rId55" display="https://podminky.urs.cz/item/CS_URS_2023_01/725119125"/>
    <hyperlink ref="F395" r:id="rId56" display="https://podminky.urs.cz/item/CS_URS_2023_01/725219102"/>
    <hyperlink ref="F405" r:id="rId57" display="https://podminky.urs.cz/item/CS_URS_2023_01/725860001"/>
    <hyperlink ref="F409" r:id="rId58" display="https://podminky.urs.cz/item/CS_URS_2023_01/725339111"/>
    <hyperlink ref="F416" r:id="rId59" display="https://podminky.urs.cz/item/CS_URS_2023_01/725539201"/>
    <hyperlink ref="F423" r:id="rId60" display="https://podminky.urs.cz/item/CS_URS_2023_01/725829131"/>
    <hyperlink ref="F433" r:id="rId61" display="https://podminky.urs.cz/item/CS_URS_2023_01/725829111"/>
    <hyperlink ref="F440" r:id="rId62" display="https://podminky.urs.cz/item/CS_URS_2023_01/725829101"/>
    <hyperlink ref="F450" r:id="rId63" display="https://podminky.urs.cz/item/CS_URS_2023_01/725813112"/>
    <hyperlink ref="F454" r:id="rId64" display="https://podminky.urs.cz/item/CS_URS_2023_01/725980123"/>
    <hyperlink ref="F458" r:id="rId65" display="https://podminky.urs.cz/item/CS_URS_2023_01/725532112"/>
    <hyperlink ref="F495" r:id="rId66" display="https://podminky.urs.cz/item/CS_URS_2023_01/998011001"/>
    <hyperlink ref="F497" r:id="rId67" display="https://podminky.urs.cz/item/CS_URS_2023_01/9987210000"/>
  </hyperlinks>
  <pageMargins left="0.39375" right="0.39375" top="0.39375" bottom="0.39375" header="0" footer="0"/>
  <pageSetup paperSize="9" orientation="landscape" blackAndWhite="1" fitToHeight="100"/>
  <headerFooter>
    <oddFooter>&amp;CStrana &amp;P z &amp;N</oddFooter>
  </headerFooter>
  <drawing r:id="rId68"/>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109</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3474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47.25" customHeight="1">
      <c r="A31" s="151"/>
      <c r="B31" s="152"/>
      <c r="C31" s="151"/>
      <c r="D31" s="151"/>
      <c r="E31" s="153" t="s">
        <v>3121</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ROUND((SUM(BE97:BE219)),  2)</f>
        <v>0</v>
      </c>
      <c r="G37" s="40"/>
      <c r="H37" s="40"/>
      <c r="I37" s="160">
        <v>0.20999999999999999</v>
      </c>
      <c r="J37" s="159">
        <f>ROUND(((SUM(BE97:BE219))*I37),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ROUND((SUM(BF97:BF219)),  2)</f>
        <v>0</v>
      </c>
      <c r="G38" s="40"/>
      <c r="H38" s="40"/>
      <c r="I38" s="160">
        <v>0.14999999999999999</v>
      </c>
      <c r="J38" s="159">
        <f>ROUND(((SUM(BF97:BF219))*I38),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ROUND((SUM(BG97:BG219)),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ROUND((SUM(BH97:BH219)),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ROUND((SUM(BI97:BI219)),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01.6 -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3475</v>
      </c>
      <c r="E68" s="181"/>
      <c r="F68" s="181"/>
      <c r="G68" s="181"/>
      <c r="H68" s="181"/>
      <c r="I68" s="181"/>
      <c r="J68" s="182">
        <f>J98</f>
        <v>0</v>
      </c>
      <c r="K68" s="179"/>
      <c r="L68" s="183"/>
      <c r="S68" s="9"/>
      <c r="T68" s="9"/>
      <c r="U68" s="9"/>
      <c r="V68" s="9"/>
      <c r="W68" s="9"/>
      <c r="X68" s="9"/>
      <c r="Y68" s="9"/>
      <c r="Z68" s="9"/>
      <c r="AA68" s="9"/>
      <c r="AB68" s="9"/>
      <c r="AC68" s="9"/>
      <c r="AD68" s="9"/>
      <c r="AE68" s="9"/>
    </row>
    <row r="69" s="9" customFormat="1" ht="24.96" customHeight="1">
      <c r="A69" s="9"/>
      <c r="B69" s="178"/>
      <c r="C69" s="179"/>
      <c r="D69" s="180" t="s">
        <v>3476</v>
      </c>
      <c r="E69" s="181"/>
      <c r="F69" s="181"/>
      <c r="G69" s="181"/>
      <c r="H69" s="181"/>
      <c r="I69" s="181"/>
      <c r="J69" s="182">
        <f>J108</f>
        <v>0</v>
      </c>
      <c r="K69" s="179"/>
      <c r="L69" s="183"/>
      <c r="S69" s="9"/>
      <c r="T69" s="9"/>
      <c r="U69" s="9"/>
      <c r="V69" s="9"/>
      <c r="W69" s="9"/>
      <c r="X69" s="9"/>
      <c r="Y69" s="9"/>
      <c r="Z69" s="9"/>
      <c r="AA69" s="9"/>
      <c r="AB69" s="9"/>
      <c r="AC69" s="9"/>
      <c r="AD69" s="9"/>
      <c r="AE69" s="9"/>
    </row>
    <row r="70" s="9" customFormat="1" ht="24.96" customHeight="1">
      <c r="A70" s="9"/>
      <c r="B70" s="178"/>
      <c r="C70" s="179"/>
      <c r="D70" s="180" t="s">
        <v>3477</v>
      </c>
      <c r="E70" s="181"/>
      <c r="F70" s="181"/>
      <c r="G70" s="181"/>
      <c r="H70" s="181"/>
      <c r="I70" s="181"/>
      <c r="J70" s="182">
        <f>J120</f>
        <v>0</v>
      </c>
      <c r="K70" s="179"/>
      <c r="L70" s="183"/>
      <c r="S70" s="9"/>
      <c r="T70" s="9"/>
      <c r="U70" s="9"/>
      <c r="V70" s="9"/>
      <c r="W70" s="9"/>
      <c r="X70" s="9"/>
      <c r="Y70" s="9"/>
      <c r="Z70" s="9"/>
      <c r="AA70" s="9"/>
      <c r="AB70" s="9"/>
      <c r="AC70" s="9"/>
      <c r="AD70" s="9"/>
      <c r="AE70" s="9"/>
    </row>
    <row r="71" s="9" customFormat="1" ht="24.96" customHeight="1">
      <c r="A71" s="9"/>
      <c r="B71" s="178"/>
      <c r="C71" s="179"/>
      <c r="D71" s="180" t="s">
        <v>3478</v>
      </c>
      <c r="E71" s="181"/>
      <c r="F71" s="181"/>
      <c r="G71" s="181"/>
      <c r="H71" s="181"/>
      <c r="I71" s="181"/>
      <c r="J71" s="182">
        <f>J169</f>
        <v>0</v>
      </c>
      <c r="K71" s="179"/>
      <c r="L71" s="183"/>
      <c r="S71" s="9"/>
      <c r="T71" s="9"/>
      <c r="U71" s="9"/>
      <c r="V71" s="9"/>
      <c r="W71" s="9"/>
      <c r="X71" s="9"/>
      <c r="Y71" s="9"/>
      <c r="Z71" s="9"/>
      <c r="AA71" s="9"/>
      <c r="AB71" s="9"/>
      <c r="AC71" s="9"/>
      <c r="AD71" s="9"/>
      <c r="AE71" s="9"/>
    </row>
    <row r="72" s="9" customFormat="1" ht="24.96" customHeight="1">
      <c r="A72" s="9"/>
      <c r="B72" s="178"/>
      <c r="C72" s="179"/>
      <c r="D72" s="180" t="s">
        <v>3479</v>
      </c>
      <c r="E72" s="181"/>
      <c r="F72" s="181"/>
      <c r="G72" s="181"/>
      <c r="H72" s="181"/>
      <c r="I72" s="181"/>
      <c r="J72" s="182">
        <f>J191</f>
        <v>0</v>
      </c>
      <c r="K72" s="179"/>
      <c r="L72" s="183"/>
      <c r="S72" s="9"/>
      <c r="T72" s="9"/>
      <c r="U72" s="9"/>
      <c r="V72" s="9"/>
      <c r="W72" s="9"/>
      <c r="X72" s="9"/>
      <c r="Y72" s="9"/>
      <c r="Z72" s="9"/>
      <c r="AA72" s="9"/>
      <c r="AB72" s="9"/>
      <c r="AC72" s="9"/>
      <c r="AD72" s="9"/>
      <c r="AE72" s="9"/>
    </row>
    <row r="73" s="9" customFormat="1" ht="24.96" customHeight="1">
      <c r="A73" s="9"/>
      <c r="B73" s="178"/>
      <c r="C73" s="179"/>
      <c r="D73" s="180" t="s">
        <v>3480</v>
      </c>
      <c r="E73" s="181"/>
      <c r="F73" s="181"/>
      <c r="G73" s="181"/>
      <c r="H73" s="181"/>
      <c r="I73" s="181"/>
      <c r="J73" s="182">
        <f>J210</f>
        <v>0</v>
      </c>
      <c r="K73" s="179"/>
      <c r="L73" s="183"/>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195</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Revitalizace Starého děkanství, Nymburk</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167</v>
      </c>
      <c r="D84" s="24"/>
      <c r="E84" s="24"/>
      <c r="F84" s="24"/>
      <c r="G84" s="24"/>
      <c r="H84" s="24"/>
      <c r="I84" s="24"/>
      <c r="J84" s="24"/>
      <c r="K84" s="24"/>
      <c r="L84" s="22"/>
    </row>
    <row r="85" s="1" customFormat="1" ht="16.5" customHeight="1">
      <c r="B85" s="23"/>
      <c r="C85" s="24"/>
      <c r="D85" s="24"/>
      <c r="E85" s="172" t="s">
        <v>2268</v>
      </c>
      <c r="F85" s="24"/>
      <c r="G85" s="24"/>
      <c r="H85" s="24"/>
      <c r="I85" s="24"/>
      <c r="J85" s="24"/>
      <c r="K85" s="24"/>
      <c r="L85" s="22"/>
    </row>
    <row r="86" s="1" customFormat="1" ht="12" customHeight="1">
      <c r="B86" s="23"/>
      <c r="C86" s="34" t="s">
        <v>169</v>
      </c>
      <c r="D86" s="24"/>
      <c r="E86" s="24"/>
      <c r="F86" s="24"/>
      <c r="G86" s="24"/>
      <c r="H86" s="24"/>
      <c r="I86" s="24"/>
      <c r="J86" s="24"/>
      <c r="K86" s="24"/>
      <c r="L86" s="22"/>
    </row>
    <row r="87" s="2" customFormat="1" ht="16.5" customHeight="1">
      <c r="A87" s="40"/>
      <c r="B87" s="41"/>
      <c r="C87" s="42"/>
      <c r="D87" s="42"/>
      <c r="E87" s="173" t="s">
        <v>170</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171</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01.6 - Vytápění</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2. 5. 2022</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31</v>
      </c>
      <c r="J93" s="38" t="str">
        <f>E25</f>
        <v>FAPAL s.r.o.</v>
      </c>
      <c r="K93" s="42"/>
      <c r="L93" s="148"/>
      <c r="S93" s="40"/>
      <c r="T93" s="40"/>
      <c r="U93" s="40"/>
      <c r="V93" s="40"/>
      <c r="W93" s="40"/>
      <c r="X93" s="40"/>
      <c r="Y93" s="40"/>
      <c r="Z93" s="40"/>
      <c r="AA93" s="40"/>
      <c r="AB93" s="40"/>
      <c r="AC93" s="40"/>
      <c r="AD93" s="40"/>
      <c r="AE93" s="40"/>
    </row>
    <row r="94" s="2" customFormat="1" ht="15.15" customHeight="1">
      <c r="A94" s="40"/>
      <c r="B94" s="41"/>
      <c r="C94" s="34" t="s">
        <v>29</v>
      </c>
      <c r="D94" s="42"/>
      <c r="E94" s="42"/>
      <c r="F94" s="29" t="str">
        <f>IF(E22="","",E22)</f>
        <v>Vyplň údaj</v>
      </c>
      <c r="G94" s="42"/>
      <c r="H94" s="42"/>
      <c r="I94" s="34" t="s">
        <v>35</v>
      </c>
      <c r="J94" s="38" t="str">
        <f>E28</f>
        <v>Veronika Šoulová</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196</v>
      </c>
      <c r="D96" s="192" t="s">
        <v>59</v>
      </c>
      <c r="E96" s="192" t="s">
        <v>55</v>
      </c>
      <c r="F96" s="192" t="s">
        <v>56</v>
      </c>
      <c r="G96" s="192" t="s">
        <v>197</v>
      </c>
      <c r="H96" s="192" t="s">
        <v>198</v>
      </c>
      <c r="I96" s="192" t="s">
        <v>199</v>
      </c>
      <c r="J96" s="192" t="s">
        <v>175</v>
      </c>
      <c r="K96" s="193" t="s">
        <v>200</v>
      </c>
      <c r="L96" s="194"/>
      <c r="M96" s="94" t="s">
        <v>19</v>
      </c>
      <c r="N96" s="95" t="s">
        <v>44</v>
      </c>
      <c r="O96" s="95" t="s">
        <v>201</v>
      </c>
      <c r="P96" s="95" t="s">
        <v>202</v>
      </c>
      <c r="Q96" s="95" t="s">
        <v>203</v>
      </c>
      <c r="R96" s="95" t="s">
        <v>204</v>
      </c>
      <c r="S96" s="95" t="s">
        <v>205</v>
      </c>
      <c r="T96" s="96" t="s">
        <v>206</v>
      </c>
      <c r="U96" s="189"/>
      <c r="V96" s="189"/>
      <c r="W96" s="189"/>
      <c r="X96" s="189"/>
      <c r="Y96" s="189"/>
      <c r="Z96" s="189"/>
      <c r="AA96" s="189"/>
      <c r="AB96" s="189"/>
      <c r="AC96" s="189"/>
      <c r="AD96" s="189"/>
      <c r="AE96" s="189"/>
    </row>
    <row r="97" s="2" customFormat="1" ht="22.8" customHeight="1">
      <c r="A97" s="40"/>
      <c r="B97" s="41"/>
      <c r="C97" s="101" t="s">
        <v>207</v>
      </c>
      <c r="D97" s="42"/>
      <c r="E97" s="42"/>
      <c r="F97" s="42"/>
      <c r="G97" s="42"/>
      <c r="H97" s="42"/>
      <c r="I97" s="42"/>
      <c r="J97" s="195">
        <f>BK97</f>
        <v>0</v>
      </c>
      <c r="K97" s="42"/>
      <c r="L97" s="46"/>
      <c r="M97" s="97"/>
      <c r="N97" s="196"/>
      <c r="O97" s="98"/>
      <c r="P97" s="197">
        <f>P98+P108+P120+P169+P191+P210</f>
        <v>0</v>
      </c>
      <c r="Q97" s="98"/>
      <c r="R97" s="197">
        <f>R98+R108+R120+R169+R191+R210</f>
        <v>0</v>
      </c>
      <c r="S97" s="98"/>
      <c r="T97" s="198">
        <f>T98+T108+T120+T169+T191+T210</f>
        <v>0</v>
      </c>
      <c r="U97" s="40"/>
      <c r="V97" s="40"/>
      <c r="W97" s="40"/>
      <c r="X97" s="40"/>
      <c r="Y97" s="40"/>
      <c r="Z97" s="40"/>
      <c r="AA97" s="40"/>
      <c r="AB97" s="40"/>
      <c r="AC97" s="40"/>
      <c r="AD97" s="40"/>
      <c r="AE97" s="40"/>
      <c r="AT97" s="19" t="s">
        <v>73</v>
      </c>
      <c r="AU97" s="19" t="s">
        <v>176</v>
      </c>
      <c r="BK97" s="199">
        <f>BK98+BK108+BK120+BK169+BK191+BK210</f>
        <v>0</v>
      </c>
    </row>
    <row r="98" s="12" customFormat="1" ht="25.92" customHeight="1">
      <c r="A98" s="12"/>
      <c r="B98" s="200"/>
      <c r="C98" s="201"/>
      <c r="D98" s="202" t="s">
        <v>73</v>
      </c>
      <c r="E98" s="203" t="s">
        <v>3481</v>
      </c>
      <c r="F98" s="203" t="s">
        <v>3482</v>
      </c>
      <c r="G98" s="201"/>
      <c r="H98" s="201"/>
      <c r="I98" s="204"/>
      <c r="J98" s="205">
        <f>BK98</f>
        <v>0</v>
      </c>
      <c r="K98" s="201"/>
      <c r="L98" s="206"/>
      <c r="M98" s="207"/>
      <c r="N98" s="208"/>
      <c r="O98" s="208"/>
      <c r="P98" s="209">
        <f>SUM(P99:P107)</f>
        <v>0</v>
      </c>
      <c r="Q98" s="208"/>
      <c r="R98" s="209">
        <f>SUM(R99:R107)</f>
        <v>0</v>
      </c>
      <c r="S98" s="208"/>
      <c r="T98" s="210">
        <f>SUM(T99:T107)</f>
        <v>0</v>
      </c>
      <c r="U98" s="12"/>
      <c r="V98" s="12"/>
      <c r="W98" s="12"/>
      <c r="X98" s="12"/>
      <c r="Y98" s="12"/>
      <c r="Z98" s="12"/>
      <c r="AA98" s="12"/>
      <c r="AB98" s="12"/>
      <c r="AC98" s="12"/>
      <c r="AD98" s="12"/>
      <c r="AE98" s="12"/>
      <c r="AR98" s="211" t="s">
        <v>81</v>
      </c>
      <c r="AT98" s="212" t="s">
        <v>73</v>
      </c>
      <c r="AU98" s="212" t="s">
        <v>74</v>
      </c>
      <c r="AY98" s="211" t="s">
        <v>210</v>
      </c>
      <c r="BK98" s="213">
        <f>SUM(BK99:BK107)</f>
        <v>0</v>
      </c>
    </row>
    <row r="99" s="2" customFormat="1" ht="49.05" customHeight="1">
      <c r="A99" s="40"/>
      <c r="B99" s="41"/>
      <c r="C99" s="216" t="s">
        <v>81</v>
      </c>
      <c r="D99" s="216" t="s">
        <v>212</v>
      </c>
      <c r="E99" s="217" t="s">
        <v>3483</v>
      </c>
      <c r="F99" s="218" t="s">
        <v>3484</v>
      </c>
      <c r="G99" s="219" t="s">
        <v>868</v>
      </c>
      <c r="H99" s="220">
        <v>1</v>
      </c>
      <c r="I99" s="221"/>
      <c r="J99" s="222">
        <f>ROUND(I99*H99,2)</f>
        <v>0</v>
      </c>
      <c r="K99" s="218" t="s">
        <v>216</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217</v>
      </c>
      <c r="AT99" s="227" t="s">
        <v>212</v>
      </c>
      <c r="AU99" s="227" t="s">
        <v>81</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217</v>
      </c>
      <c r="BM99" s="227" t="s">
        <v>83</v>
      </c>
    </row>
    <row r="100" s="2" customFormat="1">
      <c r="A100" s="40"/>
      <c r="B100" s="41"/>
      <c r="C100" s="42"/>
      <c r="D100" s="229" t="s">
        <v>219</v>
      </c>
      <c r="E100" s="42"/>
      <c r="F100" s="230" t="s">
        <v>3485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219</v>
      </c>
      <c r="AU100" s="19" t="s">
        <v>81</v>
      </c>
    </row>
    <row r="101" s="2" customFormat="1">
      <c r="A101" s="40"/>
      <c r="B101" s="41"/>
      <c r="C101" s="42"/>
      <c r="D101" s="236" t="s">
        <v>1511</v>
      </c>
      <c r="E101" s="42"/>
      <c r="F101" s="288" t="s">
        <v>3486</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1511</v>
      </c>
      <c r="AU101" s="19" t="s">
        <v>81</v>
      </c>
    </row>
    <row r="102" s="2" customFormat="1" ht="16.5" customHeight="1">
      <c r="A102" s="40"/>
      <c r="B102" s="41"/>
      <c r="C102" s="216" t="s">
        <v>83</v>
      </c>
      <c r="D102" s="216" t="s">
        <v>212</v>
      </c>
      <c r="E102" s="217" t="s">
        <v>3487</v>
      </c>
      <c r="F102" s="218" t="s">
        <v>3488</v>
      </c>
      <c r="G102" s="219" t="s">
        <v>868</v>
      </c>
      <c r="H102" s="220">
        <v>1</v>
      </c>
      <c r="I102" s="221"/>
      <c r="J102" s="222">
        <f>ROUND(I102*H102,2)</f>
        <v>0</v>
      </c>
      <c r="K102" s="218" t="s">
        <v>216</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217</v>
      </c>
      <c r="AT102" s="227" t="s">
        <v>212</v>
      </c>
      <c r="AU102" s="227" t="s">
        <v>81</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217</v>
      </c>
      <c r="BM102" s="227" t="s">
        <v>217</v>
      </c>
    </row>
    <row r="103" s="2" customFormat="1">
      <c r="A103" s="40"/>
      <c r="B103" s="41"/>
      <c r="C103" s="42"/>
      <c r="D103" s="229" t="s">
        <v>219</v>
      </c>
      <c r="E103" s="42"/>
      <c r="F103" s="230" t="s">
        <v>3489</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219</v>
      </c>
      <c r="AU103" s="19" t="s">
        <v>81</v>
      </c>
    </row>
    <row r="104" s="2" customFormat="1">
      <c r="A104" s="40"/>
      <c r="B104" s="41"/>
      <c r="C104" s="42"/>
      <c r="D104" s="236" t="s">
        <v>1511</v>
      </c>
      <c r="E104" s="42"/>
      <c r="F104" s="288" t="s">
        <v>3490</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1511</v>
      </c>
      <c r="AU104" s="19" t="s">
        <v>81</v>
      </c>
    </row>
    <row r="105" s="2" customFormat="1" ht="16.5" customHeight="1">
      <c r="A105" s="40"/>
      <c r="B105" s="41"/>
      <c r="C105" s="216" t="s">
        <v>91</v>
      </c>
      <c r="D105" s="216" t="s">
        <v>212</v>
      </c>
      <c r="E105" s="217" t="s">
        <v>3491</v>
      </c>
      <c r="F105" s="218" t="s">
        <v>3492</v>
      </c>
      <c r="G105" s="219" t="s">
        <v>868</v>
      </c>
      <c r="H105" s="220">
        <v>1</v>
      </c>
      <c r="I105" s="221"/>
      <c r="J105" s="222">
        <f>ROUND(I105*H105,2)</f>
        <v>0</v>
      </c>
      <c r="K105" s="218" t="s">
        <v>216</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217</v>
      </c>
      <c r="AT105" s="227" t="s">
        <v>212</v>
      </c>
      <c r="AU105" s="227" t="s">
        <v>81</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v>
      </c>
      <c r="BM105" s="227" t="s">
        <v>276</v>
      </c>
    </row>
    <row r="106" s="2" customFormat="1">
      <c r="A106" s="40"/>
      <c r="B106" s="41"/>
      <c r="C106" s="42"/>
      <c r="D106" s="229" t="s">
        <v>219</v>
      </c>
      <c r="E106" s="42"/>
      <c r="F106" s="230" t="s">
        <v>3493</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219</v>
      </c>
      <c r="AU106" s="19" t="s">
        <v>81</v>
      </c>
    </row>
    <row r="107" s="2" customFormat="1">
      <c r="A107" s="40"/>
      <c r="B107" s="41"/>
      <c r="C107" s="42"/>
      <c r="D107" s="236" t="s">
        <v>1511</v>
      </c>
      <c r="E107" s="42"/>
      <c r="F107" s="288" t="s">
        <v>3494</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1511</v>
      </c>
      <c r="AU107" s="19" t="s">
        <v>81</v>
      </c>
    </row>
    <row r="108" s="12" customFormat="1" ht="25.92" customHeight="1">
      <c r="A108" s="12"/>
      <c r="B108" s="200"/>
      <c r="C108" s="201"/>
      <c r="D108" s="202" t="s">
        <v>73</v>
      </c>
      <c r="E108" s="203" t="s">
        <v>3495</v>
      </c>
      <c r="F108" s="203" t="s">
        <v>3496</v>
      </c>
      <c r="G108" s="201"/>
      <c r="H108" s="201"/>
      <c r="I108" s="204"/>
      <c r="J108" s="205">
        <f>BK108</f>
        <v>0</v>
      </c>
      <c r="K108" s="201"/>
      <c r="L108" s="206"/>
      <c r="M108" s="207"/>
      <c r="N108" s="208"/>
      <c r="O108" s="208"/>
      <c r="P108" s="209">
        <f>SUM(P109:P119)</f>
        <v>0</v>
      </c>
      <c r="Q108" s="208"/>
      <c r="R108" s="209">
        <f>SUM(R109:R119)</f>
        <v>0</v>
      </c>
      <c r="S108" s="208"/>
      <c r="T108" s="210">
        <f>SUM(T109:T119)</f>
        <v>0</v>
      </c>
      <c r="U108" s="12"/>
      <c r="V108" s="12"/>
      <c r="W108" s="12"/>
      <c r="X108" s="12"/>
      <c r="Y108" s="12"/>
      <c r="Z108" s="12"/>
      <c r="AA108" s="12"/>
      <c r="AB108" s="12"/>
      <c r="AC108" s="12"/>
      <c r="AD108" s="12"/>
      <c r="AE108" s="12"/>
      <c r="AR108" s="211" t="s">
        <v>81</v>
      </c>
      <c r="AT108" s="212" t="s">
        <v>73</v>
      </c>
      <c r="AU108" s="212" t="s">
        <v>74</v>
      </c>
      <c r="AY108" s="211" t="s">
        <v>210</v>
      </c>
      <c r="BK108" s="213">
        <f>SUM(BK109:BK119)</f>
        <v>0</v>
      </c>
    </row>
    <row r="109" s="2" customFormat="1" ht="16.5" customHeight="1">
      <c r="A109" s="40"/>
      <c r="B109" s="41"/>
      <c r="C109" s="216" t="s">
        <v>217</v>
      </c>
      <c r="D109" s="216" t="s">
        <v>212</v>
      </c>
      <c r="E109" s="217" t="s">
        <v>3497</v>
      </c>
      <c r="F109" s="218" t="s">
        <v>3498</v>
      </c>
      <c r="G109" s="219" t="s">
        <v>868</v>
      </c>
      <c r="H109" s="220">
        <v>1</v>
      </c>
      <c r="I109" s="221"/>
      <c r="J109" s="222">
        <f>ROUND(I109*H109,2)</f>
        <v>0</v>
      </c>
      <c r="K109" s="218" t="s">
        <v>216</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217</v>
      </c>
      <c r="AT109" s="227" t="s">
        <v>212</v>
      </c>
      <c r="AU109" s="227" t="s">
        <v>81</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217</v>
      </c>
      <c r="BM109" s="227" t="s">
        <v>286</v>
      </c>
    </row>
    <row r="110" s="2" customFormat="1">
      <c r="A110" s="40"/>
      <c r="B110" s="41"/>
      <c r="C110" s="42"/>
      <c r="D110" s="229" t="s">
        <v>219</v>
      </c>
      <c r="E110" s="42"/>
      <c r="F110" s="230" t="s">
        <v>3499</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219</v>
      </c>
      <c r="AU110" s="19" t="s">
        <v>81</v>
      </c>
    </row>
    <row r="111" s="2" customFormat="1" ht="16.5" customHeight="1">
      <c r="A111" s="40"/>
      <c r="B111" s="41"/>
      <c r="C111" s="216" t="s">
        <v>267</v>
      </c>
      <c r="D111" s="216" t="s">
        <v>212</v>
      </c>
      <c r="E111" s="217" t="s">
        <v>3500</v>
      </c>
      <c r="F111" s="218" t="s">
        <v>3501</v>
      </c>
      <c r="G111" s="219" t="s">
        <v>868</v>
      </c>
      <c r="H111" s="220">
        <v>2</v>
      </c>
      <c r="I111" s="221"/>
      <c r="J111" s="222">
        <f>ROUND(I111*H111,2)</f>
        <v>0</v>
      </c>
      <c r="K111" s="218" t="s">
        <v>216</v>
      </c>
      <c r="L111" s="46"/>
      <c r="M111" s="223" t="s">
        <v>19</v>
      </c>
      <c r="N111" s="224"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217</v>
      </c>
      <c r="AT111" s="227" t="s">
        <v>212</v>
      </c>
      <c r="AU111" s="227" t="s">
        <v>81</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217</v>
      </c>
      <c r="BM111" s="227" t="s">
        <v>299</v>
      </c>
    </row>
    <row r="112" s="2" customFormat="1">
      <c r="A112" s="40"/>
      <c r="B112" s="41"/>
      <c r="C112" s="42"/>
      <c r="D112" s="229" t="s">
        <v>219</v>
      </c>
      <c r="E112" s="42"/>
      <c r="F112" s="230" t="s">
        <v>3502</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219</v>
      </c>
      <c r="AU112" s="19" t="s">
        <v>81</v>
      </c>
    </row>
    <row r="113" s="2" customFormat="1">
      <c r="A113" s="40"/>
      <c r="B113" s="41"/>
      <c r="C113" s="42"/>
      <c r="D113" s="236" t="s">
        <v>1511</v>
      </c>
      <c r="E113" s="42"/>
      <c r="F113" s="288" t="s">
        <v>3503</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1511</v>
      </c>
      <c r="AU113" s="19" t="s">
        <v>81</v>
      </c>
    </row>
    <row r="114" s="2" customFormat="1" ht="16.5" customHeight="1">
      <c r="A114" s="40"/>
      <c r="B114" s="41"/>
      <c r="C114" s="216" t="s">
        <v>276</v>
      </c>
      <c r="D114" s="216" t="s">
        <v>212</v>
      </c>
      <c r="E114" s="217" t="s">
        <v>3504</v>
      </c>
      <c r="F114" s="218" t="s">
        <v>3505</v>
      </c>
      <c r="G114" s="219" t="s">
        <v>868</v>
      </c>
      <c r="H114" s="220">
        <v>0</v>
      </c>
      <c r="I114" s="221"/>
      <c r="J114" s="222">
        <f>ROUND(I114*H114,2)</f>
        <v>0</v>
      </c>
      <c r="K114" s="218" t="s">
        <v>216</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217</v>
      </c>
      <c r="AT114" s="227" t="s">
        <v>212</v>
      </c>
      <c r="AU114" s="227" t="s">
        <v>81</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217</v>
      </c>
      <c r="BM114" s="227" t="s">
        <v>314</v>
      </c>
    </row>
    <row r="115" s="2" customFormat="1">
      <c r="A115" s="40"/>
      <c r="B115" s="41"/>
      <c r="C115" s="42"/>
      <c r="D115" s="229" t="s">
        <v>219</v>
      </c>
      <c r="E115" s="42"/>
      <c r="F115" s="230" t="s">
        <v>3506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81</v>
      </c>
    </row>
    <row r="116" s="2" customFormat="1">
      <c r="A116" s="40"/>
      <c r="B116" s="41"/>
      <c r="C116" s="42"/>
      <c r="D116" s="236" t="s">
        <v>1511</v>
      </c>
      <c r="E116" s="42"/>
      <c r="F116" s="288" t="s">
        <v>3503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1511</v>
      </c>
      <c r="AU116" s="19" t="s">
        <v>81</v>
      </c>
    </row>
    <row r="117" s="2" customFormat="1" ht="24.15" customHeight="1">
      <c r="A117" s="40"/>
      <c r="B117" s="41"/>
      <c r="C117" s="216" t="s">
        <v>281</v>
      </c>
      <c r="D117" s="216" t="s">
        <v>212</v>
      </c>
      <c r="E117" s="217" t="s">
        <v>3507</v>
      </c>
      <c r="F117" s="218" t="s">
        <v>3508</v>
      </c>
      <c r="G117" s="219" t="s">
        <v>868</v>
      </c>
      <c r="H117" s="220">
        <v>25</v>
      </c>
      <c r="I117" s="221"/>
      <c r="J117" s="222">
        <f>ROUND(I117*H117,2)</f>
        <v>0</v>
      </c>
      <c r="K117" s="218" t="s">
        <v>216</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217</v>
      </c>
      <c r="AT117" s="227" t="s">
        <v>212</v>
      </c>
      <c r="AU117" s="227" t="s">
        <v>81</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349</v>
      </c>
    </row>
    <row r="118" s="2" customFormat="1">
      <c r="A118" s="40"/>
      <c r="B118" s="41"/>
      <c r="C118" s="42"/>
      <c r="D118" s="229" t="s">
        <v>219</v>
      </c>
      <c r="E118" s="42"/>
      <c r="F118" s="230" t="s">
        <v>3509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219</v>
      </c>
      <c r="AU118" s="19" t="s">
        <v>81</v>
      </c>
    </row>
    <row r="119" s="2" customFormat="1">
      <c r="A119" s="40"/>
      <c r="B119" s="41"/>
      <c r="C119" s="42"/>
      <c r="D119" s="236" t="s">
        <v>1511</v>
      </c>
      <c r="E119" s="42"/>
      <c r="F119" s="288" t="s">
        <v>3510</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1511</v>
      </c>
      <c r="AU119" s="19" t="s">
        <v>81</v>
      </c>
    </row>
    <row r="120" s="12" customFormat="1" ht="25.92" customHeight="1">
      <c r="A120" s="12"/>
      <c r="B120" s="200"/>
      <c r="C120" s="201"/>
      <c r="D120" s="202" t="s">
        <v>73</v>
      </c>
      <c r="E120" s="203" t="s">
        <v>3511</v>
      </c>
      <c r="F120" s="203" t="s">
        <v>3512</v>
      </c>
      <c r="G120" s="201"/>
      <c r="H120" s="201"/>
      <c r="I120" s="204"/>
      <c r="J120" s="205">
        <f>BK120</f>
        <v>0</v>
      </c>
      <c r="K120" s="201"/>
      <c r="L120" s="206"/>
      <c r="M120" s="207"/>
      <c r="N120" s="208"/>
      <c r="O120" s="208"/>
      <c r="P120" s="209">
        <f>SUM(P121:P168)</f>
        <v>0</v>
      </c>
      <c r="Q120" s="208"/>
      <c r="R120" s="209">
        <f>SUM(R121:R168)</f>
        <v>0</v>
      </c>
      <c r="S120" s="208"/>
      <c r="T120" s="210">
        <f>SUM(T121:T168)</f>
        <v>0</v>
      </c>
      <c r="U120" s="12"/>
      <c r="V120" s="12"/>
      <c r="W120" s="12"/>
      <c r="X120" s="12"/>
      <c r="Y120" s="12"/>
      <c r="Z120" s="12"/>
      <c r="AA120" s="12"/>
      <c r="AB120" s="12"/>
      <c r="AC120" s="12"/>
      <c r="AD120" s="12"/>
      <c r="AE120" s="12"/>
      <c r="AR120" s="211" t="s">
        <v>81</v>
      </c>
      <c r="AT120" s="212" t="s">
        <v>73</v>
      </c>
      <c r="AU120" s="212" t="s">
        <v>74</v>
      </c>
      <c r="AY120" s="211" t="s">
        <v>210</v>
      </c>
      <c r="BK120" s="213">
        <f>SUM(BK121:BK168)</f>
        <v>0</v>
      </c>
    </row>
    <row r="121" s="2" customFormat="1" ht="16.5" customHeight="1">
      <c r="A121" s="40"/>
      <c r="B121" s="41"/>
      <c r="C121" s="216" t="s">
        <v>286</v>
      </c>
      <c r="D121" s="216" t="s">
        <v>212</v>
      </c>
      <c r="E121" s="217" t="s">
        <v>3513</v>
      </c>
      <c r="F121" s="218" t="s">
        <v>3514</v>
      </c>
      <c r="G121" s="219" t="s">
        <v>868</v>
      </c>
      <c r="H121" s="220">
        <v>3</v>
      </c>
      <c r="I121" s="221"/>
      <c r="J121" s="222">
        <f>ROUND(I121*H121,2)</f>
        <v>0</v>
      </c>
      <c r="K121" s="218" t="s">
        <v>216</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217</v>
      </c>
      <c r="AT121" s="227" t="s">
        <v>212</v>
      </c>
      <c r="AU121" s="227" t="s">
        <v>81</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217</v>
      </c>
      <c r="BM121" s="227" t="s">
        <v>368</v>
      </c>
    </row>
    <row r="122" s="2" customFormat="1">
      <c r="A122" s="40"/>
      <c r="B122" s="41"/>
      <c r="C122" s="42"/>
      <c r="D122" s="229" t="s">
        <v>219</v>
      </c>
      <c r="E122" s="42"/>
      <c r="F122" s="230" t="s">
        <v>3515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219</v>
      </c>
      <c r="AU122" s="19" t="s">
        <v>81</v>
      </c>
    </row>
    <row r="123" s="2" customFormat="1">
      <c r="A123" s="40"/>
      <c r="B123" s="41"/>
      <c r="C123" s="42"/>
      <c r="D123" s="236" t="s">
        <v>1511</v>
      </c>
      <c r="E123" s="42"/>
      <c r="F123" s="288" t="s">
        <v>3516</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1511</v>
      </c>
      <c r="AU123" s="19" t="s">
        <v>81</v>
      </c>
    </row>
    <row r="124" s="2" customFormat="1" ht="16.5" customHeight="1">
      <c r="A124" s="40"/>
      <c r="B124" s="41"/>
      <c r="C124" s="216" t="s">
        <v>292</v>
      </c>
      <c r="D124" s="216" t="s">
        <v>212</v>
      </c>
      <c r="E124" s="217" t="s">
        <v>3517</v>
      </c>
      <c r="F124" s="218" t="s">
        <v>3518</v>
      </c>
      <c r="G124" s="219" t="s">
        <v>868</v>
      </c>
      <c r="H124" s="220">
        <v>1</v>
      </c>
      <c r="I124" s="221"/>
      <c r="J124" s="222">
        <f>ROUND(I124*H124,2)</f>
        <v>0</v>
      </c>
      <c r="K124" s="218" t="s">
        <v>216</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217</v>
      </c>
      <c r="AT124" s="227" t="s">
        <v>212</v>
      </c>
      <c r="AU124" s="227" t="s">
        <v>81</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386</v>
      </c>
    </row>
    <row r="125" s="2" customFormat="1">
      <c r="A125" s="40"/>
      <c r="B125" s="41"/>
      <c r="C125" s="42"/>
      <c r="D125" s="229" t="s">
        <v>219</v>
      </c>
      <c r="E125" s="42"/>
      <c r="F125" s="230" t="s">
        <v>3519</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81</v>
      </c>
    </row>
    <row r="126" s="2" customFormat="1">
      <c r="A126" s="40"/>
      <c r="B126" s="41"/>
      <c r="C126" s="42"/>
      <c r="D126" s="236" t="s">
        <v>1511</v>
      </c>
      <c r="E126" s="42"/>
      <c r="F126" s="288" t="s">
        <v>3520</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1511</v>
      </c>
      <c r="AU126" s="19" t="s">
        <v>81</v>
      </c>
    </row>
    <row r="127" s="2" customFormat="1" ht="16.5" customHeight="1">
      <c r="A127" s="40"/>
      <c r="B127" s="41"/>
      <c r="C127" s="216" t="s">
        <v>299</v>
      </c>
      <c r="D127" s="216" t="s">
        <v>212</v>
      </c>
      <c r="E127" s="217" t="s">
        <v>3521</v>
      </c>
      <c r="F127" s="218" t="s">
        <v>3518</v>
      </c>
      <c r="G127" s="219" t="s">
        <v>868</v>
      </c>
      <c r="H127" s="220">
        <v>1</v>
      </c>
      <c r="I127" s="221"/>
      <c r="J127" s="222">
        <f>ROUND(I127*H127,2)</f>
        <v>0</v>
      </c>
      <c r="K127" s="218" t="s">
        <v>216</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217</v>
      </c>
      <c r="AT127" s="227" t="s">
        <v>212</v>
      </c>
      <c r="AU127" s="227" t="s">
        <v>81</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406</v>
      </c>
    </row>
    <row r="128" s="2" customFormat="1">
      <c r="A128" s="40"/>
      <c r="B128" s="41"/>
      <c r="C128" s="42"/>
      <c r="D128" s="229" t="s">
        <v>219</v>
      </c>
      <c r="E128" s="42"/>
      <c r="F128" s="230" t="s">
        <v>3522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219</v>
      </c>
      <c r="AU128" s="19" t="s">
        <v>81</v>
      </c>
    </row>
    <row r="129" s="2" customFormat="1">
      <c r="A129" s="40"/>
      <c r="B129" s="41"/>
      <c r="C129" s="42"/>
      <c r="D129" s="236" t="s">
        <v>1511</v>
      </c>
      <c r="E129" s="42"/>
      <c r="F129" s="288" t="s">
        <v>3523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1511</v>
      </c>
      <c r="AU129" s="19" t="s">
        <v>81</v>
      </c>
    </row>
    <row r="130" s="2" customFormat="1" ht="16.5" customHeight="1">
      <c r="A130" s="40"/>
      <c r="B130" s="41"/>
      <c r="C130" s="216" t="s">
        <v>307</v>
      </c>
      <c r="D130" s="216" t="s">
        <v>212</v>
      </c>
      <c r="E130" s="217" t="s">
        <v>3524</v>
      </c>
      <c r="F130" s="218" t="s">
        <v>3518</v>
      </c>
      <c r="G130" s="219" t="s">
        <v>868</v>
      </c>
      <c r="H130" s="220">
        <v>1</v>
      </c>
      <c r="I130" s="221"/>
      <c r="J130" s="222">
        <f>ROUND(I130*H130,2)</f>
        <v>0</v>
      </c>
      <c r="K130" s="218" t="s">
        <v>216</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217</v>
      </c>
      <c r="AT130" s="227" t="s">
        <v>212</v>
      </c>
      <c r="AU130" s="227" t="s">
        <v>81</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217</v>
      </c>
      <c r="BM130" s="227" t="s">
        <v>423</v>
      </c>
    </row>
    <row r="131" s="2" customFormat="1">
      <c r="A131" s="40"/>
      <c r="B131" s="41"/>
      <c r="C131" s="42"/>
      <c r="D131" s="229" t="s">
        <v>219</v>
      </c>
      <c r="E131" s="42"/>
      <c r="F131" s="230" t="s">
        <v>3525</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219</v>
      </c>
      <c r="AU131" s="19" t="s">
        <v>81</v>
      </c>
    </row>
    <row r="132" s="2" customFormat="1">
      <c r="A132" s="40"/>
      <c r="B132" s="41"/>
      <c r="C132" s="42"/>
      <c r="D132" s="236" t="s">
        <v>1511</v>
      </c>
      <c r="E132" s="42"/>
      <c r="F132" s="288" t="s">
        <v>3526</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1511</v>
      </c>
      <c r="AU132" s="19" t="s">
        <v>81</v>
      </c>
    </row>
    <row r="133" s="2" customFormat="1" ht="16.5" customHeight="1">
      <c r="A133" s="40"/>
      <c r="B133" s="41"/>
      <c r="C133" s="216" t="s">
        <v>314</v>
      </c>
      <c r="D133" s="216" t="s">
        <v>212</v>
      </c>
      <c r="E133" s="217" t="s">
        <v>3527</v>
      </c>
      <c r="F133" s="218" t="s">
        <v>3518</v>
      </c>
      <c r="G133" s="219" t="s">
        <v>868</v>
      </c>
      <c r="H133" s="220">
        <v>3</v>
      </c>
      <c r="I133" s="221"/>
      <c r="J133" s="222">
        <f>ROUND(I133*H133,2)</f>
        <v>0</v>
      </c>
      <c r="K133" s="218" t="s">
        <v>216</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217</v>
      </c>
      <c r="AT133" s="227" t="s">
        <v>212</v>
      </c>
      <c r="AU133" s="227" t="s">
        <v>81</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435</v>
      </c>
    </row>
    <row r="134" s="2" customFormat="1">
      <c r="A134" s="40"/>
      <c r="B134" s="41"/>
      <c r="C134" s="42"/>
      <c r="D134" s="229" t="s">
        <v>219</v>
      </c>
      <c r="E134" s="42"/>
      <c r="F134" s="230" t="s">
        <v>3528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219</v>
      </c>
      <c r="AU134" s="19" t="s">
        <v>81</v>
      </c>
    </row>
    <row r="135" s="2" customFormat="1">
      <c r="A135" s="40"/>
      <c r="B135" s="41"/>
      <c r="C135" s="42"/>
      <c r="D135" s="236" t="s">
        <v>1511</v>
      </c>
      <c r="E135" s="42"/>
      <c r="F135" s="288" t="s">
        <v>3529</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1511</v>
      </c>
      <c r="AU135" s="19" t="s">
        <v>81</v>
      </c>
    </row>
    <row r="136" s="2" customFormat="1" ht="16.5" customHeight="1">
      <c r="A136" s="40"/>
      <c r="B136" s="41"/>
      <c r="C136" s="216" t="s">
        <v>332</v>
      </c>
      <c r="D136" s="216" t="s">
        <v>212</v>
      </c>
      <c r="E136" s="217" t="s">
        <v>3530</v>
      </c>
      <c r="F136" s="218" t="s">
        <v>3518</v>
      </c>
      <c r="G136" s="219" t="s">
        <v>868</v>
      </c>
      <c r="H136" s="220">
        <v>2</v>
      </c>
      <c r="I136" s="221"/>
      <c r="J136" s="222">
        <f>ROUND(I136*H136,2)</f>
        <v>0</v>
      </c>
      <c r="K136" s="218" t="s">
        <v>216</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217</v>
      </c>
      <c r="AT136" s="227" t="s">
        <v>212</v>
      </c>
      <c r="AU136" s="227" t="s">
        <v>81</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456</v>
      </c>
    </row>
    <row r="137" s="2" customFormat="1">
      <c r="A137" s="40"/>
      <c r="B137" s="41"/>
      <c r="C137" s="42"/>
      <c r="D137" s="229" t="s">
        <v>219</v>
      </c>
      <c r="E137" s="42"/>
      <c r="F137" s="230" t="s">
        <v>3531</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81</v>
      </c>
    </row>
    <row r="138" s="2" customFormat="1">
      <c r="A138" s="40"/>
      <c r="B138" s="41"/>
      <c r="C138" s="42"/>
      <c r="D138" s="236" t="s">
        <v>1511</v>
      </c>
      <c r="E138" s="42"/>
      <c r="F138" s="288" t="s">
        <v>3532</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1511</v>
      </c>
      <c r="AU138" s="19" t="s">
        <v>81</v>
      </c>
    </row>
    <row r="139" s="2" customFormat="1" ht="16.5" customHeight="1">
      <c r="A139" s="40"/>
      <c r="B139" s="41"/>
      <c r="C139" s="216" t="s">
        <v>349</v>
      </c>
      <c r="D139" s="216" t="s">
        <v>212</v>
      </c>
      <c r="E139" s="217" t="s">
        <v>3533</v>
      </c>
      <c r="F139" s="218" t="s">
        <v>3518</v>
      </c>
      <c r="G139" s="219" t="s">
        <v>868</v>
      </c>
      <c r="H139" s="220">
        <v>2</v>
      </c>
      <c r="I139" s="221"/>
      <c r="J139" s="222">
        <f>ROUND(I139*H139,2)</f>
        <v>0</v>
      </c>
      <c r="K139" s="218" t="s">
        <v>216</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474</v>
      </c>
    </row>
    <row r="140" s="2" customFormat="1">
      <c r="A140" s="40"/>
      <c r="B140" s="41"/>
      <c r="C140" s="42"/>
      <c r="D140" s="229" t="s">
        <v>219</v>
      </c>
      <c r="E140" s="42"/>
      <c r="F140" s="230" t="s">
        <v>3534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219</v>
      </c>
      <c r="AU140" s="19" t="s">
        <v>81</v>
      </c>
    </row>
    <row r="141" s="2" customFormat="1">
      <c r="A141" s="40"/>
      <c r="B141" s="41"/>
      <c r="C141" s="42"/>
      <c r="D141" s="236" t="s">
        <v>1511</v>
      </c>
      <c r="E141" s="42"/>
      <c r="F141" s="288" t="s">
        <v>3535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1511</v>
      </c>
      <c r="AU141" s="19" t="s">
        <v>81</v>
      </c>
    </row>
    <row r="142" s="2" customFormat="1" ht="16.5" customHeight="1">
      <c r="A142" s="40"/>
      <c r="B142" s="41"/>
      <c r="C142" s="216" t="s">
        <v>8</v>
      </c>
      <c r="D142" s="216" t="s">
        <v>212</v>
      </c>
      <c r="E142" s="217" t="s">
        <v>3536</v>
      </c>
      <c r="F142" s="218" t="s">
        <v>3518</v>
      </c>
      <c r="G142" s="219" t="s">
        <v>868</v>
      </c>
      <c r="H142" s="220">
        <v>1</v>
      </c>
      <c r="I142" s="221"/>
      <c r="J142" s="222">
        <f>ROUND(I142*H142,2)</f>
        <v>0</v>
      </c>
      <c r="K142" s="218" t="s">
        <v>216</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217</v>
      </c>
      <c r="AT142" s="227" t="s">
        <v>212</v>
      </c>
      <c r="AU142" s="227" t="s">
        <v>81</v>
      </c>
      <c r="AY142" s="19" t="s">
        <v>210</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217</v>
      </c>
      <c r="BM142" s="227" t="s">
        <v>487</v>
      </c>
    </row>
    <row r="143" s="2" customFormat="1">
      <c r="A143" s="40"/>
      <c r="B143" s="41"/>
      <c r="C143" s="42"/>
      <c r="D143" s="229" t="s">
        <v>219</v>
      </c>
      <c r="E143" s="42"/>
      <c r="F143" s="230" t="s">
        <v>3537</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219</v>
      </c>
      <c r="AU143" s="19" t="s">
        <v>81</v>
      </c>
    </row>
    <row r="144" s="2" customFormat="1">
      <c r="A144" s="40"/>
      <c r="B144" s="41"/>
      <c r="C144" s="42"/>
      <c r="D144" s="236" t="s">
        <v>1511</v>
      </c>
      <c r="E144" s="42"/>
      <c r="F144" s="288" t="s">
        <v>3538</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1511</v>
      </c>
      <c r="AU144" s="19" t="s">
        <v>81</v>
      </c>
    </row>
    <row r="145" s="2" customFormat="1" ht="16.5" customHeight="1">
      <c r="A145" s="40"/>
      <c r="B145" s="41"/>
      <c r="C145" s="216" t="s">
        <v>368</v>
      </c>
      <c r="D145" s="216" t="s">
        <v>212</v>
      </c>
      <c r="E145" s="217" t="s">
        <v>3539</v>
      </c>
      <c r="F145" s="218" t="s">
        <v>3518</v>
      </c>
      <c r="G145" s="219" t="s">
        <v>868</v>
      </c>
      <c r="H145" s="220">
        <v>1</v>
      </c>
      <c r="I145" s="221"/>
      <c r="J145" s="222">
        <f>ROUND(I145*H145,2)</f>
        <v>0</v>
      </c>
      <c r="K145" s="218" t="s">
        <v>216</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217</v>
      </c>
      <c r="AT145" s="227" t="s">
        <v>212</v>
      </c>
      <c r="AU145" s="227" t="s">
        <v>81</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217</v>
      </c>
      <c r="BM145" s="227" t="s">
        <v>498</v>
      </c>
    </row>
    <row r="146" s="2" customFormat="1">
      <c r="A146" s="40"/>
      <c r="B146" s="41"/>
      <c r="C146" s="42"/>
      <c r="D146" s="229" t="s">
        <v>219</v>
      </c>
      <c r="E146" s="42"/>
      <c r="F146" s="230" t="s">
        <v>3540</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219</v>
      </c>
      <c r="AU146" s="19" t="s">
        <v>81</v>
      </c>
    </row>
    <row r="147" s="2" customFormat="1">
      <c r="A147" s="40"/>
      <c r="B147" s="41"/>
      <c r="C147" s="42"/>
      <c r="D147" s="236" t="s">
        <v>1511</v>
      </c>
      <c r="E147" s="42"/>
      <c r="F147" s="288" t="s">
        <v>3541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1511</v>
      </c>
      <c r="AU147" s="19" t="s">
        <v>81</v>
      </c>
    </row>
    <row r="148" s="2" customFormat="1" ht="16.5" customHeight="1">
      <c r="A148" s="40"/>
      <c r="B148" s="41"/>
      <c r="C148" s="216" t="s">
        <v>374</v>
      </c>
      <c r="D148" s="216" t="s">
        <v>212</v>
      </c>
      <c r="E148" s="217" t="s">
        <v>3542</v>
      </c>
      <c r="F148" s="218" t="s">
        <v>3518</v>
      </c>
      <c r="G148" s="219" t="s">
        <v>868</v>
      </c>
      <c r="H148" s="220">
        <v>1</v>
      </c>
      <c r="I148" s="221"/>
      <c r="J148" s="222">
        <f>ROUND(I148*H148,2)</f>
        <v>0</v>
      </c>
      <c r="K148" s="218" t="s">
        <v>216</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217</v>
      </c>
      <c r="AT148" s="227" t="s">
        <v>212</v>
      </c>
      <c r="AU148" s="227" t="s">
        <v>81</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217</v>
      </c>
      <c r="BM148" s="227" t="s">
        <v>514</v>
      </c>
    </row>
    <row r="149" s="2" customFormat="1">
      <c r="A149" s="40"/>
      <c r="B149" s="41"/>
      <c r="C149" s="42"/>
      <c r="D149" s="229" t="s">
        <v>219</v>
      </c>
      <c r="E149" s="42"/>
      <c r="F149" s="230" t="s">
        <v>3543</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219</v>
      </c>
      <c r="AU149" s="19" t="s">
        <v>81</v>
      </c>
    </row>
    <row r="150" s="2" customFormat="1">
      <c r="A150" s="40"/>
      <c r="B150" s="41"/>
      <c r="C150" s="42"/>
      <c r="D150" s="236" t="s">
        <v>1511</v>
      </c>
      <c r="E150" s="42"/>
      <c r="F150" s="288" t="s">
        <v>3544</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1511</v>
      </c>
      <c r="AU150" s="19" t="s">
        <v>81</v>
      </c>
    </row>
    <row r="151" s="2" customFormat="1" ht="16.5" customHeight="1">
      <c r="A151" s="40"/>
      <c r="B151" s="41"/>
      <c r="C151" s="216" t="s">
        <v>386</v>
      </c>
      <c r="D151" s="216" t="s">
        <v>212</v>
      </c>
      <c r="E151" s="217" t="s">
        <v>3545</v>
      </c>
      <c r="F151" s="218" t="s">
        <v>3518</v>
      </c>
      <c r="G151" s="219" t="s">
        <v>868</v>
      </c>
      <c r="H151" s="220">
        <v>2</v>
      </c>
      <c r="I151" s="221"/>
      <c r="J151" s="222">
        <f>ROUND(I151*H151,2)</f>
        <v>0</v>
      </c>
      <c r="K151" s="218" t="s">
        <v>216</v>
      </c>
      <c r="L151" s="46"/>
      <c r="M151" s="223" t="s">
        <v>19</v>
      </c>
      <c r="N151" s="224"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217</v>
      </c>
      <c r="AT151" s="227" t="s">
        <v>212</v>
      </c>
      <c r="AU151" s="227" t="s">
        <v>81</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217</v>
      </c>
      <c r="BM151" s="227" t="s">
        <v>540</v>
      </c>
    </row>
    <row r="152" s="2" customFormat="1">
      <c r="A152" s="40"/>
      <c r="B152" s="41"/>
      <c r="C152" s="42"/>
      <c r="D152" s="229" t="s">
        <v>219</v>
      </c>
      <c r="E152" s="42"/>
      <c r="F152" s="230" t="s">
        <v>3546</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219</v>
      </c>
      <c r="AU152" s="19" t="s">
        <v>81</v>
      </c>
    </row>
    <row r="153" s="2" customFormat="1">
      <c r="A153" s="40"/>
      <c r="B153" s="41"/>
      <c r="C153" s="42"/>
      <c r="D153" s="236" t="s">
        <v>1511</v>
      </c>
      <c r="E153" s="42"/>
      <c r="F153" s="288" t="s">
        <v>3547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1511</v>
      </c>
      <c r="AU153" s="19" t="s">
        <v>81</v>
      </c>
    </row>
    <row r="154" s="2" customFormat="1" ht="16.5" customHeight="1">
      <c r="A154" s="40"/>
      <c r="B154" s="41"/>
      <c r="C154" s="216" t="s">
        <v>399</v>
      </c>
      <c r="D154" s="216" t="s">
        <v>212</v>
      </c>
      <c r="E154" s="217" t="s">
        <v>3548</v>
      </c>
      <c r="F154" s="218" t="s">
        <v>3518</v>
      </c>
      <c r="G154" s="219" t="s">
        <v>868</v>
      </c>
      <c r="H154" s="220">
        <v>2</v>
      </c>
      <c r="I154" s="221"/>
      <c r="J154" s="222">
        <f>ROUND(I154*H154,2)</f>
        <v>0</v>
      </c>
      <c r="K154" s="218" t="s">
        <v>216</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217</v>
      </c>
      <c r="AT154" s="227" t="s">
        <v>212</v>
      </c>
      <c r="AU154" s="227" t="s">
        <v>81</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217</v>
      </c>
      <c r="BM154" s="227" t="s">
        <v>560</v>
      </c>
    </row>
    <row r="155" s="2" customFormat="1">
      <c r="A155" s="40"/>
      <c r="B155" s="41"/>
      <c r="C155" s="42"/>
      <c r="D155" s="229" t="s">
        <v>219</v>
      </c>
      <c r="E155" s="42"/>
      <c r="F155" s="230" t="s">
        <v>3549</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219</v>
      </c>
      <c r="AU155" s="19" t="s">
        <v>81</v>
      </c>
    </row>
    <row r="156" s="2" customFormat="1">
      <c r="A156" s="40"/>
      <c r="B156" s="41"/>
      <c r="C156" s="42"/>
      <c r="D156" s="236" t="s">
        <v>1511</v>
      </c>
      <c r="E156" s="42"/>
      <c r="F156" s="288" t="s">
        <v>3550</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1511</v>
      </c>
      <c r="AU156" s="19" t="s">
        <v>81</v>
      </c>
    </row>
    <row r="157" s="2" customFormat="1" ht="16.5" customHeight="1">
      <c r="A157" s="40"/>
      <c r="B157" s="41"/>
      <c r="C157" s="216" t="s">
        <v>406</v>
      </c>
      <c r="D157" s="216" t="s">
        <v>212</v>
      </c>
      <c r="E157" s="217" t="s">
        <v>3551</v>
      </c>
      <c r="F157" s="218" t="s">
        <v>3518</v>
      </c>
      <c r="G157" s="219" t="s">
        <v>868</v>
      </c>
      <c r="H157" s="220">
        <v>1</v>
      </c>
      <c r="I157" s="221"/>
      <c r="J157" s="222">
        <f>ROUND(I157*H157,2)</f>
        <v>0</v>
      </c>
      <c r="K157" s="218" t="s">
        <v>216</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217</v>
      </c>
      <c r="AT157" s="227" t="s">
        <v>212</v>
      </c>
      <c r="AU157" s="227" t="s">
        <v>81</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572</v>
      </c>
    </row>
    <row r="158" s="2" customFormat="1">
      <c r="A158" s="40"/>
      <c r="B158" s="41"/>
      <c r="C158" s="42"/>
      <c r="D158" s="229" t="s">
        <v>219</v>
      </c>
      <c r="E158" s="42"/>
      <c r="F158" s="230" t="s">
        <v>3552</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219</v>
      </c>
      <c r="AU158" s="19" t="s">
        <v>81</v>
      </c>
    </row>
    <row r="159" s="2" customFormat="1">
      <c r="A159" s="40"/>
      <c r="B159" s="41"/>
      <c r="C159" s="42"/>
      <c r="D159" s="236" t="s">
        <v>1511</v>
      </c>
      <c r="E159" s="42"/>
      <c r="F159" s="288" t="s">
        <v>3553</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1511</v>
      </c>
      <c r="AU159" s="19" t="s">
        <v>81</v>
      </c>
    </row>
    <row r="160" s="2" customFormat="1" ht="16.5" customHeight="1">
      <c r="A160" s="40"/>
      <c r="B160" s="41"/>
      <c r="C160" s="216" t="s">
        <v>7</v>
      </c>
      <c r="D160" s="216" t="s">
        <v>212</v>
      </c>
      <c r="E160" s="217" t="s">
        <v>3554</v>
      </c>
      <c r="F160" s="218" t="s">
        <v>3518</v>
      </c>
      <c r="G160" s="219" t="s">
        <v>868</v>
      </c>
      <c r="H160" s="220">
        <v>2</v>
      </c>
      <c r="I160" s="221"/>
      <c r="J160" s="222">
        <f>ROUND(I160*H160,2)</f>
        <v>0</v>
      </c>
      <c r="K160" s="218" t="s">
        <v>216</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589</v>
      </c>
    </row>
    <row r="161" s="2" customFormat="1">
      <c r="A161" s="40"/>
      <c r="B161" s="41"/>
      <c r="C161" s="42"/>
      <c r="D161" s="229" t="s">
        <v>219</v>
      </c>
      <c r="E161" s="42"/>
      <c r="F161" s="230" t="s">
        <v>3555</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219</v>
      </c>
      <c r="AU161" s="19" t="s">
        <v>81</v>
      </c>
    </row>
    <row r="162" s="2" customFormat="1">
      <c r="A162" s="40"/>
      <c r="B162" s="41"/>
      <c r="C162" s="42"/>
      <c r="D162" s="236" t="s">
        <v>1511</v>
      </c>
      <c r="E162" s="42"/>
      <c r="F162" s="288" t="s">
        <v>3556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1511</v>
      </c>
      <c r="AU162" s="19" t="s">
        <v>81</v>
      </c>
    </row>
    <row r="163" s="2" customFormat="1" ht="16.5" customHeight="1">
      <c r="A163" s="40"/>
      <c r="B163" s="41"/>
      <c r="C163" s="216" t="s">
        <v>423</v>
      </c>
      <c r="D163" s="216" t="s">
        <v>212</v>
      </c>
      <c r="E163" s="217" t="s">
        <v>3557</v>
      </c>
      <c r="F163" s="218" t="s">
        <v>3518</v>
      </c>
      <c r="G163" s="219" t="s">
        <v>868</v>
      </c>
      <c r="H163" s="220">
        <v>1</v>
      </c>
      <c r="I163" s="221"/>
      <c r="J163" s="222">
        <f>ROUND(I163*H163,2)</f>
        <v>0</v>
      </c>
      <c r="K163" s="218" t="s">
        <v>216</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217</v>
      </c>
      <c r="AT163" s="227" t="s">
        <v>212</v>
      </c>
      <c r="AU163" s="227" t="s">
        <v>81</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217</v>
      </c>
      <c r="BM163" s="227" t="s">
        <v>601</v>
      </c>
    </row>
    <row r="164" s="2" customFormat="1">
      <c r="A164" s="40"/>
      <c r="B164" s="41"/>
      <c r="C164" s="42"/>
      <c r="D164" s="229" t="s">
        <v>219</v>
      </c>
      <c r="E164" s="42"/>
      <c r="F164" s="230" t="s">
        <v>3558</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219</v>
      </c>
      <c r="AU164" s="19" t="s">
        <v>81</v>
      </c>
    </row>
    <row r="165" s="2" customFormat="1">
      <c r="A165" s="40"/>
      <c r="B165" s="41"/>
      <c r="C165" s="42"/>
      <c r="D165" s="236" t="s">
        <v>1511</v>
      </c>
      <c r="E165" s="42"/>
      <c r="F165" s="288" t="s">
        <v>3559</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1511</v>
      </c>
      <c r="AU165" s="19" t="s">
        <v>81</v>
      </c>
    </row>
    <row r="166" s="2" customFormat="1" ht="16.5" customHeight="1">
      <c r="A166" s="40"/>
      <c r="B166" s="41"/>
      <c r="C166" s="216" t="s">
        <v>428</v>
      </c>
      <c r="D166" s="216" t="s">
        <v>212</v>
      </c>
      <c r="E166" s="217" t="s">
        <v>3560</v>
      </c>
      <c r="F166" s="218" t="s">
        <v>3518</v>
      </c>
      <c r="G166" s="219" t="s">
        <v>868</v>
      </c>
      <c r="H166" s="220">
        <v>1</v>
      </c>
      <c r="I166" s="221"/>
      <c r="J166" s="222">
        <f>ROUND(I166*H166,2)</f>
        <v>0</v>
      </c>
      <c r="K166" s="218" t="s">
        <v>216</v>
      </c>
      <c r="L166" s="46"/>
      <c r="M166" s="223" t="s">
        <v>19</v>
      </c>
      <c r="N166" s="224" t="s">
        <v>45</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217</v>
      </c>
      <c r="AT166" s="227" t="s">
        <v>212</v>
      </c>
      <c r="AU166" s="227" t="s">
        <v>81</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217</v>
      </c>
      <c r="BM166" s="227" t="s">
        <v>618</v>
      </c>
    </row>
    <row r="167" s="2" customFormat="1">
      <c r="A167" s="40"/>
      <c r="B167" s="41"/>
      <c r="C167" s="42"/>
      <c r="D167" s="229" t="s">
        <v>219</v>
      </c>
      <c r="E167" s="42"/>
      <c r="F167" s="230" t="s">
        <v>3561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219</v>
      </c>
      <c r="AU167" s="19" t="s">
        <v>81</v>
      </c>
    </row>
    <row r="168" s="2" customFormat="1">
      <c r="A168" s="40"/>
      <c r="B168" s="41"/>
      <c r="C168" s="42"/>
      <c r="D168" s="236" t="s">
        <v>1511</v>
      </c>
      <c r="E168" s="42"/>
      <c r="F168" s="288" t="s">
        <v>3562</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1511</v>
      </c>
      <c r="AU168" s="19" t="s">
        <v>81</v>
      </c>
    </row>
    <row r="169" s="12" customFormat="1" ht="25.92" customHeight="1">
      <c r="A169" s="12"/>
      <c r="B169" s="200"/>
      <c r="C169" s="201"/>
      <c r="D169" s="202" t="s">
        <v>73</v>
      </c>
      <c r="E169" s="203" t="s">
        <v>3563</v>
      </c>
      <c r="F169" s="203" t="s">
        <v>3564</v>
      </c>
      <c r="G169" s="201"/>
      <c r="H169" s="201"/>
      <c r="I169" s="204"/>
      <c r="J169" s="205">
        <f>BK169</f>
        <v>0</v>
      </c>
      <c r="K169" s="201"/>
      <c r="L169" s="206"/>
      <c r="M169" s="207"/>
      <c r="N169" s="208"/>
      <c r="O169" s="208"/>
      <c r="P169" s="209">
        <f>SUM(P170:P190)</f>
        <v>0</v>
      </c>
      <c r="Q169" s="208"/>
      <c r="R169" s="209">
        <f>SUM(R170:R190)</f>
        <v>0</v>
      </c>
      <c r="S169" s="208"/>
      <c r="T169" s="210">
        <f>SUM(T170:T190)</f>
        <v>0</v>
      </c>
      <c r="U169" s="12"/>
      <c r="V169" s="12"/>
      <c r="W169" s="12"/>
      <c r="X169" s="12"/>
      <c r="Y169" s="12"/>
      <c r="Z169" s="12"/>
      <c r="AA169" s="12"/>
      <c r="AB169" s="12"/>
      <c r="AC169" s="12"/>
      <c r="AD169" s="12"/>
      <c r="AE169" s="12"/>
      <c r="AR169" s="211" t="s">
        <v>81</v>
      </c>
      <c r="AT169" s="212" t="s">
        <v>73</v>
      </c>
      <c r="AU169" s="212" t="s">
        <v>74</v>
      </c>
      <c r="AY169" s="211" t="s">
        <v>210</v>
      </c>
      <c r="BK169" s="213">
        <f>SUM(BK170:BK190)</f>
        <v>0</v>
      </c>
    </row>
    <row r="170" s="2" customFormat="1" ht="24.15" customHeight="1">
      <c r="A170" s="40"/>
      <c r="B170" s="41"/>
      <c r="C170" s="216" t="s">
        <v>435</v>
      </c>
      <c r="D170" s="216" t="s">
        <v>212</v>
      </c>
      <c r="E170" s="217" t="s">
        <v>3565</v>
      </c>
      <c r="F170" s="218" t="s">
        <v>3566</v>
      </c>
      <c r="G170" s="219" t="s">
        <v>417</v>
      </c>
      <c r="H170" s="220">
        <v>0</v>
      </c>
      <c r="I170" s="221"/>
      <c r="J170" s="222">
        <f>ROUND(I170*H170,2)</f>
        <v>0</v>
      </c>
      <c r="K170" s="218" t="s">
        <v>216</v>
      </c>
      <c r="L170" s="46"/>
      <c r="M170" s="223" t="s">
        <v>19</v>
      </c>
      <c r="N170" s="224" t="s">
        <v>45</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217</v>
      </c>
      <c r="AT170" s="227" t="s">
        <v>212</v>
      </c>
      <c r="AU170" s="227" t="s">
        <v>81</v>
      </c>
      <c r="AY170" s="19" t="s">
        <v>210</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217</v>
      </c>
      <c r="BM170" s="227" t="s">
        <v>690</v>
      </c>
    </row>
    <row r="171" s="2" customFormat="1">
      <c r="A171" s="40"/>
      <c r="B171" s="41"/>
      <c r="C171" s="42"/>
      <c r="D171" s="229" t="s">
        <v>219</v>
      </c>
      <c r="E171" s="42"/>
      <c r="F171" s="230" t="s">
        <v>3567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219</v>
      </c>
      <c r="AU171" s="19" t="s">
        <v>81</v>
      </c>
    </row>
    <row r="172" s="2" customFormat="1">
      <c r="A172" s="40"/>
      <c r="B172" s="41"/>
      <c r="C172" s="42"/>
      <c r="D172" s="236" t="s">
        <v>1511</v>
      </c>
      <c r="E172" s="42"/>
      <c r="F172" s="288" t="s">
        <v>3568</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1511</v>
      </c>
      <c r="AU172" s="19" t="s">
        <v>81</v>
      </c>
    </row>
    <row r="173" s="2" customFormat="1" ht="16.5" customHeight="1">
      <c r="A173" s="40"/>
      <c r="B173" s="41"/>
      <c r="C173" s="216" t="s">
        <v>450</v>
      </c>
      <c r="D173" s="216" t="s">
        <v>212</v>
      </c>
      <c r="E173" s="217" t="s">
        <v>3569</v>
      </c>
      <c r="F173" s="218" t="s">
        <v>3518</v>
      </c>
      <c r="G173" s="219" t="s">
        <v>417</v>
      </c>
      <c r="H173" s="220">
        <v>0</v>
      </c>
      <c r="I173" s="221"/>
      <c r="J173" s="222">
        <f>ROUND(I173*H173,2)</f>
        <v>0</v>
      </c>
      <c r="K173" s="218" t="s">
        <v>216</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217</v>
      </c>
      <c r="AT173" s="227" t="s">
        <v>212</v>
      </c>
      <c r="AU173" s="227" t="s">
        <v>81</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718</v>
      </c>
    </row>
    <row r="174" s="2" customFormat="1">
      <c r="A174" s="40"/>
      <c r="B174" s="41"/>
      <c r="C174" s="42"/>
      <c r="D174" s="229" t="s">
        <v>219</v>
      </c>
      <c r="E174" s="42"/>
      <c r="F174" s="230" t="s">
        <v>3570</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81</v>
      </c>
    </row>
    <row r="175" s="2" customFormat="1">
      <c r="A175" s="40"/>
      <c r="B175" s="41"/>
      <c r="C175" s="42"/>
      <c r="D175" s="236" t="s">
        <v>1511</v>
      </c>
      <c r="E175" s="42"/>
      <c r="F175" s="288" t="s">
        <v>3571</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1511</v>
      </c>
      <c r="AU175" s="19" t="s">
        <v>81</v>
      </c>
    </row>
    <row r="176" s="2" customFormat="1" ht="16.5" customHeight="1">
      <c r="A176" s="40"/>
      <c r="B176" s="41"/>
      <c r="C176" s="216" t="s">
        <v>456</v>
      </c>
      <c r="D176" s="216" t="s">
        <v>212</v>
      </c>
      <c r="E176" s="217" t="s">
        <v>3572</v>
      </c>
      <c r="F176" s="218" t="s">
        <v>3518</v>
      </c>
      <c r="G176" s="219" t="s">
        <v>417</v>
      </c>
      <c r="H176" s="220">
        <v>5</v>
      </c>
      <c r="I176" s="221"/>
      <c r="J176" s="222">
        <f>ROUND(I176*H176,2)</f>
        <v>0</v>
      </c>
      <c r="K176" s="218" t="s">
        <v>216</v>
      </c>
      <c r="L176" s="46"/>
      <c r="M176" s="223" t="s">
        <v>19</v>
      </c>
      <c r="N176" s="224" t="s">
        <v>45</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217</v>
      </c>
      <c r="AT176" s="227" t="s">
        <v>212</v>
      </c>
      <c r="AU176" s="227" t="s">
        <v>81</v>
      </c>
      <c r="AY176" s="19" t="s">
        <v>210</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217</v>
      </c>
      <c r="BM176" s="227" t="s">
        <v>847</v>
      </c>
    </row>
    <row r="177" s="2" customFormat="1">
      <c r="A177" s="40"/>
      <c r="B177" s="41"/>
      <c r="C177" s="42"/>
      <c r="D177" s="229" t="s">
        <v>219</v>
      </c>
      <c r="E177" s="42"/>
      <c r="F177" s="230" t="s">
        <v>3573</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219</v>
      </c>
      <c r="AU177" s="19" t="s">
        <v>81</v>
      </c>
    </row>
    <row r="178" s="2" customFormat="1">
      <c r="A178" s="40"/>
      <c r="B178" s="41"/>
      <c r="C178" s="42"/>
      <c r="D178" s="236" t="s">
        <v>1511</v>
      </c>
      <c r="E178" s="42"/>
      <c r="F178" s="288" t="s">
        <v>3574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1511</v>
      </c>
      <c r="AU178" s="19" t="s">
        <v>81</v>
      </c>
    </row>
    <row r="179" s="2" customFormat="1" ht="16.5" customHeight="1">
      <c r="A179" s="40"/>
      <c r="B179" s="41"/>
      <c r="C179" s="216" t="s">
        <v>467</v>
      </c>
      <c r="D179" s="216" t="s">
        <v>212</v>
      </c>
      <c r="E179" s="217" t="s">
        <v>3575</v>
      </c>
      <c r="F179" s="218" t="s">
        <v>3518</v>
      </c>
      <c r="G179" s="219" t="s">
        <v>417</v>
      </c>
      <c r="H179" s="220">
        <v>20</v>
      </c>
      <c r="I179" s="221"/>
      <c r="J179" s="222">
        <f>ROUND(I179*H179,2)</f>
        <v>0</v>
      </c>
      <c r="K179" s="218" t="s">
        <v>216</v>
      </c>
      <c r="L179" s="46"/>
      <c r="M179" s="223" t="s">
        <v>19</v>
      </c>
      <c r="N179" s="224" t="s">
        <v>45</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217</v>
      </c>
      <c r="AT179" s="227" t="s">
        <v>212</v>
      </c>
      <c r="AU179" s="227" t="s">
        <v>81</v>
      </c>
      <c r="AY179" s="19" t="s">
        <v>210</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217</v>
      </c>
      <c r="BM179" s="227" t="s">
        <v>860</v>
      </c>
    </row>
    <row r="180" s="2" customFormat="1">
      <c r="A180" s="40"/>
      <c r="B180" s="41"/>
      <c r="C180" s="42"/>
      <c r="D180" s="229" t="s">
        <v>219</v>
      </c>
      <c r="E180" s="42"/>
      <c r="F180" s="230" t="s">
        <v>3576</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219</v>
      </c>
      <c r="AU180" s="19" t="s">
        <v>81</v>
      </c>
    </row>
    <row r="181" s="2" customFormat="1">
      <c r="A181" s="40"/>
      <c r="B181" s="41"/>
      <c r="C181" s="42"/>
      <c r="D181" s="236" t="s">
        <v>1511</v>
      </c>
      <c r="E181" s="42"/>
      <c r="F181" s="288" t="s">
        <v>3577</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1511</v>
      </c>
      <c r="AU181" s="19" t="s">
        <v>81</v>
      </c>
    </row>
    <row r="182" s="2" customFormat="1" ht="16.5" customHeight="1">
      <c r="A182" s="40"/>
      <c r="B182" s="41"/>
      <c r="C182" s="216" t="s">
        <v>474</v>
      </c>
      <c r="D182" s="216" t="s">
        <v>212</v>
      </c>
      <c r="E182" s="217" t="s">
        <v>3578</v>
      </c>
      <c r="F182" s="218" t="s">
        <v>3518</v>
      </c>
      <c r="G182" s="219" t="s">
        <v>417</v>
      </c>
      <c r="H182" s="220">
        <v>30</v>
      </c>
      <c r="I182" s="221"/>
      <c r="J182" s="222">
        <f>ROUND(I182*H182,2)</f>
        <v>0</v>
      </c>
      <c r="K182" s="218" t="s">
        <v>216</v>
      </c>
      <c r="L182" s="46"/>
      <c r="M182" s="223" t="s">
        <v>19</v>
      </c>
      <c r="N182" s="224"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217</v>
      </c>
      <c r="AT182" s="227" t="s">
        <v>212</v>
      </c>
      <c r="AU182" s="227" t="s">
        <v>81</v>
      </c>
      <c r="AY182" s="19" t="s">
        <v>210</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217</v>
      </c>
      <c r="BM182" s="227" t="s">
        <v>872</v>
      </c>
    </row>
    <row r="183" s="2" customFormat="1">
      <c r="A183" s="40"/>
      <c r="B183" s="41"/>
      <c r="C183" s="42"/>
      <c r="D183" s="229" t="s">
        <v>219</v>
      </c>
      <c r="E183" s="42"/>
      <c r="F183" s="230" t="s">
        <v>3579</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219</v>
      </c>
      <c r="AU183" s="19" t="s">
        <v>81</v>
      </c>
    </row>
    <row r="184" s="2" customFormat="1">
      <c r="A184" s="40"/>
      <c r="B184" s="41"/>
      <c r="C184" s="42"/>
      <c r="D184" s="236" t="s">
        <v>1511</v>
      </c>
      <c r="E184" s="42"/>
      <c r="F184" s="288" t="s">
        <v>3580</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1511</v>
      </c>
      <c r="AU184" s="19" t="s">
        <v>81</v>
      </c>
    </row>
    <row r="185" s="2" customFormat="1" ht="16.5" customHeight="1">
      <c r="A185" s="40"/>
      <c r="B185" s="41"/>
      <c r="C185" s="216" t="s">
        <v>481</v>
      </c>
      <c r="D185" s="216" t="s">
        <v>212</v>
      </c>
      <c r="E185" s="217" t="s">
        <v>3581</v>
      </c>
      <c r="F185" s="218" t="s">
        <v>3518</v>
      </c>
      <c r="G185" s="219" t="s">
        <v>417</v>
      </c>
      <c r="H185" s="220">
        <v>70</v>
      </c>
      <c r="I185" s="221"/>
      <c r="J185" s="222">
        <f>ROUND(I185*H185,2)</f>
        <v>0</v>
      </c>
      <c r="K185" s="218" t="s">
        <v>216</v>
      </c>
      <c r="L185" s="46"/>
      <c r="M185" s="223" t="s">
        <v>19</v>
      </c>
      <c r="N185" s="224" t="s">
        <v>45</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217</v>
      </c>
      <c r="AT185" s="227" t="s">
        <v>212</v>
      </c>
      <c r="AU185" s="227" t="s">
        <v>81</v>
      </c>
      <c r="AY185" s="19" t="s">
        <v>210</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217</v>
      </c>
      <c r="BM185" s="227" t="s">
        <v>884</v>
      </c>
    </row>
    <row r="186" s="2" customFormat="1">
      <c r="A186" s="40"/>
      <c r="B186" s="41"/>
      <c r="C186" s="42"/>
      <c r="D186" s="229" t="s">
        <v>219</v>
      </c>
      <c r="E186" s="42"/>
      <c r="F186" s="230" t="s">
        <v>3582</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219</v>
      </c>
      <c r="AU186" s="19" t="s">
        <v>81</v>
      </c>
    </row>
    <row r="187" s="2" customFormat="1">
      <c r="A187" s="40"/>
      <c r="B187" s="41"/>
      <c r="C187" s="42"/>
      <c r="D187" s="236" t="s">
        <v>1511</v>
      </c>
      <c r="E187" s="42"/>
      <c r="F187" s="288" t="s">
        <v>3583</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1511</v>
      </c>
      <c r="AU187" s="19" t="s">
        <v>81</v>
      </c>
    </row>
    <row r="188" s="2" customFormat="1" ht="16.5" customHeight="1">
      <c r="A188" s="40"/>
      <c r="B188" s="41"/>
      <c r="C188" s="216" t="s">
        <v>487</v>
      </c>
      <c r="D188" s="216" t="s">
        <v>212</v>
      </c>
      <c r="E188" s="217" t="s">
        <v>3584</v>
      </c>
      <c r="F188" s="218" t="s">
        <v>3518</v>
      </c>
      <c r="G188" s="219" t="s">
        <v>417</v>
      </c>
      <c r="H188" s="220">
        <v>210</v>
      </c>
      <c r="I188" s="221"/>
      <c r="J188" s="222">
        <f>ROUND(I188*H188,2)</f>
        <v>0</v>
      </c>
      <c r="K188" s="218" t="s">
        <v>216</v>
      </c>
      <c r="L188" s="46"/>
      <c r="M188" s="223" t="s">
        <v>19</v>
      </c>
      <c r="N188" s="224" t="s">
        <v>45</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217</v>
      </c>
      <c r="AT188" s="227" t="s">
        <v>212</v>
      </c>
      <c r="AU188" s="227" t="s">
        <v>81</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217</v>
      </c>
      <c r="BM188" s="227" t="s">
        <v>896</v>
      </c>
    </row>
    <row r="189" s="2" customFormat="1">
      <c r="A189" s="40"/>
      <c r="B189" s="41"/>
      <c r="C189" s="42"/>
      <c r="D189" s="229" t="s">
        <v>219</v>
      </c>
      <c r="E189" s="42"/>
      <c r="F189" s="230" t="s">
        <v>3585</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81</v>
      </c>
    </row>
    <row r="190" s="2" customFormat="1">
      <c r="A190" s="40"/>
      <c r="B190" s="41"/>
      <c r="C190" s="42"/>
      <c r="D190" s="236" t="s">
        <v>1511</v>
      </c>
      <c r="E190" s="42"/>
      <c r="F190" s="288" t="s">
        <v>3586</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1511</v>
      </c>
      <c r="AU190" s="19" t="s">
        <v>81</v>
      </c>
    </row>
    <row r="191" s="12" customFormat="1" ht="25.92" customHeight="1">
      <c r="A191" s="12"/>
      <c r="B191" s="200"/>
      <c r="C191" s="201"/>
      <c r="D191" s="202" t="s">
        <v>73</v>
      </c>
      <c r="E191" s="203" t="s">
        <v>3587</v>
      </c>
      <c r="F191" s="203" t="s">
        <v>3588</v>
      </c>
      <c r="G191" s="201"/>
      <c r="H191" s="201"/>
      <c r="I191" s="204"/>
      <c r="J191" s="205">
        <f>BK191</f>
        <v>0</v>
      </c>
      <c r="K191" s="201"/>
      <c r="L191" s="206"/>
      <c r="M191" s="207"/>
      <c r="N191" s="208"/>
      <c r="O191" s="208"/>
      <c r="P191" s="209">
        <f>SUM(P192:P209)</f>
        <v>0</v>
      </c>
      <c r="Q191" s="208"/>
      <c r="R191" s="209">
        <f>SUM(R192:R209)</f>
        <v>0</v>
      </c>
      <c r="S191" s="208"/>
      <c r="T191" s="210">
        <f>SUM(T192:T209)</f>
        <v>0</v>
      </c>
      <c r="U191" s="12"/>
      <c r="V191" s="12"/>
      <c r="W191" s="12"/>
      <c r="X191" s="12"/>
      <c r="Y191" s="12"/>
      <c r="Z191" s="12"/>
      <c r="AA191" s="12"/>
      <c r="AB191" s="12"/>
      <c r="AC191" s="12"/>
      <c r="AD191" s="12"/>
      <c r="AE191" s="12"/>
      <c r="AR191" s="211" t="s">
        <v>81</v>
      </c>
      <c r="AT191" s="212" t="s">
        <v>73</v>
      </c>
      <c r="AU191" s="212" t="s">
        <v>74</v>
      </c>
      <c r="AY191" s="211" t="s">
        <v>210</v>
      </c>
      <c r="BK191" s="213">
        <f>SUM(BK192:BK209)</f>
        <v>0</v>
      </c>
    </row>
    <row r="192" s="2" customFormat="1" ht="16.5" customHeight="1">
      <c r="A192" s="40"/>
      <c r="B192" s="41"/>
      <c r="C192" s="216" t="s">
        <v>492</v>
      </c>
      <c r="D192" s="216" t="s">
        <v>212</v>
      </c>
      <c r="E192" s="217" t="s">
        <v>3589</v>
      </c>
      <c r="F192" s="218" t="s">
        <v>3590</v>
      </c>
      <c r="G192" s="219" t="s">
        <v>868</v>
      </c>
      <c r="H192" s="220">
        <v>1</v>
      </c>
      <c r="I192" s="221"/>
      <c r="J192" s="222">
        <f>ROUND(I192*H192,2)</f>
        <v>0</v>
      </c>
      <c r="K192" s="218" t="s">
        <v>216</v>
      </c>
      <c r="L192" s="46"/>
      <c r="M192" s="223" t="s">
        <v>19</v>
      </c>
      <c r="N192" s="224" t="s">
        <v>45</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217</v>
      </c>
      <c r="AT192" s="227" t="s">
        <v>212</v>
      </c>
      <c r="AU192" s="227" t="s">
        <v>81</v>
      </c>
      <c r="AY192" s="19" t="s">
        <v>210</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217</v>
      </c>
      <c r="BM192" s="227" t="s">
        <v>908</v>
      </c>
    </row>
    <row r="193" s="2" customFormat="1">
      <c r="A193" s="40"/>
      <c r="B193" s="41"/>
      <c r="C193" s="42"/>
      <c r="D193" s="229" t="s">
        <v>219</v>
      </c>
      <c r="E193" s="42"/>
      <c r="F193" s="230" t="s">
        <v>3591</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219</v>
      </c>
      <c r="AU193" s="19" t="s">
        <v>81</v>
      </c>
    </row>
    <row r="194" s="2" customFormat="1" ht="16.5" customHeight="1">
      <c r="A194" s="40"/>
      <c r="B194" s="41"/>
      <c r="C194" s="216" t="s">
        <v>498</v>
      </c>
      <c r="D194" s="216" t="s">
        <v>212</v>
      </c>
      <c r="E194" s="217" t="s">
        <v>3592</v>
      </c>
      <c r="F194" s="218" t="s">
        <v>3593</v>
      </c>
      <c r="G194" s="219" t="s">
        <v>868</v>
      </c>
      <c r="H194" s="220">
        <v>1</v>
      </c>
      <c r="I194" s="221"/>
      <c r="J194" s="222">
        <f>ROUND(I194*H194,2)</f>
        <v>0</v>
      </c>
      <c r="K194" s="218" t="s">
        <v>216</v>
      </c>
      <c r="L194" s="46"/>
      <c r="M194" s="223" t="s">
        <v>19</v>
      </c>
      <c r="N194" s="224" t="s">
        <v>45</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217</v>
      </c>
      <c r="AT194" s="227" t="s">
        <v>212</v>
      </c>
      <c r="AU194" s="227" t="s">
        <v>81</v>
      </c>
      <c r="AY194" s="19" t="s">
        <v>210</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217</v>
      </c>
      <c r="BM194" s="227" t="s">
        <v>922</v>
      </c>
    </row>
    <row r="195" s="2" customFormat="1">
      <c r="A195" s="40"/>
      <c r="B195" s="41"/>
      <c r="C195" s="42"/>
      <c r="D195" s="229" t="s">
        <v>219</v>
      </c>
      <c r="E195" s="42"/>
      <c r="F195" s="230" t="s">
        <v>3594</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219</v>
      </c>
      <c r="AU195" s="19" t="s">
        <v>81</v>
      </c>
    </row>
    <row r="196" s="2" customFormat="1" ht="16.5" customHeight="1">
      <c r="A196" s="40"/>
      <c r="B196" s="41"/>
      <c r="C196" s="216" t="s">
        <v>504</v>
      </c>
      <c r="D196" s="216" t="s">
        <v>212</v>
      </c>
      <c r="E196" s="217" t="s">
        <v>3595</v>
      </c>
      <c r="F196" s="218" t="s">
        <v>3596</v>
      </c>
      <c r="G196" s="219" t="s">
        <v>868</v>
      </c>
      <c r="H196" s="220">
        <v>1</v>
      </c>
      <c r="I196" s="221"/>
      <c r="J196" s="222">
        <f>ROUND(I196*H196,2)</f>
        <v>0</v>
      </c>
      <c r="K196" s="218" t="s">
        <v>216</v>
      </c>
      <c r="L196" s="46"/>
      <c r="M196" s="223" t="s">
        <v>19</v>
      </c>
      <c r="N196" s="224"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217</v>
      </c>
      <c r="AT196" s="227" t="s">
        <v>212</v>
      </c>
      <c r="AU196" s="227" t="s">
        <v>81</v>
      </c>
      <c r="AY196" s="19" t="s">
        <v>210</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217</v>
      </c>
      <c r="BM196" s="227" t="s">
        <v>932</v>
      </c>
    </row>
    <row r="197" s="2" customFormat="1">
      <c r="A197" s="40"/>
      <c r="B197" s="41"/>
      <c r="C197" s="42"/>
      <c r="D197" s="229" t="s">
        <v>219</v>
      </c>
      <c r="E197" s="42"/>
      <c r="F197" s="230" t="s">
        <v>3597</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219</v>
      </c>
      <c r="AU197" s="19" t="s">
        <v>81</v>
      </c>
    </row>
    <row r="198" s="2" customFormat="1" ht="16.5" customHeight="1">
      <c r="A198" s="40"/>
      <c r="B198" s="41"/>
      <c r="C198" s="216" t="s">
        <v>514</v>
      </c>
      <c r="D198" s="216" t="s">
        <v>212</v>
      </c>
      <c r="E198" s="217" t="s">
        <v>3598</v>
      </c>
      <c r="F198" s="218" t="s">
        <v>3599</v>
      </c>
      <c r="G198" s="219" t="s">
        <v>868</v>
      </c>
      <c r="H198" s="220">
        <v>2</v>
      </c>
      <c r="I198" s="221"/>
      <c r="J198" s="222">
        <f>ROUND(I198*H198,2)</f>
        <v>0</v>
      </c>
      <c r="K198" s="218" t="s">
        <v>216</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217</v>
      </c>
      <c r="AT198" s="227" t="s">
        <v>212</v>
      </c>
      <c r="AU198" s="227" t="s">
        <v>81</v>
      </c>
      <c r="AY198" s="19" t="s">
        <v>210</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217</v>
      </c>
      <c r="BM198" s="227" t="s">
        <v>948</v>
      </c>
    </row>
    <row r="199" s="2" customFormat="1">
      <c r="A199" s="40"/>
      <c r="B199" s="41"/>
      <c r="C199" s="42"/>
      <c r="D199" s="229" t="s">
        <v>219</v>
      </c>
      <c r="E199" s="42"/>
      <c r="F199" s="230" t="s">
        <v>3600</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219</v>
      </c>
      <c r="AU199" s="19" t="s">
        <v>81</v>
      </c>
    </row>
    <row r="200" s="2" customFormat="1" ht="16.5" customHeight="1">
      <c r="A200" s="40"/>
      <c r="B200" s="41"/>
      <c r="C200" s="216" t="s">
        <v>521</v>
      </c>
      <c r="D200" s="216" t="s">
        <v>212</v>
      </c>
      <c r="E200" s="217" t="s">
        <v>3601</v>
      </c>
      <c r="F200" s="218" t="s">
        <v>3602</v>
      </c>
      <c r="G200" s="219" t="s">
        <v>270</v>
      </c>
      <c r="H200" s="220">
        <v>0</v>
      </c>
      <c r="I200" s="221"/>
      <c r="J200" s="222">
        <f>ROUND(I200*H200,2)</f>
        <v>0</v>
      </c>
      <c r="K200" s="218" t="s">
        <v>216</v>
      </c>
      <c r="L200" s="46"/>
      <c r="M200" s="223" t="s">
        <v>19</v>
      </c>
      <c r="N200" s="224" t="s">
        <v>45</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217</v>
      </c>
      <c r="AT200" s="227" t="s">
        <v>212</v>
      </c>
      <c r="AU200" s="227" t="s">
        <v>81</v>
      </c>
      <c r="AY200" s="19" t="s">
        <v>210</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217</v>
      </c>
      <c r="BM200" s="227" t="s">
        <v>960</v>
      </c>
    </row>
    <row r="201" s="2" customFormat="1">
      <c r="A201" s="40"/>
      <c r="B201" s="41"/>
      <c r="C201" s="42"/>
      <c r="D201" s="229" t="s">
        <v>219</v>
      </c>
      <c r="E201" s="42"/>
      <c r="F201" s="230" t="s">
        <v>3603</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219</v>
      </c>
      <c r="AU201" s="19" t="s">
        <v>81</v>
      </c>
    </row>
    <row r="202" s="2" customFormat="1" ht="24.15" customHeight="1">
      <c r="A202" s="40"/>
      <c r="B202" s="41"/>
      <c r="C202" s="216" t="s">
        <v>540</v>
      </c>
      <c r="D202" s="216" t="s">
        <v>212</v>
      </c>
      <c r="E202" s="217" t="s">
        <v>3604</v>
      </c>
      <c r="F202" s="218" t="s">
        <v>3605</v>
      </c>
      <c r="G202" s="219" t="s">
        <v>3606</v>
      </c>
      <c r="H202" s="220">
        <v>0</v>
      </c>
      <c r="I202" s="221"/>
      <c r="J202" s="222">
        <f>ROUND(I202*H202,2)</f>
        <v>0</v>
      </c>
      <c r="K202" s="218" t="s">
        <v>216</v>
      </c>
      <c r="L202" s="46"/>
      <c r="M202" s="223" t="s">
        <v>19</v>
      </c>
      <c r="N202" s="224" t="s">
        <v>45</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217</v>
      </c>
      <c r="AT202" s="227" t="s">
        <v>212</v>
      </c>
      <c r="AU202" s="227" t="s">
        <v>81</v>
      </c>
      <c r="AY202" s="19" t="s">
        <v>210</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217</v>
      </c>
      <c r="BM202" s="227" t="s">
        <v>991</v>
      </c>
    </row>
    <row r="203" s="2" customFormat="1">
      <c r="A203" s="40"/>
      <c r="B203" s="41"/>
      <c r="C203" s="42"/>
      <c r="D203" s="229" t="s">
        <v>219</v>
      </c>
      <c r="E203" s="42"/>
      <c r="F203" s="230" t="s">
        <v>3607</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219</v>
      </c>
      <c r="AU203" s="19" t="s">
        <v>81</v>
      </c>
    </row>
    <row r="204" s="2" customFormat="1" ht="21.75" customHeight="1">
      <c r="A204" s="40"/>
      <c r="B204" s="41"/>
      <c r="C204" s="216" t="s">
        <v>548</v>
      </c>
      <c r="D204" s="216" t="s">
        <v>212</v>
      </c>
      <c r="E204" s="217" t="s">
        <v>3608</v>
      </c>
      <c r="F204" s="218" t="s">
        <v>3609</v>
      </c>
      <c r="G204" s="219" t="s">
        <v>868</v>
      </c>
      <c r="H204" s="220">
        <v>0</v>
      </c>
      <c r="I204" s="221"/>
      <c r="J204" s="222">
        <f>ROUND(I204*H204,2)</f>
        <v>0</v>
      </c>
      <c r="K204" s="218" t="s">
        <v>216</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217</v>
      </c>
      <c r="AT204" s="227" t="s">
        <v>212</v>
      </c>
      <c r="AU204" s="227" t="s">
        <v>81</v>
      </c>
      <c r="AY204" s="19" t="s">
        <v>210</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217</v>
      </c>
      <c r="BM204" s="227" t="s">
        <v>1013</v>
      </c>
    </row>
    <row r="205" s="2" customFormat="1">
      <c r="A205" s="40"/>
      <c r="B205" s="41"/>
      <c r="C205" s="42"/>
      <c r="D205" s="229" t="s">
        <v>219</v>
      </c>
      <c r="E205" s="42"/>
      <c r="F205" s="230" t="s">
        <v>3610</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219</v>
      </c>
      <c r="AU205" s="19" t="s">
        <v>81</v>
      </c>
    </row>
    <row r="206" s="2" customFormat="1" ht="16.5" customHeight="1">
      <c r="A206" s="40"/>
      <c r="B206" s="41"/>
      <c r="C206" s="216" t="s">
        <v>560</v>
      </c>
      <c r="D206" s="216" t="s">
        <v>212</v>
      </c>
      <c r="E206" s="217" t="s">
        <v>3611</v>
      </c>
      <c r="F206" s="218" t="s">
        <v>3612</v>
      </c>
      <c r="G206" s="219" t="s">
        <v>868</v>
      </c>
      <c r="H206" s="220">
        <v>5</v>
      </c>
      <c r="I206" s="221"/>
      <c r="J206" s="222">
        <f>ROUND(I206*H206,2)</f>
        <v>0</v>
      </c>
      <c r="K206" s="218" t="s">
        <v>216</v>
      </c>
      <c r="L206" s="46"/>
      <c r="M206" s="223" t="s">
        <v>19</v>
      </c>
      <c r="N206" s="224" t="s">
        <v>45</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217</v>
      </c>
      <c r="AT206" s="227" t="s">
        <v>212</v>
      </c>
      <c r="AU206" s="227" t="s">
        <v>81</v>
      </c>
      <c r="AY206" s="19" t="s">
        <v>210</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217</v>
      </c>
      <c r="BM206" s="227" t="s">
        <v>3613</v>
      </c>
    </row>
    <row r="207" s="2" customFormat="1">
      <c r="A207" s="40"/>
      <c r="B207" s="41"/>
      <c r="C207" s="42"/>
      <c r="D207" s="229" t="s">
        <v>219</v>
      </c>
      <c r="E207" s="42"/>
      <c r="F207" s="230" t="s">
        <v>3614</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219</v>
      </c>
      <c r="AU207" s="19" t="s">
        <v>81</v>
      </c>
    </row>
    <row r="208" s="2" customFormat="1" ht="16.5" customHeight="1">
      <c r="A208" s="40"/>
      <c r="B208" s="41"/>
      <c r="C208" s="216" t="s">
        <v>566</v>
      </c>
      <c r="D208" s="216" t="s">
        <v>212</v>
      </c>
      <c r="E208" s="217" t="s">
        <v>3615</v>
      </c>
      <c r="F208" s="218" t="s">
        <v>3616</v>
      </c>
      <c r="G208" s="219" t="s">
        <v>868</v>
      </c>
      <c r="H208" s="220">
        <v>1</v>
      </c>
      <c r="I208" s="221"/>
      <c r="J208" s="222">
        <f>ROUND(I208*H208,2)</f>
        <v>0</v>
      </c>
      <c r="K208" s="218" t="s">
        <v>216</v>
      </c>
      <c r="L208" s="46"/>
      <c r="M208" s="223" t="s">
        <v>19</v>
      </c>
      <c r="N208" s="224" t="s">
        <v>45</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217</v>
      </c>
      <c r="AT208" s="227" t="s">
        <v>212</v>
      </c>
      <c r="AU208" s="227" t="s">
        <v>81</v>
      </c>
      <c r="AY208" s="19" t="s">
        <v>210</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217</v>
      </c>
      <c r="BM208" s="227" t="s">
        <v>1025</v>
      </c>
    </row>
    <row r="209" s="2" customFormat="1">
      <c r="A209" s="40"/>
      <c r="B209" s="41"/>
      <c r="C209" s="42"/>
      <c r="D209" s="229" t="s">
        <v>219</v>
      </c>
      <c r="E209" s="42"/>
      <c r="F209" s="230" t="s">
        <v>3617</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219</v>
      </c>
      <c r="AU209" s="19" t="s">
        <v>81</v>
      </c>
    </row>
    <row r="210" s="12" customFormat="1" ht="25.92" customHeight="1">
      <c r="A210" s="12"/>
      <c r="B210" s="200"/>
      <c r="C210" s="201"/>
      <c r="D210" s="202" t="s">
        <v>73</v>
      </c>
      <c r="E210" s="203" t="s">
        <v>3618</v>
      </c>
      <c r="F210" s="203" t="s">
        <v>3619</v>
      </c>
      <c r="G210" s="201"/>
      <c r="H210" s="201"/>
      <c r="I210" s="204"/>
      <c r="J210" s="205">
        <f>BK210</f>
        <v>0</v>
      </c>
      <c r="K210" s="201"/>
      <c r="L210" s="206"/>
      <c r="M210" s="207"/>
      <c r="N210" s="208"/>
      <c r="O210" s="208"/>
      <c r="P210" s="209">
        <f>SUM(P211:P219)</f>
        <v>0</v>
      </c>
      <c r="Q210" s="208"/>
      <c r="R210" s="209">
        <f>SUM(R211:R219)</f>
        <v>0</v>
      </c>
      <c r="S210" s="208"/>
      <c r="T210" s="210">
        <f>SUM(T211:T219)</f>
        <v>0</v>
      </c>
      <c r="U210" s="12"/>
      <c r="V210" s="12"/>
      <c r="W210" s="12"/>
      <c r="X210" s="12"/>
      <c r="Y210" s="12"/>
      <c r="Z210" s="12"/>
      <c r="AA210" s="12"/>
      <c r="AB210" s="12"/>
      <c r="AC210" s="12"/>
      <c r="AD210" s="12"/>
      <c r="AE210" s="12"/>
      <c r="AR210" s="211" t="s">
        <v>81</v>
      </c>
      <c r="AT210" s="212" t="s">
        <v>73</v>
      </c>
      <c r="AU210" s="212" t="s">
        <v>74</v>
      </c>
      <c r="AY210" s="211" t="s">
        <v>210</v>
      </c>
      <c r="BK210" s="213">
        <f>SUM(BK211:BK219)</f>
        <v>0</v>
      </c>
    </row>
    <row r="211" s="2" customFormat="1" ht="16.5" customHeight="1">
      <c r="A211" s="40"/>
      <c r="B211" s="41"/>
      <c r="C211" s="216" t="s">
        <v>572</v>
      </c>
      <c r="D211" s="216" t="s">
        <v>212</v>
      </c>
      <c r="E211" s="217" t="s">
        <v>3620</v>
      </c>
      <c r="F211" s="218" t="s">
        <v>3621</v>
      </c>
      <c r="G211" s="219" t="s">
        <v>868</v>
      </c>
      <c r="H211" s="220">
        <v>1</v>
      </c>
      <c r="I211" s="221"/>
      <c r="J211" s="222">
        <f>ROUND(I211*H211,2)</f>
        <v>0</v>
      </c>
      <c r="K211" s="218" t="s">
        <v>216</v>
      </c>
      <c r="L211" s="46"/>
      <c r="M211" s="223" t="s">
        <v>19</v>
      </c>
      <c r="N211" s="224" t="s">
        <v>45</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217</v>
      </c>
      <c r="AT211" s="227" t="s">
        <v>212</v>
      </c>
      <c r="AU211" s="227" t="s">
        <v>81</v>
      </c>
      <c r="AY211" s="19" t="s">
        <v>210</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217</v>
      </c>
      <c r="BM211" s="227" t="s">
        <v>1039</v>
      </c>
    </row>
    <row r="212" s="2" customFormat="1">
      <c r="A212" s="40"/>
      <c r="B212" s="41"/>
      <c r="C212" s="42"/>
      <c r="D212" s="229" t="s">
        <v>219</v>
      </c>
      <c r="E212" s="42"/>
      <c r="F212" s="230" t="s">
        <v>3622</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219</v>
      </c>
      <c r="AU212" s="19" t="s">
        <v>81</v>
      </c>
    </row>
    <row r="213" s="2" customFormat="1" ht="16.5" customHeight="1">
      <c r="A213" s="40"/>
      <c r="B213" s="41"/>
      <c r="C213" s="216" t="s">
        <v>578</v>
      </c>
      <c r="D213" s="216" t="s">
        <v>212</v>
      </c>
      <c r="E213" s="217" t="s">
        <v>3623</v>
      </c>
      <c r="F213" s="218" t="s">
        <v>3624</v>
      </c>
      <c r="G213" s="219" t="s">
        <v>868</v>
      </c>
      <c r="H213" s="220">
        <v>1</v>
      </c>
      <c r="I213" s="221"/>
      <c r="J213" s="222">
        <f>ROUND(I213*H213,2)</f>
        <v>0</v>
      </c>
      <c r="K213" s="218" t="s">
        <v>216</v>
      </c>
      <c r="L213" s="46"/>
      <c r="M213" s="223" t="s">
        <v>19</v>
      </c>
      <c r="N213" s="224" t="s">
        <v>45</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217</v>
      </c>
      <c r="AT213" s="227" t="s">
        <v>212</v>
      </c>
      <c r="AU213" s="227" t="s">
        <v>81</v>
      </c>
      <c r="AY213" s="19" t="s">
        <v>210</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217</v>
      </c>
      <c r="BM213" s="227" t="s">
        <v>1050</v>
      </c>
    </row>
    <row r="214" s="2" customFormat="1">
      <c r="A214" s="40"/>
      <c r="B214" s="41"/>
      <c r="C214" s="42"/>
      <c r="D214" s="229" t="s">
        <v>219</v>
      </c>
      <c r="E214" s="42"/>
      <c r="F214" s="230" t="s">
        <v>3625</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219</v>
      </c>
      <c r="AU214" s="19" t="s">
        <v>81</v>
      </c>
    </row>
    <row r="215" s="2" customFormat="1">
      <c r="A215" s="40"/>
      <c r="B215" s="41"/>
      <c r="C215" s="42"/>
      <c r="D215" s="236" t="s">
        <v>1511</v>
      </c>
      <c r="E215" s="42"/>
      <c r="F215" s="288" t="s">
        <v>3626</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1511</v>
      </c>
      <c r="AU215" s="19" t="s">
        <v>81</v>
      </c>
    </row>
    <row r="216" s="2" customFormat="1" ht="16.5" customHeight="1">
      <c r="A216" s="40"/>
      <c r="B216" s="41"/>
      <c r="C216" s="216" t="s">
        <v>589</v>
      </c>
      <c r="D216" s="216" t="s">
        <v>212</v>
      </c>
      <c r="E216" s="217" t="s">
        <v>3627</v>
      </c>
      <c r="F216" s="218" t="s">
        <v>3117</v>
      </c>
      <c r="G216" s="219" t="s">
        <v>295</v>
      </c>
      <c r="H216" s="220">
        <v>1</v>
      </c>
      <c r="I216" s="221"/>
      <c r="J216" s="222">
        <f>ROUND(I216*H216,2)</f>
        <v>0</v>
      </c>
      <c r="K216" s="218" t="s">
        <v>216</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217</v>
      </c>
      <c r="AT216" s="227" t="s">
        <v>212</v>
      </c>
      <c r="AU216" s="227" t="s">
        <v>81</v>
      </c>
      <c r="AY216" s="19" t="s">
        <v>210</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217</v>
      </c>
      <c r="BM216" s="227" t="s">
        <v>3628</v>
      </c>
    </row>
    <row r="217" s="2" customFormat="1">
      <c r="A217" s="40"/>
      <c r="B217" s="41"/>
      <c r="C217" s="42"/>
      <c r="D217" s="229" t="s">
        <v>219</v>
      </c>
      <c r="E217" s="42"/>
      <c r="F217" s="230" t="s">
        <v>3629</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219</v>
      </c>
      <c r="AU217" s="19" t="s">
        <v>81</v>
      </c>
    </row>
    <row r="218" s="2" customFormat="1" ht="16.5" customHeight="1">
      <c r="A218" s="40"/>
      <c r="B218" s="41"/>
      <c r="C218" s="216" t="s">
        <v>595</v>
      </c>
      <c r="D218" s="216" t="s">
        <v>212</v>
      </c>
      <c r="E218" s="217" t="s">
        <v>3630</v>
      </c>
      <c r="F218" s="218" t="s">
        <v>3631</v>
      </c>
      <c r="G218" s="219" t="s">
        <v>295</v>
      </c>
      <c r="H218" s="220">
        <v>1</v>
      </c>
      <c r="I218" s="221"/>
      <c r="J218" s="222">
        <f>ROUND(I218*H218,2)</f>
        <v>0</v>
      </c>
      <c r="K218" s="218" t="s">
        <v>216</v>
      </c>
      <c r="L218" s="46"/>
      <c r="M218" s="223" t="s">
        <v>19</v>
      </c>
      <c r="N218" s="224" t="s">
        <v>45</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217</v>
      </c>
      <c r="AT218" s="227" t="s">
        <v>212</v>
      </c>
      <c r="AU218" s="227" t="s">
        <v>81</v>
      </c>
      <c r="AY218" s="19" t="s">
        <v>210</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217</v>
      </c>
      <c r="BM218" s="227" t="s">
        <v>3632</v>
      </c>
    </row>
    <row r="219" s="2" customFormat="1">
      <c r="A219" s="40"/>
      <c r="B219" s="41"/>
      <c r="C219" s="42"/>
      <c r="D219" s="229" t="s">
        <v>219</v>
      </c>
      <c r="E219" s="42"/>
      <c r="F219" s="230" t="s">
        <v>3633</v>
      </c>
      <c r="G219" s="42"/>
      <c r="H219" s="42"/>
      <c r="I219" s="231"/>
      <c r="J219" s="42"/>
      <c r="K219" s="42"/>
      <c r="L219" s="46"/>
      <c r="M219" s="298"/>
      <c r="N219" s="299"/>
      <c r="O219" s="292"/>
      <c r="P219" s="292"/>
      <c r="Q219" s="292"/>
      <c r="R219" s="292"/>
      <c r="S219" s="292"/>
      <c r="T219" s="300"/>
      <c r="U219" s="40"/>
      <c r="V219" s="40"/>
      <c r="W219" s="40"/>
      <c r="X219" s="40"/>
      <c r="Y219" s="40"/>
      <c r="Z219" s="40"/>
      <c r="AA219" s="40"/>
      <c r="AB219" s="40"/>
      <c r="AC219" s="40"/>
      <c r="AD219" s="40"/>
      <c r="AE219" s="40"/>
      <c r="AT219" s="19" t="s">
        <v>219</v>
      </c>
      <c r="AU219" s="19" t="s">
        <v>81</v>
      </c>
    </row>
    <row r="220" s="2" customFormat="1" ht="6.96" customHeight="1">
      <c r="A220" s="40"/>
      <c r="B220" s="61"/>
      <c r="C220" s="62"/>
      <c r="D220" s="62"/>
      <c r="E220" s="62"/>
      <c r="F220" s="62"/>
      <c r="G220" s="62"/>
      <c r="H220" s="62"/>
      <c r="I220" s="62"/>
      <c r="J220" s="62"/>
      <c r="K220" s="62"/>
      <c r="L220" s="46"/>
      <c r="M220" s="40"/>
      <c r="O220" s="40"/>
      <c r="P220" s="40"/>
      <c r="Q220" s="40"/>
      <c r="R220" s="40"/>
      <c r="S220" s="40"/>
      <c r="T220" s="40"/>
      <c r="U220" s="40"/>
      <c r="V220" s="40"/>
      <c r="W220" s="40"/>
      <c r="X220" s="40"/>
      <c r="Y220" s="40"/>
      <c r="Z220" s="40"/>
      <c r="AA220" s="40"/>
      <c r="AB220" s="40"/>
      <c r="AC220" s="40"/>
      <c r="AD220" s="40"/>
      <c r="AE220" s="40"/>
    </row>
  </sheetData>
  <sheetProtection sheet="1" autoFilter="0" formatColumns="0" formatRows="0" objects="1" scenarios="1" spinCount="100000" saltValue="ihhD91sK3wgLobwCyjWIodvIBP6q9++PyGk1WQ1j2SrP8Cb5KWpOowv0bHjnDoZbucH6wFFEB8o51L8W2oBQ3A==" hashValue="CVj/DCdtVEpl1Tm8goGDGIAMgELZxe04s1v6YZWg4WJDbIzLFTcGT/ncYPVG3i/NVyVTv+ffRN6L7YOFv1uFNw==" algorithmName="SHA-512" password="CC35"/>
  <autoFilter ref="C96:K21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0" r:id="rId1" display="https://podminky.urs.cz/item/CS_URS_2023_01/Pol1"/>
    <hyperlink ref="F103" r:id="rId2" display="https://podminky.urs.cz/item/CS_URS_2023_01/Pol2"/>
    <hyperlink ref="F106" r:id="rId3" display="https://podminky.urs.cz/item/CS_URS_2023_01/Pol3"/>
    <hyperlink ref="F110" r:id="rId4" display="https://podminky.urs.cz/item/CS_URS_2023_01/Pol4"/>
    <hyperlink ref="F112" r:id="rId5" display="https://podminky.urs.cz/item/CS_URS_2023_01/Pol5"/>
    <hyperlink ref="F115" r:id="rId6" display="https://podminky.urs.cz/item/CS_URS_2023_01/Pol6"/>
    <hyperlink ref="F118" r:id="rId7" display="https://podminky.urs.cz/item/CS_URS_2023_01/Pol7"/>
    <hyperlink ref="F122" r:id="rId8" display="https://podminky.urs.cz/item/CS_URS_2023_01/Pol8"/>
    <hyperlink ref="F125" r:id="rId9" display="https://podminky.urs.cz/item/CS_URS_2023_01/Pol9"/>
    <hyperlink ref="F128" r:id="rId10" display="https://podminky.urs.cz/item/CS_URS_2023_01/Pol10"/>
    <hyperlink ref="F131" r:id="rId11" display="https://podminky.urs.cz/item/CS_URS_2023_01/Pol11"/>
    <hyperlink ref="F134" r:id="rId12" display="https://podminky.urs.cz/item/CS_URS_2023_01/Pol12"/>
    <hyperlink ref="F137" r:id="rId13" display="https://podminky.urs.cz/item/CS_URS_2023_01/Pol13"/>
    <hyperlink ref="F140" r:id="rId14" display="https://podminky.urs.cz/item/CS_URS_2023_01/Pol14"/>
    <hyperlink ref="F143" r:id="rId15" display="https://podminky.urs.cz/item/CS_URS_2023_01/Pol15"/>
    <hyperlink ref="F146" r:id="rId16" display="https://podminky.urs.cz/item/CS_URS_2023_01/Pol16"/>
    <hyperlink ref="F149" r:id="rId17" display="https://podminky.urs.cz/item/CS_URS_2023_01/Pol17"/>
    <hyperlink ref="F152" r:id="rId18" display="https://podminky.urs.cz/item/CS_URS_2023_01/Pol18"/>
    <hyperlink ref="F155" r:id="rId19" display="https://podminky.urs.cz/item/CS_URS_2023_01/Pol19"/>
    <hyperlink ref="F158" r:id="rId20" display="https://podminky.urs.cz/item/CS_URS_2023_01/Pol20"/>
    <hyperlink ref="F161" r:id="rId21" display="https://podminky.urs.cz/item/CS_URS_2023_01/Pol21"/>
    <hyperlink ref="F164" r:id="rId22" display="https://podminky.urs.cz/item/CS_URS_2023_01/Pol22"/>
    <hyperlink ref="F167" r:id="rId23" display="https://podminky.urs.cz/item/CS_URS_2023_01/Pol23"/>
    <hyperlink ref="F171" r:id="rId24" display="https://podminky.urs.cz/item/CS_URS_2023_01/Pol24"/>
    <hyperlink ref="F174" r:id="rId25" display="https://podminky.urs.cz/item/CS_URS_2023_01/Pol25"/>
    <hyperlink ref="F177" r:id="rId26" display="https://podminky.urs.cz/item/CS_URS_2023_01/Pol26"/>
    <hyperlink ref="F180" r:id="rId27" display="https://podminky.urs.cz/item/CS_URS_2023_01/Pol27"/>
    <hyperlink ref="F183" r:id="rId28" display="https://podminky.urs.cz/item/CS_URS_2023_01/Pol28"/>
    <hyperlink ref="F186" r:id="rId29" display="https://podminky.urs.cz/item/CS_URS_2023_01/Pol29"/>
    <hyperlink ref="F189" r:id="rId30" display="https://podminky.urs.cz/item/CS_URS_2023_01/Pol30"/>
    <hyperlink ref="F193" r:id="rId31" display="https://podminky.urs.cz/item/CS_URS_2023_01/Pol31"/>
    <hyperlink ref="F195" r:id="rId32" display="https://podminky.urs.cz/item/CS_URS_2023_01/Pol32"/>
    <hyperlink ref="F197" r:id="rId33" display="https://podminky.urs.cz/item/CS_URS_2023_01/Pol33"/>
    <hyperlink ref="F199" r:id="rId34" display="https://podminky.urs.cz/item/CS_URS_2023_01/Pol34"/>
    <hyperlink ref="F201" r:id="rId35" display="https://podminky.urs.cz/item/CS_URS_2023_01/Pol35"/>
    <hyperlink ref="F203" r:id="rId36" display="https://podminky.urs.cz/item/CS_URS_2023_01/Pol36"/>
    <hyperlink ref="F205" r:id="rId37" display="https://podminky.urs.cz/item/CS_URS_2023_01/Pol37"/>
    <hyperlink ref="F207" r:id="rId38" display="https://podminky.urs.cz/item/CS_URS_2023_01/Pol38"/>
    <hyperlink ref="F209" r:id="rId39" display="https://podminky.urs.cz/item/CS_URS_2023_01/Pol39"/>
    <hyperlink ref="F212" r:id="rId40" display="https://podminky.urs.cz/item/CS_URS_2023_01/Pol40"/>
    <hyperlink ref="F214" r:id="rId41" display="https://podminky.urs.cz/item/CS_URS_2023_01/Pol41"/>
    <hyperlink ref="F217" r:id="rId42" display="https://podminky.urs.cz/item/CS_URS_2023_01/R 001"/>
    <hyperlink ref="F219" r:id="rId43" display="https://podminky.urs.cz/item/CS_URS_2023_01/R 002"/>
  </hyperlinks>
  <pageMargins left="0.39375" right="0.39375" top="0.39375" bottom="0.39375" header="0" footer="0"/>
  <pageSetup paperSize="9" orientation="landscape" blackAndWhite="1" fitToHeight="100"/>
  <headerFooter>
    <oddFooter>&amp;CStrana &amp;P z &amp;N</oddFooter>
  </headerFooter>
  <drawing r:id="rId4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3634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3635</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ROUND((SUM(BE97:BE183)),  2)</f>
        <v>0</v>
      </c>
      <c r="G37" s="40"/>
      <c r="H37" s="40"/>
      <c r="I37" s="160">
        <v>0.20999999999999999</v>
      </c>
      <c r="J37" s="159">
        <f>ROUND(((SUM(BE97:BE183))*I37),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ROUND((SUM(BF97:BF183)),  2)</f>
        <v>0</v>
      </c>
      <c r="G38" s="40"/>
      <c r="H38" s="40"/>
      <c r="I38" s="160">
        <v>0.14999999999999999</v>
      </c>
      <c r="J38" s="159">
        <f>ROUND(((SUM(BF97:BF183))*I38),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ROUND((SUM(BG97:BG183)),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ROUND((SUM(BH97:BH183)),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ROUND((SUM(BI97:BI183)),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01.7 - Zařízení silnoproudé elektrotechniky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3636</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3637</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3638</v>
      </c>
      <c r="E70" s="186"/>
      <c r="F70" s="186"/>
      <c r="G70" s="186"/>
      <c r="H70" s="186"/>
      <c r="I70" s="186"/>
      <c r="J70" s="187">
        <f>J104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3639</v>
      </c>
      <c r="E71" s="186"/>
      <c r="F71" s="186"/>
      <c r="G71" s="186"/>
      <c r="H71" s="186"/>
      <c r="I71" s="186"/>
      <c r="J71" s="187">
        <f>J156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3640</v>
      </c>
      <c r="E72" s="186"/>
      <c r="F72" s="186"/>
      <c r="G72" s="186"/>
      <c r="H72" s="186"/>
      <c r="I72" s="186"/>
      <c r="J72" s="187">
        <f>J159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3641</v>
      </c>
      <c r="E73" s="186"/>
      <c r="F73" s="186"/>
      <c r="G73" s="186"/>
      <c r="H73" s="186"/>
      <c r="I73" s="186"/>
      <c r="J73" s="187">
        <f>J176</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195</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Revitalizace Starého děkanství, Nymburk</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167</v>
      </c>
      <c r="D84" s="24"/>
      <c r="E84" s="24"/>
      <c r="F84" s="24"/>
      <c r="G84" s="24"/>
      <c r="H84" s="24"/>
      <c r="I84" s="24"/>
      <c r="J84" s="24"/>
      <c r="K84" s="24"/>
      <c r="L84" s="22"/>
    </row>
    <row r="85" s="1" customFormat="1" ht="16.5" customHeight="1">
      <c r="B85" s="23"/>
      <c r="C85" s="24"/>
      <c r="D85" s="24"/>
      <c r="E85" s="172" t="s">
        <v>2268</v>
      </c>
      <c r="F85" s="24"/>
      <c r="G85" s="24"/>
      <c r="H85" s="24"/>
      <c r="I85" s="24"/>
      <c r="J85" s="24"/>
      <c r="K85" s="24"/>
      <c r="L85" s="22"/>
    </row>
    <row r="86" s="1" customFormat="1" ht="12" customHeight="1">
      <c r="B86" s="23"/>
      <c r="C86" s="34" t="s">
        <v>169</v>
      </c>
      <c r="D86" s="24"/>
      <c r="E86" s="24"/>
      <c r="F86" s="24"/>
      <c r="G86" s="24"/>
      <c r="H86" s="24"/>
      <c r="I86" s="24"/>
      <c r="J86" s="24"/>
      <c r="K86" s="24"/>
      <c r="L86" s="22"/>
    </row>
    <row r="87" s="2" customFormat="1" ht="16.5" customHeight="1">
      <c r="A87" s="40"/>
      <c r="B87" s="41"/>
      <c r="C87" s="42"/>
      <c r="D87" s="42"/>
      <c r="E87" s="173" t="s">
        <v>170</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171</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01.7 - Zařízení silnoproudé elektrotechniky</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2. 5. 2022</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31</v>
      </c>
      <c r="J93" s="38" t="str">
        <f>E25</f>
        <v>FAPAL s.r.o.</v>
      </c>
      <c r="K93" s="42"/>
      <c r="L93" s="148"/>
      <c r="S93" s="40"/>
      <c r="T93" s="40"/>
      <c r="U93" s="40"/>
      <c r="V93" s="40"/>
      <c r="W93" s="40"/>
      <c r="X93" s="40"/>
      <c r="Y93" s="40"/>
      <c r="Z93" s="40"/>
      <c r="AA93" s="40"/>
      <c r="AB93" s="40"/>
      <c r="AC93" s="40"/>
      <c r="AD93" s="40"/>
      <c r="AE93" s="40"/>
    </row>
    <row r="94" s="2" customFormat="1" ht="15.15" customHeight="1">
      <c r="A94" s="40"/>
      <c r="B94" s="41"/>
      <c r="C94" s="34" t="s">
        <v>29</v>
      </c>
      <c r="D94" s="42"/>
      <c r="E94" s="42"/>
      <c r="F94" s="29" t="str">
        <f>IF(E22="","",E22)</f>
        <v>Vyplň údaj</v>
      </c>
      <c r="G94" s="42"/>
      <c r="H94" s="42"/>
      <c r="I94" s="34" t="s">
        <v>35</v>
      </c>
      <c r="J94" s="38" t="str">
        <f>E28</f>
        <v>Veronika Šoulová</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196</v>
      </c>
      <c r="D96" s="192" t="s">
        <v>59</v>
      </c>
      <c r="E96" s="192" t="s">
        <v>55</v>
      </c>
      <c r="F96" s="192" t="s">
        <v>56</v>
      </c>
      <c r="G96" s="192" t="s">
        <v>197</v>
      </c>
      <c r="H96" s="192" t="s">
        <v>198</v>
      </c>
      <c r="I96" s="192" t="s">
        <v>199</v>
      </c>
      <c r="J96" s="192" t="s">
        <v>175</v>
      </c>
      <c r="K96" s="193" t="s">
        <v>200</v>
      </c>
      <c r="L96" s="194"/>
      <c r="M96" s="94" t="s">
        <v>19</v>
      </c>
      <c r="N96" s="95" t="s">
        <v>44</v>
      </c>
      <c r="O96" s="95" t="s">
        <v>201</v>
      </c>
      <c r="P96" s="95" t="s">
        <v>202</v>
      </c>
      <c r="Q96" s="95" t="s">
        <v>203</v>
      </c>
      <c r="R96" s="95" t="s">
        <v>204</v>
      </c>
      <c r="S96" s="95" t="s">
        <v>205</v>
      </c>
      <c r="T96" s="96" t="s">
        <v>206</v>
      </c>
      <c r="U96" s="189"/>
      <c r="V96" s="189"/>
      <c r="W96" s="189"/>
      <c r="X96" s="189"/>
      <c r="Y96" s="189"/>
      <c r="Z96" s="189"/>
      <c r="AA96" s="189"/>
      <c r="AB96" s="189"/>
      <c r="AC96" s="189"/>
      <c r="AD96" s="189"/>
      <c r="AE96" s="189"/>
    </row>
    <row r="97" s="2" customFormat="1" ht="22.8" customHeight="1">
      <c r="A97" s="40"/>
      <c r="B97" s="41"/>
      <c r="C97" s="101" t="s">
        <v>207</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73</v>
      </c>
      <c r="AU97" s="19" t="s">
        <v>176</v>
      </c>
      <c r="BK97" s="199">
        <f>BK98</f>
        <v>0</v>
      </c>
    </row>
    <row r="98" s="12" customFormat="1" ht="25.92" customHeight="1">
      <c r="A98" s="12"/>
      <c r="B98" s="200"/>
      <c r="C98" s="201"/>
      <c r="D98" s="202" t="s">
        <v>73</v>
      </c>
      <c r="E98" s="203" t="s">
        <v>937</v>
      </c>
      <c r="F98" s="203" t="s">
        <v>937</v>
      </c>
      <c r="G98" s="201"/>
      <c r="H98" s="201"/>
      <c r="I98" s="204"/>
      <c r="J98" s="205">
        <f>BK98</f>
        <v>0</v>
      </c>
      <c r="K98" s="201"/>
      <c r="L98" s="206"/>
      <c r="M98" s="207"/>
      <c r="N98" s="208"/>
      <c r="O98" s="208"/>
      <c r="P98" s="209">
        <f>P99+P104+P156+P159+P176</f>
        <v>0</v>
      </c>
      <c r="Q98" s="208"/>
      <c r="R98" s="209">
        <f>R99+R104+R156+R159+R176</f>
        <v>0</v>
      </c>
      <c r="S98" s="208"/>
      <c r="T98" s="210">
        <f>T99+T104+T156+T159+T176</f>
        <v>0</v>
      </c>
      <c r="U98" s="12"/>
      <c r="V98" s="12"/>
      <c r="W98" s="12"/>
      <c r="X98" s="12"/>
      <c r="Y98" s="12"/>
      <c r="Z98" s="12"/>
      <c r="AA98" s="12"/>
      <c r="AB98" s="12"/>
      <c r="AC98" s="12"/>
      <c r="AD98" s="12"/>
      <c r="AE98" s="12"/>
      <c r="AR98" s="211" t="s">
        <v>83</v>
      </c>
      <c r="AT98" s="212" t="s">
        <v>73</v>
      </c>
      <c r="AU98" s="212" t="s">
        <v>74</v>
      </c>
      <c r="AY98" s="211" t="s">
        <v>210</v>
      </c>
      <c r="BK98" s="213">
        <f>BK99+BK104+BK156+BK159+BK176</f>
        <v>0</v>
      </c>
    </row>
    <row r="99" s="12" customFormat="1" ht="22.8" customHeight="1">
      <c r="A99" s="12"/>
      <c r="B99" s="200"/>
      <c r="C99" s="201"/>
      <c r="D99" s="202" t="s">
        <v>73</v>
      </c>
      <c r="E99" s="214" t="s">
        <v>3642</v>
      </c>
      <c r="F99" s="214" t="s">
        <v>3643</v>
      </c>
      <c r="G99" s="201"/>
      <c r="H99" s="201"/>
      <c r="I99" s="204"/>
      <c r="J99" s="215">
        <f>BK99</f>
        <v>0</v>
      </c>
      <c r="K99" s="201"/>
      <c r="L99" s="206"/>
      <c r="M99" s="207"/>
      <c r="N99" s="208"/>
      <c r="O99" s="208"/>
      <c r="P99" s="209">
        <f>SUM(P100:P103)</f>
        <v>0</v>
      </c>
      <c r="Q99" s="208"/>
      <c r="R99" s="209">
        <f>SUM(R100:R103)</f>
        <v>0</v>
      </c>
      <c r="S99" s="208"/>
      <c r="T99" s="210">
        <f>SUM(T100:T103)</f>
        <v>0</v>
      </c>
      <c r="U99" s="12"/>
      <c r="V99" s="12"/>
      <c r="W99" s="12"/>
      <c r="X99" s="12"/>
      <c r="Y99" s="12"/>
      <c r="Z99" s="12"/>
      <c r="AA99" s="12"/>
      <c r="AB99" s="12"/>
      <c r="AC99" s="12"/>
      <c r="AD99" s="12"/>
      <c r="AE99" s="12"/>
      <c r="AR99" s="211" t="s">
        <v>83</v>
      </c>
      <c r="AT99" s="212" t="s">
        <v>73</v>
      </c>
      <c r="AU99" s="212" t="s">
        <v>81</v>
      </c>
      <c r="AY99" s="211" t="s">
        <v>210</v>
      </c>
      <c r="BK99" s="213">
        <f>SUM(BK100:BK103)</f>
        <v>0</v>
      </c>
    </row>
    <row r="100" s="2" customFormat="1" ht="16.5" customHeight="1">
      <c r="A100" s="40"/>
      <c r="B100" s="41"/>
      <c r="C100" s="278" t="s">
        <v>81</v>
      </c>
      <c r="D100" s="278" t="s">
        <v>424</v>
      </c>
      <c r="E100" s="279" t="s">
        <v>3644</v>
      </c>
      <c r="F100" s="280" t="s">
        <v>3645</v>
      </c>
      <c r="G100" s="281" t="s">
        <v>868</v>
      </c>
      <c r="H100" s="282">
        <v>1</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3646</v>
      </c>
    </row>
    <row r="101" s="2" customFormat="1">
      <c r="A101" s="40"/>
      <c r="B101" s="41"/>
      <c r="C101" s="42"/>
      <c r="D101" s="236" t="s">
        <v>1511</v>
      </c>
      <c r="E101" s="42"/>
      <c r="F101" s="288" t="s">
        <v>3647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1511</v>
      </c>
      <c r="AU101" s="19" t="s">
        <v>83</v>
      </c>
    </row>
    <row r="102" s="2" customFormat="1" ht="16.5" customHeight="1">
      <c r="A102" s="40"/>
      <c r="B102" s="41"/>
      <c r="C102" s="278" t="s">
        <v>83</v>
      </c>
      <c r="D102" s="278" t="s">
        <v>424</v>
      </c>
      <c r="E102" s="279" t="s">
        <v>3648</v>
      </c>
      <c r="F102" s="280" t="s">
        <v>3649</v>
      </c>
      <c r="G102" s="281" t="s">
        <v>868</v>
      </c>
      <c r="H102" s="282">
        <v>48</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498</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368</v>
      </c>
      <c r="BM102" s="227" t="s">
        <v>3650</v>
      </c>
    </row>
    <row r="103" s="2" customFormat="1" ht="16.5" customHeight="1">
      <c r="A103" s="40"/>
      <c r="B103" s="41"/>
      <c r="C103" s="278" t="s">
        <v>91</v>
      </c>
      <c r="D103" s="278" t="s">
        <v>424</v>
      </c>
      <c r="E103" s="279" t="s">
        <v>3651</v>
      </c>
      <c r="F103" s="280" t="s">
        <v>3652</v>
      </c>
      <c r="G103" s="281" t="s">
        <v>868</v>
      </c>
      <c r="H103" s="282">
        <v>9</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498</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368</v>
      </c>
      <c r="BM103" s="227" t="s">
        <v>3653</v>
      </c>
    </row>
    <row r="104" s="12" customFormat="1" ht="22.8" customHeight="1">
      <c r="A104" s="12"/>
      <c r="B104" s="200"/>
      <c r="C104" s="201"/>
      <c r="D104" s="202" t="s">
        <v>73</v>
      </c>
      <c r="E104" s="214" t="s">
        <v>3654</v>
      </c>
      <c r="F104" s="214" t="s">
        <v>3655</v>
      </c>
      <c r="G104" s="201"/>
      <c r="H104" s="201"/>
      <c r="I104" s="204"/>
      <c r="J104" s="215">
        <f>BK104</f>
        <v>0</v>
      </c>
      <c r="K104" s="201"/>
      <c r="L104" s="206"/>
      <c r="M104" s="207"/>
      <c r="N104" s="208"/>
      <c r="O104" s="208"/>
      <c r="P104" s="209">
        <f>SUM(P105:P155)</f>
        <v>0</v>
      </c>
      <c r="Q104" s="208"/>
      <c r="R104" s="209">
        <f>SUM(R105:R155)</f>
        <v>0</v>
      </c>
      <c r="S104" s="208"/>
      <c r="T104" s="210">
        <f>SUM(T105:T155)</f>
        <v>0</v>
      </c>
      <c r="U104" s="12"/>
      <c r="V104" s="12"/>
      <c r="W104" s="12"/>
      <c r="X104" s="12"/>
      <c r="Y104" s="12"/>
      <c r="Z104" s="12"/>
      <c r="AA104" s="12"/>
      <c r="AB104" s="12"/>
      <c r="AC104" s="12"/>
      <c r="AD104" s="12"/>
      <c r="AE104" s="12"/>
      <c r="AR104" s="211" t="s">
        <v>83</v>
      </c>
      <c r="AT104" s="212" t="s">
        <v>73</v>
      </c>
      <c r="AU104" s="212" t="s">
        <v>81</v>
      </c>
      <c r="AY104" s="211" t="s">
        <v>210</v>
      </c>
      <c r="BK104" s="213">
        <f>SUM(BK105:BK155)</f>
        <v>0</v>
      </c>
    </row>
    <row r="105" s="2" customFormat="1" ht="16.5" customHeight="1">
      <c r="A105" s="40"/>
      <c r="B105" s="41"/>
      <c r="C105" s="278" t="s">
        <v>217</v>
      </c>
      <c r="D105" s="278" t="s">
        <v>424</v>
      </c>
      <c r="E105" s="279" t="s">
        <v>3656</v>
      </c>
      <c r="F105" s="280" t="s">
        <v>3657</v>
      </c>
      <c r="G105" s="281" t="s">
        <v>868</v>
      </c>
      <c r="H105" s="282">
        <v>48</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498</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368</v>
      </c>
      <c r="BM105" s="227" t="s">
        <v>3658</v>
      </c>
    </row>
    <row r="106" s="2" customFormat="1" ht="16.5" customHeight="1">
      <c r="A106" s="40"/>
      <c r="B106" s="41"/>
      <c r="C106" s="278" t="s">
        <v>267</v>
      </c>
      <c r="D106" s="278" t="s">
        <v>424</v>
      </c>
      <c r="E106" s="279" t="s">
        <v>3659</v>
      </c>
      <c r="F106" s="280" t="s">
        <v>3660</v>
      </c>
      <c r="G106" s="281" t="s">
        <v>868</v>
      </c>
      <c r="H106" s="282">
        <v>33</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498</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368</v>
      </c>
      <c r="BM106" s="227" t="s">
        <v>3661</v>
      </c>
    </row>
    <row r="107" s="2" customFormat="1" ht="16.5" customHeight="1">
      <c r="A107" s="40"/>
      <c r="B107" s="41"/>
      <c r="C107" s="278" t="s">
        <v>276</v>
      </c>
      <c r="D107" s="278" t="s">
        <v>424</v>
      </c>
      <c r="E107" s="279" t="s">
        <v>3662</v>
      </c>
      <c r="F107" s="280" t="s">
        <v>3663</v>
      </c>
      <c r="G107" s="281" t="s">
        <v>868</v>
      </c>
      <c r="H107" s="282">
        <v>2</v>
      </c>
      <c r="I107" s="283"/>
      <c r="J107" s="284">
        <f>ROUND(I107*H107,2)</f>
        <v>0</v>
      </c>
      <c r="K107" s="280" t="s">
        <v>19</v>
      </c>
      <c r="L107" s="285"/>
      <c r="M107" s="286" t="s">
        <v>19</v>
      </c>
      <c r="N107" s="287"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498</v>
      </c>
      <c r="AT107" s="227" t="s">
        <v>424</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368</v>
      </c>
      <c r="BM107" s="227" t="s">
        <v>3664</v>
      </c>
    </row>
    <row r="108" s="2" customFormat="1" ht="16.5" customHeight="1">
      <c r="A108" s="40"/>
      <c r="B108" s="41"/>
      <c r="C108" s="278" t="s">
        <v>281</v>
      </c>
      <c r="D108" s="278" t="s">
        <v>424</v>
      </c>
      <c r="E108" s="279" t="s">
        <v>3665</v>
      </c>
      <c r="F108" s="280" t="s">
        <v>3666</v>
      </c>
      <c r="G108" s="281" t="s">
        <v>868</v>
      </c>
      <c r="H108" s="282">
        <v>7</v>
      </c>
      <c r="I108" s="283"/>
      <c r="J108" s="284">
        <f>ROUND(I108*H108,2)</f>
        <v>0</v>
      </c>
      <c r="K108" s="280" t="s">
        <v>19</v>
      </c>
      <c r="L108" s="285"/>
      <c r="M108" s="286" t="s">
        <v>19</v>
      </c>
      <c r="N108" s="287"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498</v>
      </c>
      <c r="AT108" s="227" t="s">
        <v>424</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368</v>
      </c>
      <c r="BM108" s="227" t="s">
        <v>3667</v>
      </c>
    </row>
    <row r="109" s="2" customFormat="1" ht="16.5" customHeight="1">
      <c r="A109" s="40"/>
      <c r="B109" s="41"/>
      <c r="C109" s="278" t="s">
        <v>286</v>
      </c>
      <c r="D109" s="278" t="s">
        <v>424</v>
      </c>
      <c r="E109" s="279" t="s">
        <v>3668</v>
      </c>
      <c r="F109" s="280" t="s">
        <v>3669</v>
      </c>
      <c r="G109" s="281" t="s">
        <v>868</v>
      </c>
      <c r="H109" s="282">
        <v>2</v>
      </c>
      <c r="I109" s="283"/>
      <c r="J109" s="284">
        <f>ROUND(I109*H109,2)</f>
        <v>0</v>
      </c>
      <c r="K109" s="280" t="s">
        <v>19</v>
      </c>
      <c r="L109" s="285"/>
      <c r="M109" s="286" t="s">
        <v>19</v>
      </c>
      <c r="N109" s="287"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498</v>
      </c>
      <c r="AT109" s="227" t="s">
        <v>424</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368</v>
      </c>
      <c r="BM109" s="227" t="s">
        <v>3670</v>
      </c>
    </row>
    <row r="110" s="2" customFormat="1" ht="16.5" customHeight="1">
      <c r="A110" s="40"/>
      <c r="B110" s="41"/>
      <c r="C110" s="278" t="s">
        <v>292</v>
      </c>
      <c r="D110" s="278" t="s">
        <v>424</v>
      </c>
      <c r="E110" s="279" t="s">
        <v>3671</v>
      </c>
      <c r="F110" s="280" t="s">
        <v>3672</v>
      </c>
      <c r="G110" s="281" t="s">
        <v>868</v>
      </c>
      <c r="H110" s="282">
        <v>5</v>
      </c>
      <c r="I110" s="283"/>
      <c r="J110" s="284">
        <f>ROUND(I110*H110,2)</f>
        <v>0</v>
      </c>
      <c r="K110" s="280" t="s">
        <v>19</v>
      </c>
      <c r="L110" s="285"/>
      <c r="M110" s="286" t="s">
        <v>19</v>
      </c>
      <c r="N110" s="287"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498</v>
      </c>
      <c r="AT110" s="227" t="s">
        <v>424</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368</v>
      </c>
      <c r="BM110" s="227" t="s">
        <v>3673</v>
      </c>
    </row>
    <row r="111" s="2" customFormat="1" ht="16.5" customHeight="1">
      <c r="A111" s="40"/>
      <c r="B111" s="41"/>
      <c r="C111" s="278" t="s">
        <v>299</v>
      </c>
      <c r="D111" s="278" t="s">
        <v>424</v>
      </c>
      <c r="E111" s="279" t="s">
        <v>3674</v>
      </c>
      <c r="F111" s="280" t="s">
        <v>3675</v>
      </c>
      <c r="G111" s="281" t="s">
        <v>868</v>
      </c>
      <c r="H111" s="282">
        <v>79</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3676</v>
      </c>
    </row>
    <row r="112" s="2" customFormat="1" ht="16.5" customHeight="1">
      <c r="A112" s="40"/>
      <c r="B112" s="41"/>
      <c r="C112" s="278" t="s">
        <v>307</v>
      </c>
      <c r="D112" s="278" t="s">
        <v>424</v>
      </c>
      <c r="E112" s="279" t="s">
        <v>3677</v>
      </c>
      <c r="F112" s="280" t="s">
        <v>3678</v>
      </c>
      <c r="G112" s="281" t="s">
        <v>868</v>
      </c>
      <c r="H112" s="282">
        <v>5</v>
      </c>
      <c r="I112" s="283"/>
      <c r="J112" s="284">
        <f>ROUND(I112*H112,2)</f>
        <v>0</v>
      </c>
      <c r="K112" s="280" t="s">
        <v>19</v>
      </c>
      <c r="L112" s="285"/>
      <c r="M112" s="286" t="s">
        <v>19</v>
      </c>
      <c r="N112" s="28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498</v>
      </c>
      <c r="AT112" s="227" t="s">
        <v>424</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368</v>
      </c>
      <c r="BM112" s="227" t="s">
        <v>3679</v>
      </c>
    </row>
    <row r="113" s="2" customFormat="1" ht="16.5" customHeight="1">
      <c r="A113" s="40"/>
      <c r="B113" s="41"/>
      <c r="C113" s="278" t="s">
        <v>314</v>
      </c>
      <c r="D113" s="278" t="s">
        <v>424</v>
      </c>
      <c r="E113" s="279" t="s">
        <v>3680</v>
      </c>
      <c r="F113" s="280" t="s">
        <v>3681</v>
      </c>
      <c r="G113" s="281" t="s">
        <v>868</v>
      </c>
      <c r="H113" s="282">
        <v>11</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3682</v>
      </c>
    </row>
    <row r="114" s="2" customFormat="1" ht="16.5" customHeight="1">
      <c r="A114" s="40"/>
      <c r="B114" s="41"/>
      <c r="C114" s="278" t="s">
        <v>332</v>
      </c>
      <c r="D114" s="278" t="s">
        <v>424</v>
      </c>
      <c r="E114" s="279" t="s">
        <v>3683</v>
      </c>
      <c r="F114" s="280" t="s">
        <v>3684</v>
      </c>
      <c r="G114" s="281" t="s">
        <v>868</v>
      </c>
      <c r="H114" s="282">
        <v>1</v>
      </c>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3685</v>
      </c>
    </row>
    <row r="115" s="2" customFormat="1" ht="16.5" customHeight="1">
      <c r="A115" s="40"/>
      <c r="B115" s="41"/>
      <c r="C115" s="278" t="s">
        <v>349</v>
      </c>
      <c r="D115" s="278" t="s">
        <v>424</v>
      </c>
      <c r="E115" s="279" t="s">
        <v>3686</v>
      </c>
      <c r="F115" s="280" t="s">
        <v>3687</v>
      </c>
      <c r="G115" s="281" t="s">
        <v>295</v>
      </c>
      <c r="H115" s="282">
        <v>1</v>
      </c>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3688</v>
      </c>
    </row>
    <row r="116" s="2" customFormat="1" ht="16.5" customHeight="1">
      <c r="A116" s="40"/>
      <c r="B116" s="41"/>
      <c r="C116" s="278" t="s">
        <v>8</v>
      </c>
      <c r="D116" s="278" t="s">
        <v>424</v>
      </c>
      <c r="E116" s="279" t="s">
        <v>3689</v>
      </c>
      <c r="F116" s="280" t="s">
        <v>3690</v>
      </c>
      <c r="G116" s="281" t="s">
        <v>868</v>
      </c>
      <c r="H116" s="282">
        <v>192</v>
      </c>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3691</v>
      </c>
    </row>
    <row r="117" s="2" customFormat="1" ht="16.5" customHeight="1">
      <c r="A117" s="40"/>
      <c r="B117" s="41"/>
      <c r="C117" s="278" t="s">
        <v>368</v>
      </c>
      <c r="D117" s="278" t="s">
        <v>424</v>
      </c>
      <c r="E117" s="279" t="s">
        <v>3692</v>
      </c>
      <c r="F117" s="280" t="s">
        <v>3693</v>
      </c>
      <c r="G117" s="281" t="s">
        <v>868</v>
      </c>
      <c r="H117" s="282">
        <v>122</v>
      </c>
      <c r="I117" s="283"/>
      <c r="J117" s="284">
        <f>ROUND(I117*H117,2)</f>
        <v>0</v>
      </c>
      <c r="K117" s="280" t="s">
        <v>19</v>
      </c>
      <c r="L117" s="285"/>
      <c r="M117" s="286" t="s">
        <v>19</v>
      </c>
      <c r="N117" s="287"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498</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368</v>
      </c>
      <c r="BM117" s="227" t="s">
        <v>3694</v>
      </c>
    </row>
    <row r="118" s="2" customFormat="1" ht="16.5" customHeight="1">
      <c r="A118" s="40"/>
      <c r="B118" s="41"/>
      <c r="C118" s="278" t="s">
        <v>374</v>
      </c>
      <c r="D118" s="278" t="s">
        <v>424</v>
      </c>
      <c r="E118" s="279" t="s">
        <v>3695</v>
      </c>
      <c r="F118" s="280" t="s">
        <v>3696</v>
      </c>
      <c r="G118" s="281" t="s">
        <v>868</v>
      </c>
      <c r="H118" s="282">
        <v>22</v>
      </c>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3697</v>
      </c>
    </row>
    <row r="119" s="2" customFormat="1" ht="16.5" customHeight="1">
      <c r="A119" s="40"/>
      <c r="B119" s="41"/>
      <c r="C119" s="278" t="s">
        <v>386</v>
      </c>
      <c r="D119" s="278" t="s">
        <v>424</v>
      </c>
      <c r="E119" s="279" t="s">
        <v>3698</v>
      </c>
      <c r="F119" s="280" t="s">
        <v>3699</v>
      </c>
      <c r="G119" s="281" t="s">
        <v>868</v>
      </c>
      <c r="H119" s="282">
        <v>110</v>
      </c>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3700</v>
      </c>
    </row>
    <row r="120" s="2" customFormat="1" ht="16.5" customHeight="1">
      <c r="A120" s="40"/>
      <c r="B120" s="41"/>
      <c r="C120" s="278" t="s">
        <v>399</v>
      </c>
      <c r="D120" s="278" t="s">
        <v>424</v>
      </c>
      <c r="E120" s="279" t="s">
        <v>3701</v>
      </c>
      <c r="F120" s="280" t="s">
        <v>3702</v>
      </c>
      <c r="G120" s="281" t="s">
        <v>868</v>
      </c>
      <c r="H120" s="282">
        <v>125</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3703</v>
      </c>
    </row>
    <row r="121" s="2" customFormat="1" ht="16.5" customHeight="1">
      <c r="A121" s="40"/>
      <c r="B121" s="41"/>
      <c r="C121" s="278" t="s">
        <v>406</v>
      </c>
      <c r="D121" s="278" t="s">
        <v>424</v>
      </c>
      <c r="E121" s="279" t="s">
        <v>3704</v>
      </c>
      <c r="F121" s="280" t="s">
        <v>3705</v>
      </c>
      <c r="G121" s="281" t="s">
        <v>417</v>
      </c>
      <c r="H121" s="282">
        <v>220</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3706</v>
      </c>
    </row>
    <row r="122" s="2" customFormat="1" ht="16.5" customHeight="1">
      <c r="A122" s="40"/>
      <c r="B122" s="41"/>
      <c r="C122" s="278" t="s">
        <v>7</v>
      </c>
      <c r="D122" s="278" t="s">
        <v>424</v>
      </c>
      <c r="E122" s="279" t="s">
        <v>3707</v>
      </c>
      <c r="F122" s="280" t="s">
        <v>3708</v>
      </c>
      <c r="G122" s="281" t="s">
        <v>295</v>
      </c>
      <c r="H122" s="282">
        <v>1</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3709</v>
      </c>
    </row>
    <row r="123" s="2" customFormat="1" ht="16.5" customHeight="1">
      <c r="A123" s="40"/>
      <c r="B123" s="41"/>
      <c r="C123" s="278" t="s">
        <v>423</v>
      </c>
      <c r="D123" s="278" t="s">
        <v>424</v>
      </c>
      <c r="E123" s="279" t="s">
        <v>3710</v>
      </c>
      <c r="F123" s="280" t="s">
        <v>3711</v>
      </c>
      <c r="G123" s="281" t="s">
        <v>417</v>
      </c>
      <c r="H123" s="282">
        <v>80</v>
      </c>
      <c r="I123" s="283"/>
      <c r="J123" s="284">
        <f>ROUND(I123*H123,2)</f>
        <v>0</v>
      </c>
      <c r="K123" s="280" t="s">
        <v>19</v>
      </c>
      <c r="L123" s="285"/>
      <c r="M123" s="286" t="s">
        <v>19</v>
      </c>
      <c r="N123" s="287"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498</v>
      </c>
      <c r="AT123" s="227" t="s">
        <v>424</v>
      </c>
      <c r="AU123" s="227" t="s">
        <v>83</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368</v>
      </c>
      <c r="BM123" s="227" t="s">
        <v>3712</v>
      </c>
    </row>
    <row r="124" s="2" customFormat="1" ht="16.5" customHeight="1">
      <c r="A124" s="40"/>
      <c r="B124" s="41"/>
      <c r="C124" s="278" t="s">
        <v>428</v>
      </c>
      <c r="D124" s="278" t="s">
        <v>424</v>
      </c>
      <c r="E124" s="279" t="s">
        <v>3713</v>
      </c>
      <c r="F124" s="280" t="s">
        <v>3714</v>
      </c>
      <c r="G124" s="281" t="s">
        <v>417</v>
      </c>
      <c r="H124" s="282">
        <v>5</v>
      </c>
      <c r="I124" s="283"/>
      <c r="J124" s="284">
        <f>ROUND(I124*H124,2)</f>
        <v>0</v>
      </c>
      <c r="K124" s="280" t="s">
        <v>19</v>
      </c>
      <c r="L124" s="285"/>
      <c r="M124" s="286" t="s">
        <v>19</v>
      </c>
      <c r="N124" s="28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498</v>
      </c>
      <c r="AT124" s="227" t="s">
        <v>424</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368</v>
      </c>
      <c r="BM124" s="227" t="s">
        <v>3715</v>
      </c>
    </row>
    <row r="125" s="2" customFormat="1" ht="16.5" customHeight="1">
      <c r="A125" s="40"/>
      <c r="B125" s="41"/>
      <c r="C125" s="278" t="s">
        <v>435</v>
      </c>
      <c r="D125" s="278" t="s">
        <v>424</v>
      </c>
      <c r="E125" s="279" t="s">
        <v>3716</v>
      </c>
      <c r="F125" s="280" t="s">
        <v>3717</v>
      </c>
      <c r="G125" s="281" t="s">
        <v>417</v>
      </c>
      <c r="H125" s="282">
        <v>390</v>
      </c>
      <c r="I125" s="283"/>
      <c r="J125" s="284">
        <f>ROUND(I125*H125,2)</f>
        <v>0</v>
      </c>
      <c r="K125" s="280" t="s">
        <v>19</v>
      </c>
      <c r="L125" s="285"/>
      <c r="M125" s="286" t="s">
        <v>19</v>
      </c>
      <c r="N125" s="287"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498</v>
      </c>
      <c r="AT125" s="227" t="s">
        <v>424</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368</v>
      </c>
      <c r="BM125" s="227" t="s">
        <v>3718</v>
      </c>
    </row>
    <row r="126" s="2" customFormat="1" ht="16.5" customHeight="1">
      <c r="A126" s="40"/>
      <c r="B126" s="41"/>
      <c r="C126" s="278" t="s">
        <v>450</v>
      </c>
      <c r="D126" s="278" t="s">
        <v>424</v>
      </c>
      <c r="E126" s="279" t="s">
        <v>3719</v>
      </c>
      <c r="F126" s="280" t="s">
        <v>3720</v>
      </c>
      <c r="G126" s="281" t="s">
        <v>417</v>
      </c>
      <c r="H126" s="282">
        <v>1370</v>
      </c>
      <c r="I126" s="283"/>
      <c r="J126" s="284">
        <f>ROUND(I126*H126,2)</f>
        <v>0</v>
      </c>
      <c r="K126" s="280" t="s">
        <v>19</v>
      </c>
      <c r="L126" s="285"/>
      <c r="M126" s="286" t="s">
        <v>19</v>
      </c>
      <c r="N126" s="28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498</v>
      </c>
      <c r="AT126" s="227" t="s">
        <v>424</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368</v>
      </c>
      <c r="BM126" s="227" t="s">
        <v>3721</v>
      </c>
    </row>
    <row r="127" s="2" customFormat="1" ht="16.5" customHeight="1">
      <c r="A127" s="40"/>
      <c r="B127" s="41"/>
      <c r="C127" s="278" t="s">
        <v>456</v>
      </c>
      <c r="D127" s="278" t="s">
        <v>424</v>
      </c>
      <c r="E127" s="279" t="s">
        <v>3722</v>
      </c>
      <c r="F127" s="280" t="s">
        <v>3723</v>
      </c>
      <c r="G127" s="281" t="s">
        <v>417</v>
      </c>
      <c r="H127" s="282">
        <v>1050</v>
      </c>
      <c r="I127" s="283"/>
      <c r="J127" s="284">
        <f>ROUND(I127*H127,2)</f>
        <v>0</v>
      </c>
      <c r="K127" s="280" t="s">
        <v>19</v>
      </c>
      <c r="L127" s="285"/>
      <c r="M127" s="286" t="s">
        <v>19</v>
      </c>
      <c r="N127" s="287"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498</v>
      </c>
      <c r="AT127" s="227" t="s">
        <v>424</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368</v>
      </c>
      <c r="BM127" s="227" t="s">
        <v>3724</v>
      </c>
    </row>
    <row r="128" s="2" customFormat="1" ht="16.5" customHeight="1">
      <c r="A128" s="40"/>
      <c r="B128" s="41"/>
      <c r="C128" s="278" t="s">
        <v>467</v>
      </c>
      <c r="D128" s="278" t="s">
        <v>424</v>
      </c>
      <c r="E128" s="279" t="s">
        <v>3725</v>
      </c>
      <c r="F128" s="280" t="s">
        <v>3726</v>
      </c>
      <c r="G128" s="281" t="s">
        <v>417</v>
      </c>
      <c r="H128" s="282">
        <v>60</v>
      </c>
      <c r="I128" s="283"/>
      <c r="J128" s="284">
        <f>ROUND(I128*H128,2)</f>
        <v>0</v>
      </c>
      <c r="K128" s="280" t="s">
        <v>19</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498</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368</v>
      </c>
      <c r="BM128" s="227" t="s">
        <v>3727</v>
      </c>
    </row>
    <row r="129" s="2" customFormat="1" ht="16.5" customHeight="1">
      <c r="A129" s="40"/>
      <c r="B129" s="41"/>
      <c r="C129" s="278" t="s">
        <v>474</v>
      </c>
      <c r="D129" s="278" t="s">
        <v>424</v>
      </c>
      <c r="E129" s="279" t="s">
        <v>3728</v>
      </c>
      <c r="F129" s="280" t="s">
        <v>3729</v>
      </c>
      <c r="G129" s="281" t="s">
        <v>417</v>
      </c>
      <c r="H129" s="282">
        <v>160</v>
      </c>
      <c r="I129" s="283"/>
      <c r="J129" s="284">
        <f>ROUND(I129*H129,2)</f>
        <v>0</v>
      </c>
      <c r="K129" s="280" t="s">
        <v>19</v>
      </c>
      <c r="L129" s="285"/>
      <c r="M129" s="286" t="s">
        <v>19</v>
      </c>
      <c r="N129" s="287" t="s">
        <v>45</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498</v>
      </c>
      <c r="AT129" s="227" t="s">
        <v>424</v>
      </c>
      <c r="AU129" s="227" t="s">
        <v>83</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368</v>
      </c>
      <c r="BM129" s="227" t="s">
        <v>3730</v>
      </c>
    </row>
    <row r="130" s="2" customFormat="1" ht="16.5" customHeight="1">
      <c r="A130" s="40"/>
      <c r="B130" s="41"/>
      <c r="C130" s="278" t="s">
        <v>481</v>
      </c>
      <c r="D130" s="278" t="s">
        <v>424</v>
      </c>
      <c r="E130" s="279" t="s">
        <v>3731</v>
      </c>
      <c r="F130" s="280" t="s">
        <v>3732</v>
      </c>
      <c r="G130" s="281" t="s">
        <v>868</v>
      </c>
      <c r="H130" s="282">
        <v>21</v>
      </c>
      <c r="I130" s="283"/>
      <c r="J130" s="284">
        <f>ROUND(I130*H130,2)</f>
        <v>0</v>
      </c>
      <c r="K130" s="280" t="s">
        <v>19</v>
      </c>
      <c r="L130" s="285"/>
      <c r="M130" s="286" t="s">
        <v>19</v>
      </c>
      <c r="N130" s="28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498</v>
      </c>
      <c r="AT130" s="227" t="s">
        <v>424</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368</v>
      </c>
      <c r="BM130" s="227" t="s">
        <v>3733</v>
      </c>
    </row>
    <row r="131" s="2" customFormat="1" ht="16.5" customHeight="1">
      <c r="A131" s="40"/>
      <c r="B131" s="41"/>
      <c r="C131" s="278" t="s">
        <v>487</v>
      </c>
      <c r="D131" s="278" t="s">
        <v>424</v>
      </c>
      <c r="E131" s="279" t="s">
        <v>3734</v>
      </c>
      <c r="F131" s="280" t="s">
        <v>3735</v>
      </c>
      <c r="G131" s="281" t="s">
        <v>868</v>
      </c>
      <c r="H131" s="282">
        <v>3</v>
      </c>
      <c r="I131" s="283"/>
      <c r="J131" s="284">
        <f>ROUND(I131*H131,2)</f>
        <v>0</v>
      </c>
      <c r="K131" s="280" t="s">
        <v>19</v>
      </c>
      <c r="L131" s="285"/>
      <c r="M131" s="286" t="s">
        <v>19</v>
      </c>
      <c r="N131" s="287"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498</v>
      </c>
      <c r="AT131" s="227" t="s">
        <v>424</v>
      </c>
      <c r="AU131" s="227" t="s">
        <v>83</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368</v>
      </c>
      <c r="BM131" s="227" t="s">
        <v>3736</v>
      </c>
    </row>
    <row r="132" s="2" customFormat="1" ht="16.5" customHeight="1">
      <c r="A132" s="40"/>
      <c r="B132" s="41"/>
      <c r="C132" s="278" t="s">
        <v>492</v>
      </c>
      <c r="D132" s="278" t="s">
        <v>424</v>
      </c>
      <c r="E132" s="279" t="s">
        <v>3737</v>
      </c>
      <c r="F132" s="280" t="s">
        <v>3738</v>
      </c>
      <c r="G132" s="281" t="s">
        <v>868</v>
      </c>
      <c r="H132" s="282">
        <v>7</v>
      </c>
      <c r="I132" s="283"/>
      <c r="J132" s="284">
        <f>ROUND(I132*H132,2)</f>
        <v>0</v>
      </c>
      <c r="K132" s="280" t="s">
        <v>19</v>
      </c>
      <c r="L132" s="285"/>
      <c r="M132" s="286" t="s">
        <v>19</v>
      </c>
      <c r="N132" s="287"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498</v>
      </c>
      <c r="AT132" s="227" t="s">
        <v>424</v>
      </c>
      <c r="AU132" s="227" t="s">
        <v>83</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368</v>
      </c>
      <c r="BM132" s="227" t="s">
        <v>3739</v>
      </c>
    </row>
    <row r="133" s="2" customFormat="1" ht="16.5" customHeight="1">
      <c r="A133" s="40"/>
      <c r="B133" s="41"/>
      <c r="C133" s="278" t="s">
        <v>498</v>
      </c>
      <c r="D133" s="278" t="s">
        <v>424</v>
      </c>
      <c r="E133" s="279" t="s">
        <v>3740</v>
      </c>
      <c r="F133" s="280" t="s">
        <v>3741</v>
      </c>
      <c r="G133" s="281" t="s">
        <v>868</v>
      </c>
      <c r="H133" s="282">
        <v>65</v>
      </c>
      <c r="I133" s="283"/>
      <c r="J133" s="284">
        <f>ROUND(I133*H133,2)</f>
        <v>0</v>
      </c>
      <c r="K133" s="280" t="s">
        <v>19</v>
      </c>
      <c r="L133" s="285"/>
      <c r="M133" s="286" t="s">
        <v>19</v>
      </c>
      <c r="N133" s="287"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498</v>
      </c>
      <c r="AT133" s="227" t="s">
        <v>424</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368</v>
      </c>
      <c r="BM133" s="227" t="s">
        <v>3742</v>
      </c>
    </row>
    <row r="134" s="2" customFormat="1" ht="16.5" customHeight="1">
      <c r="A134" s="40"/>
      <c r="B134" s="41"/>
      <c r="C134" s="278" t="s">
        <v>504</v>
      </c>
      <c r="D134" s="278" t="s">
        <v>424</v>
      </c>
      <c r="E134" s="279" t="s">
        <v>3743</v>
      </c>
      <c r="F134" s="280" t="s">
        <v>3744</v>
      </c>
      <c r="G134" s="281" t="s">
        <v>868</v>
      </c>
      <c r="H134" s="282">
        <v>120</v>
      </c>
      <c r="I134" s="283"/>
      <c r="J134" s="284">
        <f>ROUND(I134*H134,2)</f>
        <v>0</v>
      </c>
      <c r="K134" s="280" t="s">
        <v>19</v>
      </c>
      <c r="L134" s="285"/>
      <c r="M134" s="286" t="s">
        <v>19</v>
      </c>
      <c r="N134" s="28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498</v>
      </c>
      <c r="AT134" s="227" t="s">
        <v>424</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368</v>
      </c>
      <c r="BM134" s="227" t="s">
        <v>3745</v>
      </c>
    </row>
    <row r="135" s="2" customFormat="1" ht="16.5" customHeight="1">
      <c r="A135" s="40"/>
      <c r="B135" s="41"/>
      <c r="C135" s="278" t="s">
        <v>514</v>
      </c>
      <c r="D135" s="278" t="s">
        <v>424</v>
      </c>
      <c r="E135" s="279" t="s">
        <v>3746</v>
      </c>
      <c r="F135" s="280" t="s">
        <v>3747</v>
      </c>
      <c r="G135" s="281" t="s">
        <v>868</v>
      </c>
      <c r="H135" s="282">
        <v>2</v>
      </c>
      <c r="I135" s="283"/>
      <c r="J135" s="284">
        <f>ROUND(I135*H135,2)</f>
        <v>0</v>
      </c>
      <c r="K135" s="280" t="s">
        <v>19</v>
      </c>
      <c r="L135" s="285"/>
      <c r="M135" s="286" t="s">
        <v>19</v>
      </c>
      <c r="N135" s="287"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498</v>
      </c>
      <c r="AT135" s="227" t="s">
        <v>424</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368</v>
      </c>
      <c r="BM135" s="227" t="s">
        <v>3748</v>
      </c>
    </row>
    <row r="136" s="2" customFormat="1" ht="16.5" customHeight="1">
      <c r="A136" s="40"/>
      <c r="B136" s="41"/>
      <c r="C136" s="278" t="s">
        <v>521</v>
      </c>
      <c r="D136" s="278" t="s">
        <v>424</v>
      </c>
      <c r="E136" s="279" t="s">
        <v>3749</v>
      </c>
      <c r="F136" s="280" t="s">
        <v>3750</v>
      </c>
      <c r="G136" s="281" t="s">
        <v>868</v>
      </c>
      <c r="H136" s="282">
        <v>3</v>
      </c>
      <c r="I136" s="283"/>
      <c r="J136" s="284">
        <f>ROUND(I136*H136,2)</f>
        <v>0</v>
      </c>
      <c r="K136" s="280" t="s">
        <v>19</v>
      </c>
      <c r="L136" s="285"/>
      <c r="M136" s="286" t="s">
        <v>19</v>
      </c>
      <c r="N136" s="287"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498</v>
      </c>
      <c r="AT136" s="227" t="s">
        <v>424</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368</v>
      </c>
      <c r="BM136" s="227" t="s">
        <v>3751</v>
      </c>
    </row>
    <row r="137" s="2" customFormat="1" ht="16.5" customHeight="1">
      <c r="A137" s="40"/>
      <c r="B137" s="41"/>
      <c r="C137" s="278" t="s">
        <v>540</v>
      </c>
      <c r="D137" s="278" t="s">
        <v>424</v>
      </c>
      <c r="E137" s="279" t="s">
        <v>3752</v>
      </c>
      <c r="F137" s="280" t="s">
        <v>3753</v>
      </c>
      <c r="G137" s="281" t="s">
        <v>868</v>
      </c>
      <c r="H137" s="282">
        <v>7</v>
      </c>
      <c r="I137" s="283"/>
      <c r="J137" s="284">
        <f>ROUND(I137*H137,2)</f>
        <v>0</v>
      </c>
      <c r="K137" s="280" t="s">
        <v>19</v>
      </c>
      <c r="L137" s="285"/>
      <c r="M137" s="286" t="s">
        <v>19</v>
      </c>
      <c r="N137" s="287"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498</v>
      </c>
      <c r="AT137" s="227" t="s">
        <v>424</v>
      </c>
      <c r="AU137" s="227" t="s">
        <v>83</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368</v>
      </c>
      <c r="BM137" s="227" t="s">
        <v>3754</v>
      </c>
    </row>
    <row r="138" s="2" customFormat="1" ht="16.5" customHeight="1">
      <c r="A138" s="40"/>
      <c r="B138" s="41"/>
      <c r="C138" s="278" t="s">
        <v>548</v>
      </c>
      <c r="D138" s="278" t="s">
        <v>424</v>
      </c>
      <c r="E138" s="279" t="s">
        <v>3755</v>
      </c>
      <c r="F138" s="280" t="s">
        <v>3756</v>
      </c>
      <c r="G138" s="281" t="s">
        <v>868</v>
      </c>
      <c r="H138" s="282">
        <v>6</v>
      </c>
      <c r="I138" s="283"/>
      <c r="J138" s="284">
        <f>ROUND(I138*H138,2)</f>
        <v>0</v>
      </c>
      <c r="K138" s="280" t="s">
        <v>19</v>
      </c>
      <c r="L138" s="285"/>
      <c r="M138" s="286" t="s">
        <v>19</v>
      </c>
      <c r="N138" s="287"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498</v>
      </c>
      <c r="AT138" s="227" t="s">
        <v>424</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368</v>
      </c>
      <c r="BM138" s="227" t="s">
        <v>3757</v>
      </c>
    </row>
    <row r="139" s="2" customFormat="1" ht="16.5" customHeight="1">
      <c r="A139" s="40"/>
      <c r="B139" s="41"/>
      <c r="C139" s="278" t="s">
        <v>560</v>
      </c>
      <c r="D139" s="278" t="s">
        <v>424</v>
      </c>
      <c r="E139" s="279" t="s">
        <v>3758</v>
      </c>
      <c r="F139" s="280" t="s">
        <v>3759</v>
      </c>
      <c r="G139" s="281" t="s">
        <v>868</v>
      </c>
      <c r="H139" s="282">
        <v>6</v>
      </c>
      <c r="I139" s="283"/>
      <c r="J139" s="284">
        <f>ROUND(I139*H139,2)</f>
        <v>0</v>
      </c>
      <c r="K139" s="280" t="s">
        <v>19</v>
      </c>
      <c r="L139" s="285"/>
      <c r="M139" s="286" t="s">
        <v>19</v>
      </c>
      <c r="N139" s="287"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498</v>
      </c>
      <c r="AT139" s="227" t="s">
        <v>424</v>
      </c>
      <c r="AU139" s="227" t="s">
        <v>83</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368</v>
      </c>
      <c r="BM139" s="227" t="s">
        <v>3760</v>
      </c>
    </row>
    <row r="140" s="2" customFormat="1" ht="16.5" customHeight="1">
      <c r="A140" s="40"/>
      <c r="B140" s="41"/>
      <c r="C140" s="278" t="s">
        <v>566</v>
      </c>
      <c r="D140" s="278" t="s">
        <v>424</v>
      </c>
      <c r="E140" s="279" t="s">
        <v>3761</v>
      </c>
      <c r="F140" s="280" t="s">
        <v>3762</v>
      </c>
      <c r="G140" s="281" t="s">
        <v>868</v>
      </c>
      <c r="H140" s="282">
        <v>6</v>
      </c>
      <c r="I140" s="283"/>
      <c r="J140" s="284">
        <f>ROUND(I140*H140,2)</f>
        <v>0</v>
      </c>
      <c r="K140" s="280" t="s">
        <v>19</v>
      </c>
      <c r="L140" s="285"/>
      <c r="M140" s="286" t="s">
        <v>19</v>
      </c>
      <c r="N140" s="287"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498</v>
      </c>
      <c r="AT140" s="227" t="s">
        <v>424</v>
      </c>
      <c r="AU140" s="227" t="s">
        <v>83</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368</v>
      </c>
      <c r="BM140" s="227" t="s">
        <v>3763</v>
      </c>
    </row>
    <row r="141" s="2" customFormat="1" ht="16.5" customHeight="1">
      <c r="A141" s="40"/>
      <c r="B141" s="41"/>
      <c r="C141" s="278" t="s">
        <v>572</v>
      </c>
      <c r="D141" s="278" t="s">
        <v>424</v>
      </c>
      <c r="E141" s="279" t="s">
        <v>3764</v>
      </c>
      <c r="F141" s="280" t="s">
        <v>3765</v>
      </c>
      <c r="G141" s="281" t="s">
        <v>868</v>
      </c>
      <c r="H141" s="282">
        <v>12</v>
      </c>
      <c r="I141" s="283"/>
      <c r="J141" s="284">
        <f>ROUND(I141*H141,2)</f>
        <v>0</v>
      </c>
      <c r="K141" s="280" t="s">
        <v>19</v>
      </c>
      <c r="L141" s="285"/>
      <c r="M141" s="286" t="s">
        <v>19</v>
      </c>
      <c r="N141" s="287"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498</v>
      </c>
      <c r="AT141" s="227" t="s">
        <v>424</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368</v>
      </c>
      <c r="BM141" s="227" t="s">
        <v>3766</v>
      </c>
    </row>
    <row r="142" s="2" customFormat="1" ht="16.5" customHeight="1">
      <c r="A142" s="40"/>
      <c r="B142" s="41"/>
      <c r="C142" s="278" t="s">
        <v>578</v>
      </c>
      <c r="D142" s="278" t="s">
        <v>424</v>
      </c>
      <c r="E142" s="279" t="s">
        <v>3767</v>
      </c>
      <c r="F142" s="280" t="s">
        <v>3768</v>
      </c>
      <c r="G142" s="281" t="s">
        <v>417</v>
      </c>
      <c r="H142" s="282">
        <v>82</v>
      </c>
      <c r="I142" s="283"/>
      <c r="J142" s="284">
        <f>ROUND(I142*H142,2)</f>
        <v>0</v>
      </c>
      <c r="K142" s="280" t="s">
        <v>19</v>
      </c>
      <c r="L142" s="285"/>
      <c r="M142" s="286" t="s">
        <v>19</v>
      </c>
      <c r="N142" s="287"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498</v>
      </c>
      <c r="AT142" s="227" t="s">
        <v>424</v>
      </c>
      <c r="AU142" s="227" t="s">
        <v>83</v>
      </c>
      <c r="AY142" s="19" t="s">
        <v>210</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368</v>
      </c>
      <c r="BM142" s="227" t="s">
        <v>3769</v>
      </c>
    </row>
    <row r="143" s="2" customFormat="1" ht="16.5" customHeight="1">
      <c r="A143" s="40"/>
      <c r="B143" s="41"/>
      <c r="C143" s="278" t="s">
        <v>589</v>
      </c>
      <c r="D143" s="278" t="s">
        <v>424</v>
      </c>
      <c r="E143" s="279" t="s">
        <v>3770</v>
      </c>
      <c r="F143" s="280" t="s">
        <v>3771</v>
      </c>
      <c r="G143" s="281" t="s">
        <v>417</v>
      </c>
      <c r="H143" s="282">
        <v>42</v>
      </c>
      <c r="I143" s="283"/>
      <c r="J143" s="284">
        <f>ROUND(I143*H143,2)</f>
        <v>0</v>
      </c>
      <c r="K143" s="280" t="s">
        <v>19</v>
      </c>
      <c r="L143" s="285"/>
      <c r="M143" s="286" t="s">
        <v>19</v>
      </c>
      <c r="N143" s="287"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498</v>
      </c>
      <c r="AT143" s="227" t="s">
        <v>424</v>
      </c>
      <c r="AU143" s="227" t="s">
        <v>83</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368</v>
      </c>
      <c r="BM143" s="227" t="s">
        <v>3772</v>
      </c>
    </row>
    <row r="144" s="2" customFormat="1" ht="16.5" customHeight="1">
      <c r="A144" s="40"/>
      <c r="B144" s="41"/>
      <c r="C144" s="278" t="s">
        <v>595</v>
      </c>
      <c r="D144" s="278" t="s">
        <v>424</v>
      </c>
      <c r="E144" s="279" t="s">
        <v>3773</v>
      </c>
      <c r="F144" s="280" t="s">
        <v>3774</v>
      </c>
      <c r="G144" s="281" t="s">
        <v>868</v>
      </c>
      <c r="H144" s="282">
        <v>6</v>
      </c>
      <c r="I144" s="283"/>
      <c r="J144" s="284">
        <f>ROUND(I144*H144,2)</f>
        <v>0</v>
      </c>
      <c r="K144" s="280" t="s">
        <v>19</v>
      </c>
      <c r="L144" s="285"/>
      <c r="M144" s="286" t="s">
        <v>19</v>
      </c>
      <c r="N144" s="287"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498</v>
      </c>
      <c r="AT144" s="227" t="s">
        <v>424</v>
      </c>
      <c r="AU144" s="227" t="s">
        <v>83</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368</v>
      </c>
      <c r="BM144" s="227" t="s">
        <v>3775</v>
      </c>
    </row>
    <row r="145" s="2" customFormat="1" ht="16.5" customHeight="1">
      <c r="A145" s="40"/>
      <c r="B145" s="41"/>
      <c r="C145" s="278" t="s">
        <v>601</v>
      </c>
      <c r="D145" s="278" t="s">
        <v>424</v>
      </c>
      <c r="E145" s="279" t="s">
        <v>3776</v>
      </c>
      <c r="F145" s="280" t="s">
        <v>3777</v>
      </c>
      <c r="G145" s="281" t="s">
        <v>868</v>
      </c>
      <c r="H145" s="282">
        <v>12</v>
      </c>
      <c r="I145" s="283"/>
      <c r="J145" s="284">
        <f>ROUND(I145*H145,2)</f>
        <v>0</v>
      </c>
      <c r="K145" s="280" t="s">
        <v>19</v>
      </c>
      <c r="L145" s="285"/>
      <c r="M145" s="286" t="s">
        <v>19</v>
      </c>
      <c r="N145" s="287"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498</v>
      </c>
      <c r="AT145" s="227" t="s">
        <v>424</v>
      </c>
      <c r="AU145" s="227" t="s">
        <v>83</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368</v>
      </c>
      <c r="BM145" s="227" t="s">
        <v>3778</v>
      </c>
    </row>
    <row r="146" s="2" customFormat="1" ht="16.5" customHeight="1">
      <c r="A146" s="40"/>
      <c r="B146" s="41"/>
      <c r="C146" s="278" t="s">
        <v>607</v>
      </c>
      <c r="D146" s="278" t="s">
        <v>424</v>
      </c>
      <c r="E146" s="279" t="s">
        <v>3779</v>
      </c>
      <c r="F146" s="280" t="s">
        <v>3780</v>
      </c>
      <c r="G146" s="281" t="s">
        <v>868</v>
      </c>
      <c r="H146" s="282">
        <v>12</v>
      </c>
      <c r="I146" s="283"/>
      <c r="J146" s="284">
        <f>ROUND(I146*H146,2)</f>
        <v>0</v>
      </c>
      <c r="K146" s="280" t="s">
        <v>19</v>
      </c>
      <c r="L146" s="285"/>
      <c r="M146" s="286" t="s">
        <v>19</v>
      </c>
      <c r="N146" s="287"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498</v>
      </c>
      <c r="AT146" s="227" t="s">
        <v>424</v>
      </c>
      <c r="AU146" s="227" t="s">
        <v>83</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368</v>
      </c>
      <c r="BM146" s="227" t="s">
        <v>3781</v>
      </c>
    </row>
    <row r="147" s="2" customFormat="1" ht="16.5" customHeight="1">
      <c r="A147" s="40"/>
      <c r="B147" s="41"/>
      <c r="C147" s="278" t="s">
        <v>618</v>
      </c>
      <c r="D147" s="278" t="s">
        <v>424</v>
      </c>
      <c r="E147" s="279" t="s">
        <v>3782</v>
      </c>
      <c r="F147" s="280" t="s">
        <v>3783</v>
      </c>
      <c r="G147" s="281" t="s">
        <v>868</v>
      </c>
      <c r="H147" s="282">
        <v>3</v>
      </c>
      <c r="I147" s="283"/>
      <c r="J147" s="284">
        <f>ROUND(I147*H147,2)</f>
        <v>0</v>
      </c>
      <c r="K147" s="280" t="s">
        <v>19</v>
      </c>
      <c r="L147" s="285"/>
      <c r="M147" s="286" t="s">
        <v>19</v>
      </c>
      <c r="N147" s="287"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498</v>
      </c>
      <c r="AT147" s="227" t="s">
        <v>424</v>
      </c>
      <c r="AU147" s="227" t="s">
        <v>83</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368</v>
      </c>
      <c r="BM147" s="227" t="s">
        <v>3784</v>
      </c>
    </row>
    <row r="148" s="2" customFormat="1" ht="16.5" customHeight="1">
      <c r="A148" s="40"/>
      <c r="B148" s="41"/>
      <c r="C148" s="278" t="s">
        <v>631</v>
      </c>
      <c r="D148" s="278" t="s">
        <v>424</v>
      </c>
      <c r="E148" s="279" t="s">
        <v>3785</v>
      </c>
      <c r="F148" s="280" t="s">
        <v>3786</v>
      </c>
      <c r="G148" s="281" t="s">
        <v>868</v>
      </c>
      <c r="H148" s="282">
        <v>37</v>
      </c>
      <c r="I148" s="283"/>
      <c r="J148" s="284">
        <f>ROUND(I148*H148,2)</f>
        <v>0</v>
      </c>
      <c r="K148" s="280" t="s">
        <v>19</v>
      </c>
      <c r="L148" s="285"/>
      <c r="M148" s="286" t="s">
        <v>19</v>
      </c>
      <c r="N148" s="287"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498</v>
      </c>
      <c r="AT148" s="227" t="s">
        <v>424</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368</v>
      </c>
      <c r="BM148" s="227" t="s">
        <v>3787</v>
      </c>
    </row>
    <row r="149" s="2" customFormat="1" ht="16.5" customHeight="1">
      <c r="A149" s="40"/>
      <c r="B149" s="41"/>
      <c r="C149" s="278" t="s">
        <v>690</v>
      </c>
      <c r="D149" s="278" t="s">
        <v>424</v>
      </c>
      <c r="E149" s="279" t="s">
        <v>3788</v>
      </c>
      <c r="F149" s="280" t="s">
        <v>3789</v>
      </c>
      <c r="G149" s="281" t="s">
        <v>295</v>
      </c>
      <c r="H149" s="282">
        <v>1</v>
      </c>
      <c r="I149" s="283"/>
      <c r="J149" s="284">
        <f>ROUND(I149*H149,2)</f>
        <v>0</v>
      </c>
      <c r="K149" s="280" t="s">
        <v>19</v>
      </c>
      <c r="L149" s="285"/>
      <c r="M149" s="286" t="s">
        <v>19</v>
      </c>
      <c r="N149" s="287"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498</v>
      </c>
      <c r="AT149" s="227" t="s">
        <v>424</v>
      </c>
      <c r="AU149" s="227" t="s">
        <v>83</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368</v>
      </c>
      <c r="BM149" s="227" t="s">
        <v>3790</v>
      </c>
    </row>
    <row r="150" s="2" customFormat="1" ht="16.5" customHeight="1">
      <c r="A150" s="40"/>
      <c r="B150" s="41"/>
      <c r="C150" s="278" t="s">
        <v>696</v>
      </c>
      <c r="D150" s="278" t="s">
        <v>424</v>
      </c>
      <c r="E150" s="279" t="s">
        <v>3791</v>
      </c>
      <c r="F150" s="280" t="s">
        <v>3792</v>
      </c>
      <c r="G150" s="281" t="s">
        <v>295</v>
      </c>
      <c r="H150" s="282">
        <v>1</v>
      </c>
      <c r="I150" s="283"/>
      <c r="J150" s="284">
        <f>ROUND(I150*H150,2)</f>
        <v>0</v>
      </c>
      <c r="K150" s="280" t="s">
        <v>19</v>
      </c>
      <c r="L150" s="285"/>
      <c r="M150" s="286" t="s">
        <v>19</v>
      </c>
      <c r="N150" s="287"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498</v>
      </c>
      <c r="AT150" s="227" t="s">
        <v>424</v>
      </c>
      <c r="AU150" s="227" t="s">
        <v>83</v>
      </c>
      <c r="AY150" s="19" t="s">
        <v>210</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368</v>
      </c>
      <c r="BM150" s="227" t="s">
        <v>3793</v>
      </c>
    </row>
    <row r="151" s="2" customFormat="1" ht="16.5" customHeight="1">
      <c r="A151" s="40"/>
      <c r="B151" s="41"/>
      <c r="C151" s="278" t="s">
        <v>718</v>
      </c>
      <c r="D151" s="278" t="s">
        <v>424</v>
      </c>
      <c r="E151" s="279" t="s">
        <v>3794</v>
      </c>
      <c r="F151" s="280" t="s">
        <v>3795</v>
      </c>
      <c r="G151" s="281" t="s">
        <v>868</v>
      </c>
      <c r="H151" s="282">
        <v>3</v>
      </c>
      <c r="I151" s="283"/>
      <c r="J151" s="284">
        <f>ROUND(I151*H151,2)</f>
        <v>0</v>
      </c>
      <c r="K151" s="280" t="s">
        <v>19</v>
      </c>
      <c r="L151" s="285"/>
      <c r="M151" s="286" t="s">
        <v>19</v>
      </c>
      <c r="N151" s="287"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498</v>
      </c>
      <c r="AT151" s="227" t="s">
        <v>424</v>
      </c>
      <c r="AU151" s="227" t="s">
        <v>83</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368</v>
      </c>
      <c r="BM151" s="227" t="s">
        <v>3796</v>
      </c>
    </row>
    <row r="152" s="2" customFormat="1" ht="16.5" customHeight="1">
      <c r="A152" s="40"/>
      <c r="B152" s="41"/>
      <c r="C152" s="278" t="s">
        <v>820</v>
      </c>
      <c r="D152" s="278" t="s">
        <v>424</v>
      </c>
      <c r="E152" s="279" t="s">
        <v>3797</v>
      </c>
      <c r="F152" s="280" t="s">
        <v>3798</v>
      </c>
      <c r="G152" s="281" t="s">
        <v>868</v>
      </c>
      <c r="H152" s="282">
        <v>3</v>
      </c>
      <c r="I152" s="283"/>
      <c r="J152" s="284">
        <f>ROUND(I152*H152,2)</f>
        <v>0</v>
      </c>
      <c r="K152" s="280" t="s">
        <v>19</v>
      </c>
      <c r="L152" s="285"/>
      <c r="M152" s="286" t="s">
        <v>19</v>
      </c>
      <c r="N152" s="287"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498</v>
      </c>
      <c r="AT152" s="227" t="s">
        <v>424</v>
      </c>
      <c r="AU152" s="227" t="s">
        <v>83</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368</v>
      </c>
      <c r="BM152" s="227" t="s">
        <v>3799</v>
      </c>
    </row>
    <row r="153" s="2" customFormat="1" ht="16.5" customHeight="1">
      <c r="A153" s="40"/>
      <c r="B153" s="41"/>
      <c r="C153" s="278" t="s">
        <v>847</v>
      </c>
      <c r="D153" s="278" t="s">
        <v>424</v>
      </c>
      <c r="E153" s="279" t="s">
        <v>3800</v>
      </c>
      <c r="F153" s="280" t="s">
        <v>3801</v>
      </c>
      <c r="G153" s="281" t="s">
        <v>868</v>
      </c>
      <c r="H153" s="282">
        <v>48</v>
      </c>
      <c r="I153" s="283"/>
      <c r="J153" s="284">
        <f>ROUND(I153*H153,2)</f>
        <v>0</v>
      </c>
      <c r="K153" s="280" t="s">
        <v>19</v>
      </c>
      <c r="L153" s="285"/>
      <c r="M153" s="286" t="s">
        <v>19</v>
      </c>
      <c r="N153" s="287"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498</v>
      </c>
      <c r="AT153" s="227" t="s">
        <v>424</v>
      </c>
      <c r="AU153" s="227" t="s">
        <v>83</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368</v>
      </c>
      <c r="BM153" s="227" t="s">
        <v>3802</v>
      </c>
    </row>
    <row r="154" s="2" customFormat="1" ht="16.5" customHeight="1">
      <c r="A154" s="40"/>
      <c r="B154" s="41"/>
      <c r="C154" s="278" t="s">
        <v>855</v>
      </c>
      <c r="D154" s="278" t="s">
        <v>424</v>
      </c>
      <c r="E154" s="279" t="s">
        <v>3803</v>
      </c>
      <c r="F154" s="280" t="s">
        <v>3804</v>
      </c>
      <c r="G154" s="281" t="s">
        <v>868</v>
      </c>
      <c r="H154" s="282">
        <v>120</v>
      </c>
      <c r="I154" s="283"/>
      <c r="J154" s="284">
        <f>ROUND(I154*H154,2)</f>
        <v>0</v>
      </c>
      <c r="K154" s="280" t="s">
        <v>19</v>
      </c>
      <c r="L154" s="285"/>
      <c r="M154" s="286" t="s">
        <v>19</v>
      </c>
      <c r="N154" s="287"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498</v>
      </c>
      <c r="AT154" s="227" t="s">
        <v>424</v>
      </c>
      <c r="AU154" s="227" t="s">
        <v>83</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368</v>
      </c>
      <c r="BM154" s="227" t="s">
        <v>3805</v>
      </c>
    </row>
    <row r="155" s="2" customFormat="1" ht="16.5" customHeight="1">
      <c r="A155" s="40"/>
      <c r="B155" s="41"/>
      <c r="C155" s="278" t="s">
        <v>860</v>
      </c>
      <c r="D155" s="278" t="s">
        <v>424</v>
      </c>
      <c r="E155" s="279" t="s">
        <v>3806</v>
      </c>
      <c r="F155" s="280" t="s">
        <v>3807</v>
      </c>
      <c r="G155" s="281" t="s">
        <v>868</v>
      </c>
      <c r="H155" s="282">
        <v>41</v>
      </c>
      <c r="I155" s="283"/>
      <c r="J155" s="284">
        <f>ROUND(I155*H155,2)</f>
        <v>0</v>
      </c>
      <c r="K155" s="280" t="s">
        <v>19</v>
      </c>
      <c r="L155" s="285"/>
      <c r="M155" s="286" t="s">
        <v>19</v>
      </c>
      <c r="N155" s="287" t="s">
        <v>45</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498</v>
      </c>
      <c r="AT155" s="227" t="s">
        <v>424</v>
      </c>
      <c r="AU155" s="227" t="s">
        <v>83</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368</v>
      </c>
      <c r="BM155" s="227" t="s">
        <v>3808</v>
      </c>
    </row>
    <row r="156" s="12" customFormat="1" ht="22.8" customHeight="1">
      <c r="A156" s="12"/>
      <c r="B156" s="200"/>
      <c r="C156" s="201"/>
      <c r="D156" s="202" t="s">
        <v>73</v>
      </c>
      <c r="E156" s="214" t="s">
        <v>3809</v>
      </c>
      <c r="F156" s="214" t="s">
        <v>211</v>
      </c>
      <c r="G156" s="201"/>
      <c r="H156" s="201"/>
      <c r="I156" s="204"/>
      <c r="J156" s="215">
        <f>BK156</f>
        <v>0</v>
      </c>
      <c r="K156" s="201"/>
      <c r="L156" s="206"/>
      <c r="M156" s="207"/>
      <c r="N156" s="208"/>
      <c r="O156" s="208"/>
      <c r="P156" s="209">
        <f>SUM(P157:P158)</f>
        <v>0</v>
      </c>
      <c r="Q156" s="208"/>
      <c r="R156" s="209">
        <f>SUM(R157:R158)</f>
        <v>0</v>
      </c>
      <c r="S156" s="208"/>
      <c r="T156" s="210">
        <f>SUM(T157:T158)</f>
        <v>0</v>
      </c>
      <c r="U156" s="12"/>
      <c r="V156" s="12"/>
      <c r="W156" s="12"/>
      <c r="X156" s="12"/>
      <c r="Y156" s="12"/>
      <c r="Z156" s="12"/>
      <c r="AA156" s="12"/>
      <c r="AB156" s="12"/>
      <c r="AC156" s="12"/>
      <c r="AD156" s="12"/>
      <c r="AE156" s="12"/>
      <c r="AR156" s="211" t="s">
        <v>83</v>
      </c>
      <c r="AT156" s="212" t="s">
        <v>73</v>
      </c>
      <c r="AU156" s="212" t="s">
        <v>81</v>
      </c>
      <c r="AY156" s="211" t="s">
        <v>210</v>
      </c>
      <c r="BK156" s="213">
        <f>SUM(BK157:BK158)</f>
        <v>0</v>
      </c>
    </row>
    <row r="157" s="2" customFormat="1" ht="16.5" customHeight="1">
      <c r="A157" s="40"/>
      <c r="B157" s="41"/>
      <c r="C157" s="216" t="s">
        <v>865</v>
      </c>
      <c r="D157" s="216" t="s">
        <v>212</v>
      </c>
      <c r="E157" s="217" t="s">
        <v>3810</v>
      </c>
      <c r="F157" s="218" t="s">
        <v>3811</v>
      </c>
      <c r="G157" s="219" t="s">
        <v>417</v>
      </c>
      <c r="H157" s="220">
        <v>82</v>
      </c>
      <c r="I157" s="221"/>
      <c r="J157" s="222">
        <f>ROUND(I157*H157,2)</f>
        <v>0</v>
      </c>
      <c r="K157" s="218" t="s">
        <v>19</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368</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368</v>
      </c>
      <c r="BM157" s="227" t="s">
        <v>3812</v>
      </c>
    </row>
    <row r="158" s="2" customFormat="1" ht="16.5" customHeight="1">
      <c r="A158" s="40"/>
      <c r="B158" s="41"/>
      <c r="C158" s="216" t="s">
        <v>872</v>
      </c>
      <c r="D158" s="216" t="s">
        <v>212</v>
      </c>
      <c r="E158" s="217" t="s">
        <v>3813</v>
      </c>
      <c r="F158" s="218" t="s">
        <v>3814</v>
      </c>
      <c r="G158" s="219" t="s">
        <v>417</v>
      </c>
      <c r="H158" s="220">
        <v>82</v>
      </c>
      <c r="I158" s="221"/>
      <c r="J158" s="222">
        <f>ROUND(I158*H158,2)</f>
        <v>0</v>
      </c>
      <c r="K158" s="218" t="s">
        <v>19</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368</v>
      </c>
      <c r="AT158" s="227" t="s">
        <v>212</v>
      </c>
      <c r="AU158" s="227" t="s">
        <v>83</v>
      </c>
      <c r="AY158" s="19" t="s">
        <v>210</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368</v>
      </c>
      <c r="BM158" s="227" t="s">
        <v>3815</v>
      </c>
    </row>
    <row r="159" s="12" customFormat="1" ht="22.8" customHeight="1">
      <c r="A159" s="12"/>
      <c r="B159" s="200"/>
      <c r="C159" s="201"/>
      <c r="D159" s="202" t="s">
        <v>73</v>
      </c>
      <c r="E159" s="214" t="s">
        <v>3816</v>
      </c>
      <c r="F159" s="214" t="s">
        <v>2260</v>
      </c>
      <c r="G159" s="201"/>
      <c r="H159" s="201"/>
      <c r="I159" s="204"/>
      <c r="J159" s="215">
        <f>BK159</f>
        <v>0</v>
      </c>
      <c r="K159" s="201"/>
      <c r="L159" s="206"/>
      <c r="M159" s="207"/>
      <c r="N159" s="208"/>
      <c r="O159" s="208"/>
      <c r="P159" s="209">
        <f>SUM(P160:P175)</f>
        <v>0</v>
      </c>
      <c r="Q159" s="208"/>
      <c r="R159" s="209">
        <f>SUM(R160:R175)</f>
        <v>0</v>
      </c>
      <c r="S159" s="208"/>
      <c r="T159" s="210">
        <f>SUM(T160:T175)</f>
        <v>0</v>
      </c>
      <c r="U159" s="12"/>
      <c r="V159" s="12"/>
      <c r="W159" s="12"/>
      <c r="X159" s="12"/>
      <c r="Y159" s="12"/>
      <c r="Z159" s="12"/>
      <c r="AA159" s="12"/>
      <c r="AB159" s="12"/>
      <c r="AC159" s="12"/>
      <c r="AD159" s="12"/>
      <c r="AE159" s="12"/>
      <c r="AR159" s="211" t="s">
        <v>83</v>
      </c>
      <c r="AT159" s="212" t="s">
        <v>73</v>
      </c>
      <c r="AU159" s="212" t="s">
        <v>81</v>
      </c>
      <c r="AY159" s="211" t="s">
        <v>210</v>
      </c>
      <c r="BK159" s="213">
        <f>SUM(BK160:BK175)</f>
        <v>0</v>
      </c>
    </row>
    <row r="160" s="2" customFormat="1" ht="16.5" customHeight="1">
      <c r="A160" s="40"/>
      <c r="B160" s="41"/>
      <c r="C160" s="278" t="s">
        <v>879</v>
      </c>
      <c r="D160" s="278" t="s">
        <v>424</v>
      </c>
      <c r="E160" s="279" t="s">
        <v>3817</v>
      </c>
      <c r="F160" s="280" t="s">
        <v>3818</v>
      </c>
      <c r="G160" s="281" t="s">
        <v>868</v>
      </c>
      <c r="H160" s="282">
        <v>48</v>
      </c>
      <c r="I160" s="283"/>
      <c r="J160" s="284">
        <f>ROUND(I160*H160,2)</f>
        <v>0</v>
      </c>
      <c r="K160" s="280" t="s">
        <v>19</v>
      </c>
      <c r="L160" s="285"/>
      <c r="M160" s="286" t="s">
        <v>19</v>
      </c>
      <c r="N160" s="287"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498</v>
      </c>
      <c r="AT160" s="227" t="s">
        <v>424</v>
      </c>
      <c r="AU160" s="227" t="s">
        <v>83</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368</v>
      </c>
      <c r="BM160" s="227" t="s">
        <v>3819</v>
      </c>
    </row>
    <row r="161" s="2" customFormat="1" ht="16.5" customHeight="1">
      <c r="A161" s="40"/>
      <c r="B161" s="41"/>
      <c r="C161" s="278" t="s">
        <v>884</v>
      </c>
      <c r="D161" s="278" t="s">
        <v>424</v>
      </c>
      <c r="E161" s="279" t="s">
        <v>3820</v>
      </c>
      <c r="F161" s="280" t="s">
        <v>3821</v>
      </c>
      <c r="G161" s="281" t="s">
        <v>295</v>
      </c>
      <c r="H161" s="282">
        <v>1</v>
      </c>
      <c r="I161" s="283"/>
      <c r="J161" s="284">
        <f>ROUND(I161*H161,2)</f>
        <v>0</v>
      </c>
      <c r="K161" s="280" t="s">
        <v>19</v>
      </c>
      <c r="L161" s="285"/>
      <c r="M161" s="286" t="s">
        <v>19</v>
      </c>
      <c r="N161" s="287"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498</v>
      </c>
      <c r="AT161" s="227" t="s">
        <v>424</v>
      </c>
      <c r="AU161" s="227" t="s">
        <v>83</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368</v>
      </c>
      <c r="BM161" s="227" t="s">
        <v>3822</v>
      </c>
    </row>
    <row r="162" s="2" customFormat="1" ht="16.5" customHeight="1">
      <c r="A162" s="40"/>
      <c r="B162" s="41"/>
      <c r="C162" s="278" t="s">
        <v>891</v>
      </c>
      <c r="D162" s="278" t="s">
        <v>424</v>
      </c>
      <c r="E162" s="279" t="s">
        <v>3823</v>
      </c>
      <c r="F162" s="280" t="s">
        <v>3824</v>
      </c>
      <c r="G162" s="281" t="s">
        <v>417</v>
      </c>
      <c r="H162" s="282">
        <v>340</v>
      </c>
      <c r="I162" s="283"/>
      <c r="J162" s="284">
        <f>ROUND(I162*H162,2)</f>
        <v>0</v>
      </c>
      <c r="K162" s="280" t="s">
        <v>19</v>
      </c>
      <c r="L162" s="285"/>
      <c r="M162" s="286" t="s">
        <v>19</v>
      </c>
      <c r="N162" s="287"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498</v>
      </c>
      <c r="AT162" s="227" t="s">
        <v>424</v>
      </c>
      <c r="AU162" s="227" t="s">
        <v>83</v>
      </c>
      <c r="AY162" s="19" t="s">
        <v>210</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368</v>
      </c>
      <c r="BM162" s="227" t="s">
        <v>3825</v>
      </c>
    </row>
    <row r="163" s="2" customFormat="1" ht="16.5" customHeight="1">
      <c r="A163" s="40"/>
      <c r="B163" s="41"/>
      <c r="C163" s="278" t="s">
        <v>896</v>
      </c>
      <c r="D163" s="278" t="s">
        <v>424</v>
      </c>
      <c r="E163" s="279" t="s">
        <v>3826</v>
      </c>
      <c r="F163" s="280" t="s">
        <v>3827</v>
      </c>
      <c r="G163" s="281" t="s">
        <v>417</v>
      </c>
      <c r="H163" s="282">
        <v>12</v>
      </c>
      <c r="I163" s="283"/>
      <c r="J163" s="284">
        <f>ROUND(I163*H163,2)</f>
        <v>0</v>
      </c>
      <c r="K163" s="280" t="s">
        <v>19</v>
      </c>
      <c r="L163" s="285"/>
      <c r="M163" s="286" t="s">
        <v>19</v>
      </c>
      <c r="N163" s="287"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498</v>
      </c>
      <c r="AT163" s="227" t="s">
        <v>424</v>
      </c>
      <c r="AU163" s="227" t="s">
        <v>83</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368</v>
      </c>
      <c r="BM163" s="227" t="s">
        <v>3828</v>
      </c>
    </row>
    <row r="164" s="2" customFormat="1" ht="16.5" customHeight="1">
      <c r="A164" s="40"/>
      <c r="B164" s="41"/>
      <c r="C164" s="278" t="s">
        <v>901</v>
      </c>
      <c r="D164" s="278" t="s">
        <v>424</v>
      </c>
      <c r="E164" s="279" t="s">
        <v>3829</v>
      </c>
      <c r="F164" s="280" t="s">
        <v>3830</v>
      </c>
      <c r="G164" s="281" t="s">
        <v>417</v>
      </c>
      <c r="H164" s="282">
        <v>340</v>
      </c>
      <c r="I164" s="283"/>
      <c r="J164" s="284">
        <f>ROUND(I164*H164,2)</f>
        <v>0</v>
      </c>
      <c r="K164" s="280" t="s">
        <v>19</v>
      </c>
      <c r="L164" s="285"/>
      <c r="M164" s="286" t="s">
        <v>19</v>
      </c>
      <c r="N164" s="287"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498</v>
      </c>
      <c r="AT164" s="227" t="s">
        <v>424</v>
      </c>
      <c r="AU164" s="227" t="s">
        <v>83</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368</v>
      </c>
      <c r="BM164" s="227" t="s">
        <v>3831</v>
      </c>
    </row>
    <row r="165" s="2" customFormat="1" ht="16.5" customHeight="1">
      <c r="A165" s="40"/>
      <c r="B165" s="41"/>
      <c r="C165" s="278" t="s">
        <v>908</v>
      </c>
      <c r="D165" s="278" t="s">
        <v>424</v>
      </c>
      <c r="E165" s="279" t="s">
        <v>3832</v>
      </c>
      <c r="F165" s="280" t="s">
        <v>3833</v>
      </c>
      <c r="G165" s="281" t="s">
        <v>417</v>
      </c>
      <c r="H165" s="282">
        <v>12</v>
      </c>
      <c r="I165" s="283"/>
      <c r="J165" s="284">
        <f>ROUND(I165*H165,2)</f>
        <v>0</v>
      </c>
      <c r="K165" s="280" t="s">
        <v>19</v>
      </c>
      <c r="L165" s="285"/>
      <c r="M165" s="286" t="s">
        <v>19</v>
      </c>
      <c r="N165" s="287"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498</v>
      </c>
      <c r="AT165" s="227" t="s">
        <v>424</v>
      </c>
      <c r="AU165" s="227" t="s">
        <v>83</v>
      </c>
      <c r="AY165" s="19" t="s">
        <v>210</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368</v>
      </c>
      <c r="BM165" s="227" t="s">
        <v>3834</v>
      </c>
    </row>
    <row r="166" s="2" customFormat="1" ht="16.5" customHeight="1">
      <c r="A166" s="40"/>
      <c r="B166" s="41"/>
      <c r="C166" s="278" t="s">
        <v>914</v>
      </c>
      <c r="D166" s="278" t="s">
        <v>424</v>
      </c>
      <c r="E166" s="279" t="s">
        <v>3835</v>
      </c>
      <c r="F166" s="280" t="s">
        <v>3836</v>
      </c>
      <c r="G166" s="281" t="s">
        <v>868</v>
      </c>
      <c r="H166" s="282">
        <v>6</v>
      </c>
      <c r="I166" s="283"/>
      <c r="J166" s="284">
        <f>ROUND(I166*H166,2)</f>
        <v>0</v>
      </c>
      <c r="K166" s="280" t="s">
        <v>19</v>
      </c>
      <c r="L166" s="285"/>
      <c r="M166" s="286" t="s">
        <v>19</v>
      </c>
      <c r="N166" s="287" t="s">
        <v>45</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498</v>
      </c>
      <c r="AT166" s="227" t="s">
        <v>424</v>
      </c>
      <c r="AU166" s="227" t="s">
        <v>83</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368</v>
      </c>
      <c r="BM166" s="227" t="s">
        <v>3837</v>
      </c>
    </row>
    <row r="167" s="2" customFormat="1" ht="16.5" customHeight="1">
      <c r="A167" s="40"/>
      <c r="B167" s="41"/>
      <c r="C167" s="278" t="s">
        <v>922</v>
      </c>
      <c r="D167" s="278" t="s">
        <v>424</v>
      </c>
      <c r="E167" s="279" t="s">
        <v>3838</v>
      </c>
      <c r="F167" s="280" t="s">
        <v>3839</v>
      </c>
      <c r="G167" s="281" t="s">
        <v>417</v>
      </c>
      <c r="H167" s="282">
        <v>110</v>
      </c>
      <c r="I167" s="283"/>
      <c r="J167" s="284">
        <f>ROUND(I167*H167,2)</f>
        <v>0</v>
      </c>
      <c r="K167" s="280" t="s">
        <v>19</v>
      </c>
      <c r="L167" s="285"/>
      <c r="M167" s="286" t="s">
        <v>19</v>
      </c>
      <c r="N167" s="287"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498</v>
      </c>
      <c r="AT167" s="227" t="s">
        <v>424</v>
      </c>
      <c r="AU167" s="227" t="s">
        <v>83</v>
      </c>
      <c r="AY167" s="19" t="s">
        <v>210</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368</v>
      </c>
      <c r="BM167" s="227" t="s">
        <v>3840</v>
      </c>
    </row>
    <row r="168" s="2" customFormat="1" ht="16.5" customHeight="1">
      <c r="A168" s="40"/>
      <c r="B168" s="41"/>
      <c r="C168" s="278" t="s">
        <v>927</v>
      </c>
      <c r="D168" s="278" t="s">
        <v>424</v>
      </c>
      <c r="E168" s="279" t="s">
        <v>3841</v>
      </c>
      <c r="F168" s="280" t="s">
        <v>3842</v>
      </c>
      <c r="G168" s="281" t="s">
        <v>295</v>
      </c>
      <c r="H168" s="282">
        <v>1</v>
      </c>
      <c r="I168" s="283"/>
      <c r="J168" s="284">
        <f>ROUND(I168*H168,2)</f>
        <v>0</v>
      </c>
      <c r="K168" s="280" t="s">
        <v>19</v>
      </c>
      <c r="L168" s="285"/>
      <c r="M168" s="286" t="s">
        <v>19</v>
      </c>
      <c r="N168" s="287" t="s">
        <v>45</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498</v>
      </c>
      <c r="AT168" s="227" t="s">
        <v>424</v>
      </c>
      <c r="AU168" s="227" t="s">
        <v>83</v>
      </c>
      <c r="AY168" s="19" t="s">
        <v>210</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368</v>
      </c>
      <c r="BM168" s="227" t="s">
        <v>3843</v>
      </c>
    </row>
    <row r="169" s="2" customFormat="1" ht="16.5" customHeight="1">
      <c r="A169" s="40"/>
      <c r="B169" s="41"/>
      <c r="C169" s="278" t="s">
        <v>932</v>
      </c>
      <c r="D169" s="278" t="s">
        <v>424</v>
      </c>
      <c r="E169" s="279" t="s">
        <v>3844</v>
      </c>
      <c r="F169" s="280" t="s">
        <v>3845</v>
      </c>
      <c r="G169" s="281" t="s">
        <v>3846</v>
      </c>
      <c r="H169" s="282">
        <v>3</v>
      </c>
      <c r="I169" s="283"/>
      <c r="J169" s="284">
        <f>ROUND(I169*H169,2)</f>
        <v>0</v>
      </c>
      <c r="K169" s="280" t="s">
        <v>19</v>
      </c>
      <c r="L169" s="285"/>
      <c r="M169" s="286" t="s">
        <v>19</v>
      </c>
      <c r="N169" s="287"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498</v>
      </c>
      <c r="AT169" s="227" t="s">
        <v>424</v>
      </c>
      <c r="AU169" s="227" t="s">
        <v>83</v>
      </c>
      <c r="AY169" s="19" t="s">
        <v>210</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368</v>
      </c>
      <c r="BM169" s="227" t="s">
        <v>3847</v>
      </c>
    </row>
    <row r="170" s="2" customFormat="1" ht="16.5" customHeight="1">
      <c r="A170" s="40"/>
      <c r="B170" s="41"/>
      <c r="C170" s="278" t="s">
        <v>941</v>
      </c>
      <c r="D170" s="278" t="s">
        <v>424</v>
      </c>
      <c r="E170" s="279" t="s">
        <v>3848</v>
      </c>
      <c r="F170" s="280" t="s">
        <v>3849</v>
      </c>
      <c r="G170" s="281" t="s">
        <v>3846</v>
      </c>
      <c r="H170" s="282">
        <v>18</v>
      </c>
      <c r="I170" s="283"/>
      <c r="J170" s="284">
        <f>ROUND(I170*H170,2)</f>
        <v>0</v>
      </c>
      <c r="K170" s="280" t="s">
        <v>19</v>
      </c>
      <c r="L170" s="285"/>
      <c r="M170" s="286" t="s">
        <v>19</v>
      </c>
      <c r="N170" s="287" t="s">
        <v>45</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498</v>
      </c>
      <c r="AT170" s="227" t="s">
        <v>424</v>
      </c>
      <c r="AU170" s="227" t="s">
        <v>83</v>
      </c>
      <c r="AY170" s="19" t="s">
        <v>210</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368</v>
      </c>
      <c r="BM170" s="227" t="s">
        <v>3850</v>
      </c>
    </row>
    <row r="171" s="2" customFormat="1" ht="16.5" customHeight="1">
      <c r="A171" s="40"/>
      <c r="B171" s="41"/>
      <c r="C171" s="278" t="s">
        <v>948</v>
      </c>
      <c r="D171" s="278" t="s">
        <v>424</v>
      </c>
      <c r="E171" s="279" t="s">
        <v>3851</v>
      </c>
      <c r="F171" s="280" t="s">
        <v>3852</v>
      </c>
      <c r="G171" s="281" t="s">
        <v>295</v>
      </c>
      <c r="H171" s="282">
        <v>1</v>
      </c>
      <c r="I171" s="283"/>
      <c r="J171" s="284">
        <f>ROUND(I171*H171,2)</f>
        <v>0</v>
      </c>
      <c r="K171" s="280" t="s">
        <v>19</v>
      </c>
      <c r="L171" s="285"/>
      <c r="M171" s="286" t="s">
        <v>19</v>
      </c>
      <c r="N171" s="287"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498</v>
      </c>
      <c r="AT171" s="227" t="s">
        <v>424</v>
      </c>
      <c r="AU171" s="227" t="s">
        <v>83</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368</v>
      </c>
      <c r="BM171" s="227" t="s">
        <v>3853</v>
      </c>
    </row>
    <row r="172" s="2" customFormat="1" ht="16.5" customHeight="1">
      <c r="A172" s="40"/>
      <c r="B172" s="41"/>
      <c r="C172" s="278" t="s">
        <v>954</v>
      </c>
      <c r="D172" s="278" t="s">
        <v>424</v>
      </c>
      <c r="E172" s="279" t="s">
        <v>3854</v>
      </c>
      <c r="F172" s="280" t="s">
        <v>3855</v>
      </c>
      <c r="G172" s="281" t="s">
        <v>2181</v>
      </c>
      <c r="H172" s="301"/>
      <c r="I172" s="283"/>
      <c r="J172" s="284">
        <f>ROUND(I172*H172,2)</f>
        <v>0</v>
      </c>
      <c r="K172" s="280" t="s">
        <v>19</v>
      </c>
      <c r="L172" s="285"/>
      <c r="M172" s="286" t="s">
        <v>19</v>
      </c>
      <c r="N172" s="287" t="s">
        <v>45</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498</v>
      </c>
      <c r="AT172" s="227" t="s">
        <v>424</v>
      </c>
      <c r="AU172" s="227" t="s">
        <v>83</v>
      </c>
      <c r="AY172" s="19" t="s">
        <v>210</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368</v>
      </c>
      <c r="BM172" s="227" t="s">
        <v>3856</v>
      </c>
    </row>
    <row r="173" s="2" customFormat="1" ht="16.5" customHeight="1">
      <c r="A173" s="40"/>
      <c r="B173" s="41"/>
      <c r="C173" s="278" t="s">
        <v>960</v>
      </c>
      <c r="D173" s="278" t="s">
        <v>424</v>
      </c>
      <c r="E173" s="279" t="s">
        <v>3857</v>
      </c>
      <c r="F173" s="280" t="s">
        <v>3858</v>
      </c>
      <c r="G173" s="281" t="s">
        <v>2181</v>
      </c>
      <c r="H173" s="301"/>
      <c r="I173" s="283"/>
      <c r="J173" s="284">
        <f>ROUND(I173*H173,2)</f>
        <v>0</v>
      </c>
      <c r="K173" s="280" t="s">
        <v>19</v>
      </c>
      <c r="L173" s="285"/>
      <c r="M173" s="286" t="s">
        <v>19</v>
      </c>
      <c r="N173" s="287"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498</v>
      </c>
      <c r="AT173" s="227" t="s">
        <v>424</v>
      </c>
      <c r="AU173" s="227" t="s">
        <v>83</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368</v>
      </c>
      <c r="BM173" s="227" t="s">
        <v>3859</v>
      </c>
    </row>
    <row r="174" s="2" customFormat="1" ht="16.5" customHeight="1">
      <c r="A174" s="40"/>
      <c r="B174" s="41"/>
      <c r="C174" s="278" t="s">
        <v>965</v>
      </c>
      <c r="D174" s="278" t="s">
        <v>424</v>
      </c>
      <c r="E174" s="279" t="s">
        <v>3860</v>
      </c>
      <c r="F174" s="280" t="s">
        <v>3861</v>
      </c>
      <c r="G174" s="281" t="s">
        <v>2181</v>
      </c>
      <c r="H174" s="301"/>
      <c r="I174" s="283"/>
      <c r="J174" s="284">
        <f>ROUND(I174*H174,2)</f>
        <v>0</v>
      </c>
      <c r="K174" s="280" t="s">
        <v>19</v>
      </c>
      <c r="L174" s="285"/>
      <c r="M174" s="286" t="s">
        <v>19</v>
      </c>
      <c r="N174" s="287" t="s">
        <v>45</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498</v>
      </c>
      <c r="AT174" s="227" t="s">
        <v>424</v>
      </c>
      <c r="AU174" s="227" t="s">
        <v>83</v>
      </c>
      <c r="AY174" s="19" t="s">
        <v>210</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368</v>
      </c>
      <c r="BM174" s="227" t="s">
        <v>3862</v>
      </c>
    </row>
    <row r="175" s="2" customFormat="1" ht="16.5" customHeight="1">
      <c r="A175" s="40"/>
      <c r="B175" s="41"/>
      <c r="C175" s="278" t="s">
        <v>991</v>
      </c>
      <c r="D175" s="278" t="s">
        <v>424</v>
      </c>
      <c r="E175" s="279" t="s">
        <v>3863</v>
      </c>
      <c r="F175" s="280" t="s">
        <v>3864</v>
      </c>
      <c r="G175" s="281" t="s">
        <v>2181</v>
      </c>
      <c r="H175" s="301"/>
      <c r="I175" s="283"/>
      <c r="J175" s="284">
        <f>ROUND(I175*H175,2)</f>
        <v>0</v>
      </c>
      <c r="K175" s="280" t="s">
        <v>19</v>
      </c>
      <c r="L175" s="285"/>
      <c r="M175" s="286" t="s">
        <v>19</v>
      </c>
      <c r="N175" s="287"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498</v>
      </c>
      <c r="AT175" s="227" t="s">
        <v>424</v>
      </c>
      <c r="AU175" s="227" t="s">
        <v>83</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368</v>
      </c>
      <c r="BM175" s="227" t="s">
        <v>3865</v>
      </c>
    </row>
    <row r="176" s="12" customFormat="1" ht="22.8" customHeight="1">
      <c r="A176" s="12"/>
      <c r="B176" s="200"/>
      <c r="C176" s="201"/>
      <c r="D176" s="202" t="s">
        <v>73</v>
      </c>
      <c r="E176" s="214" t="s">
        <v>3866</v>
      </c>
      <c r="F176" s="214" t="s">
        <v>94</v>
      </c>
      <c r="G176" s="201"/>
      <c r="H176" s="201"/>
      <c r="I176" s="204"/>
      <c r="J176" s="215">
        <f>BK176</f>
        <v>0</v>
      </c>
      <c r="K176" s="201"/>
      <c r="L176" s="206"/>
      <c r="M176" s="207"/>
      <c r="N176" s="208"/>
      <c r="O176" s="208"/>
      <c r="P176" s="209">
        <f>SUM(P177:P183)</f>
        <v>0</v>
      </c>
      <c r="Q176" s="208"/>
      <c r="R176" s="209">
        <f>SUM(R177:R183)</f>
        <v>0</v>
      </c>
      <c r="S176" s="208"/>
      <c r="T176" s="210">
        <f>SUM(T177:T183)</f>
        <v>0</v>
      </c>
      <c r="U176" s="12"/>
      <c r="V176" s="12"/>
      <c r="W176" s="12"/>
      <c r="X176" s="12"/>
      <c r="Y176" s="12"/>
      <c r="Z176" s="12"/>
      <c r="AA176" s="12"/>
      <c r="AB176" s="12"/>
      <c r="AC176" s="12"/>
      <c r="AD176" s="12"/>
      <c r="AE176" s="12"/>
      <c r="AR176" s="211" t="s">
        <v>83</v>
      </c>
      <c r="AT176" s="212" t="s">
        <v>73</v>
      </c>
      <c r="AU176" s="212" t="s">
        <v>81</v>
      </c>
      <c r="AY176" s="211" t="s">
        <v>210</v>
      </c>
      <c r="BK176" s="213">
        <f>SUM(BK177:BK183)</f>
        <v>0</v>
      </c>
    </row>
    <row r="177" s="2" customFormat="1" ht="16.5" customHeight="1">
      <c r="A177" s="40"/>
      <c r="B177" s="41"/>
      <c r="C177" s="278" t="s">
        <v>998</v>
      </c>
      <c r="D177" s="278" t="s">
        <v>424</v>
      </c>
      <c r="E177" s="279" t="s">
        <v>3867</v>
      </c>
      <c r="F177" s="280" t="s">
        <v>3868</v>
      </c>
      <c r="G177" s="281" t="s">
        <v>2181</v>
      </c>
      <c r="H177" s="301"/>
      <c r="I177" s="283"/>
      <c r="J177" s="284">
        <f>ROUND(I177*H177,2)</f>
        <v>0</v>
      </c>
      <c r="K177" s="280" t="s">
        <v>19</v>
      </c>
      <c r="L177" s="285"/>
      <c r="M177" s="286" t="s">
        <v>19</v>
      </c>
      <c r="N177" s="287"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498</v>
      </c>
      <c r="AT177" s="227" t="s">
        <v>424</v>
      </c>
      <c r="AU177" s="227" t="s">
        <v>83</v>
      </c>
      <c r="AY177" s="19" t="s">
        <v>210</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368</v>
      </c>
      <c r="BM177" s="227" t="s">
        <v>3869</v>
      </c>
    </row>
    <row r="178" s="2" customFormat="1" ht="16.5" customHeight="1">
      <c r="A178" s="40"/>
      <c r="B178" s="41"/>
      <c r="C178" s="278" t="s">
        <v>1013</v>
      </c>
      <c r="D178" s="278" t="s">
        <v>424</v>
      </c>
      <c r="E178" s="279" t="s">
        <v>3870</v>
      </c>
      <c r="F178" s="280" t="s">
        <v>3871</v>
      </c>
      <c r="G178" s="281" t="s">
        <v>2181</v>
      </c>
      <c r="H178" s="301"/>
      <c r="I178" s="283"/>
      <c r="J178" s="284">
        <f>ROUND(I178*H178,2)</f>
        <v>0</v>
      </c>
      <c r="K178" s="280" t="s">
        <v>19</v>
      </c>
      <c r="L178" s="285"/>
      <c r="M178" s="286" t="s">
        <v>19</v>
      </c>
      <c r="N178" s="287" t="s">
        <v>45</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498</v>
      </c>
      <c r="AT178" s="227" t="s">
        <v>424</v>
      </c>
      <c r="AU178" s="227" t="s">
        <v>83</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368</v>
      </c>
      <c r="BM178" s="227" t="s">
        <v>3872</v>
      </c>
    </row>
    <row r="179" s="2" customFormat="1" ht="16.5" customHeight="1">
      <c r="A179" s="40"/>
      <c r="B179" s="41"/>
      <c r="C179" s="278" t="s">
        <v>1020</v>
      </c>
      <c r="D179" s="278" t="s">
        <v>424</v>
      </c>
      <c r="E179" s="279" t="s">
        <v>3873</v>
      </c>
      <c r="F179" s="280" t="s">
        <v>3874</v>
      </c>
      <c r="G179" s="281" t="s">
        <v>295</v>
      </c>
      <c r="H179" s="282">
        <v>1</v>
      </c>
      <c r="I179" s="283"/>
      <c r="J179" s="284">
        <f>ROUND(I179*H179,2)</f>
        <v>0</v>
      </c>
      <c r="K179" s="280" t="s">
        <v>19</v>
      </c>
      <c r="L179" s="285"/>
      <c r="M179" s="286" t="s">
        <v>19</v>
      </c>
      <c r="N179" s="287" t="s">
        <v>45</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498</v>
      </c>
      <c r="AT179" s="227" t="s">
        <v>424</v>
      </c>
      <c r="AU179" s="227" t="s">
        <v>83</v>
      </c>
      <c r="AY179" s="19" t="s">
        <v>210</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368</v>
      </c>
      <c r="BM179" s="227" t="s">
        <v>3875</v>
      </c>
    </row>
    <row r="180" s="2" customFormat="1" ht="16.5" customHeight="1">
      <c r="A180" s="40"/>
      <c r="B180" s="41"/>
      <c r="C180" s="278" t="s">
        <v>1025</v>
      </c>
      <c r="D180" s="278" t="s">
        <v>424</v>
      </c>
      <c r="E180" s="279" t="s">
        <v>3876</v>
      </c>
      <c r="F180" s="280" t="s">
        <v>3877</v>
      </c>
      <c r="G180" s="281" t="s">
        <v>295</v>
      </c>
      <c r="H180" s="282">
        <v>1</v>
      </c>
      <c r="I180" s="283"/>
      <c r="J180" s="284">
        <f>ROUND(I180*H180,2)</f>
        <v>0</v>
      </c>
      <c r="K180" s="280" t="s">
        <v>19</v>
      </c>
      <c r="L180" s="285"/>
      <c r="M180" s="286" t="s">
        <v>19</v>
      </c>
      <c r="N180" s="287" t="s">
        <v>45</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498</v>
      </c>
      <c r="AT180" s="227" t="s">
        <v>424</v>
      </c>
      <c r="AU180" s="227" t="s">
        <v>83</v>
      </c>
      <c r="AY180" s="19" t="s">
        <v>210</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368</v>
      </c>
      <c r="BM180" s="227" t="s">
        <v>3878</v>
      </c>
    </row>
    <row r="181" s="2" customFormat="1" ht="16.5" customHeight="1">
      <c r="A181" s="40"/>
      <c r="B181" s="41"/>
      <c r="C181" s="278" t="s">
        <v>1030</v>
      </c>
      <c r="D181" s="278" t="s">
        <v>424</v>
      </c>
      <c r="E181" s="279" t="s">
        <v>3879</v>
      </c>
      <c r="F181" s="280" t="s">
        <v>3880</v>
      </c>
      <c r="G181" s="281" t="s">
        <v>295</v>
      </c>
      <c r="H181" s="282">
        <v>1</v>
      </c>
      <c r="I181" s="283"/>
      <c r="J181" s="284">
        <f>ROUND(I181*H181,2)</f>
        <v>0</v>
      </c>
      <c r="K181" s="280" t="s">
        <v>19</v>
      </c>
      <c r="L181" s="285"/>
      <c r="M181" s="286" t="s">
        <v>19</v>
      </c>
      <c r="N181" s="287"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498</v>
      </c>
      <c r="AT181" s="227" t="s">
        <v>424</v>
      </c>
      <c r="AU181" s="227" t="s">
        <v>83</v>
      </c>
      <c r="AY181" s="19" t="s">
        <v>210</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368</v>
      </c>
      <c r="BM181" s="227" t="s">
        <v>3881</v>
      </c>
    </row>
    <row r="182" s="2" customFormat="1" ht="16.5" customHeight="1">
      <c r="A182" s="40"/>
      <c r="B182" s="41"/>
      <c r="C182" s="278" t="s">
        <v>1039</v>
      </c>
      <c r="D182" s="278" t="s">
        <v>424</v>
      </c>
      <c r="E182" s="279" t="s">
        <v>3882</v>
      </c>
      <c r="F182" s="280" t="s">
        <v>3883</v>
      </c>
      <c r="G182" s="281" t="s">
        <v>295</v>
      </c>
      <c r="H182" s="282">
        <v>1</v>
      </c>
      <c r="I182" s="283"/>
      <c r="J182" s="284">
        <f>ROUND(I182*H182,2)</f>
        <v>0</v>
      </c>
      <c r="K182" s="280" t="s">
        <v>19</v>
      </c>
      <c r="L182" s="285"/>
      <c r="M182" s="286" t="s">
        <v>19</v>
      </c>
      <c r="N182" s="287"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498</v>
      </c>
      <c r="AT182" s="227" t="s">
        <v>424</v>
      </c>
      <c r="AU182" s="227" t="s">
        <v>83</v>
      </c>
      <c r="AY182" s="19" t="s">
        <v>210</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368</v>
      </c>
      <c r="BM182" s="227" t="s">
        <v>3884</v>
      </c>
    </row>
    <row r="183" s="2" customFormat="1" ht="16.5" customHeight="1">
      <c r="A183" s="40"/>
      <c r="B183" s="41"/>
      <c r="C183" s="278" t="s">
        <v>1043</v>
      </c>
      <c r="D183" s="278" t="s">
        <v>424</v>
      </c>
      <c r="E183" s="279" t="s">
        <v>3885</v>
      </c>
      <c r="F183" s="280" t="s">
        <v>3886</v>
      </c>
      <c r="G183" s="281" t="s">
        <v>295</v>
      </c>
      <c r="H183" s="282">
        <v>1</v>
      </c>
      <c r="I183" s="283"/>
      <c r="J183" s="284">
        <f>ROUND(I183*H183,2)</f>
        <v>0</v>
      </c>
      <c r="K183" s="280" t="s">
        <v>19</v>
      </c>
      <c r="L183" s="285"/>
      <c r="M183" s="302" t="s">
        <v>19</v>
      </c>
      <c r="N183" s="303" t="s">
        <v>45</v>
      </c>
      <c r="O183" s="292"/>
      <c r="P183" s="293">
        <f>O183*H183</f>
        <v>0</v>
      </c>
      <c r="Q183" s="293">
        <v>0</v>
      </c>
      <c r="R183" s="293">
        <f>Q183*H183</f>
        <v>0</v>
      </c>
      <c r="S183" s="293">
        <v>0</v>
      </c>
      <c r="T183" s="294">
        <f>S183*H183</f>
        <v>0</v>
      </c>
      <c r="U183" s="40"/>
      <c r="V183" s="40"/>
      <c r="W183" s="40"/>
      <c r="X183" s="40"/>
      <c r="Y183" s="40"/>
      <c r="Z183" s="40"/>
      <c r="AA183" s="40"/>
      <c r="AB183" s="40"/>
      <c r="AC183" s="40"/>
      <c r="AD183" s="40"/>
      <c r="AE183" s="40"/>
      <c r="AR183" s="227" t="s">
        <v>498</v>
      </c>
      <c r="AT183" s="227" t="s">
        <v>424</v>
      </c>
      <c r="AU183" s="227" t="s">
        <v>83</v>
      </c>
      <c r="AY183" s="19" t="s">
        <v>210</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368</v>
      </c>
      <c r="BM183" s="227" t="s">
        <v>3887</v>
      </c>
    </row>
    <row r="184" s="2" customFormat="1" ht="6.96" customHeight="1">
      <c r="A184" s="40"/>
      <c r="B184" s="61"/>
      <c r="C184" s="62"/>
      <c r="D184" s="62"/>
      <c r="E184" s="62"/>
      <c r="F184" s="62"/>
      <c r="G184" s="62"/>
      <c r="H184" s="62"/>
      <c r="I184" s="62"/>
      <c r="J184" s="62"/>
      <c r="K184" s="62"/>
      <c r="L184" s="46"/>
      <c r="M184" s="40"/>
      <c r="O184" s="40"/>
      <c r="P184" s="40"/>
      <c r="Q184" s="40"/>
      <c r="R184" s="40"/>
      <c r="S184" s="40"/>
      <c r="T184" s="40"/>
      <c r="U184" s="40"/>
      <c r="V184" s="40"/>
      <c r="W184" s="40"/>
      <c r="X184" s="40"/>
      <c r="Y184" s="40"/>
      <c r="Z184" s="40"/>
      <c r="AA184" s="40"/>
      <c r="AB184" s="40"/>
      <c r="AC184" s="40"/>
      <c r="AD184" s="40"/>
      <c r="AE184" s="40"/>
    </row>
  </sheetData>
  <sheetProtection sheet="1" autoFilter="0" formatColumns="0" formatRows="0" objects="1" scenarios="1" spinCount="100000" saltValue="Z8lDXvT8GGqnnzWLw/W0tLH+G5UG3xp7Ng/7lCNn4xbUpMMMpoPrOgYUsG6ImK9rHygCnFXz3I2Trv/xQV8i/Q==" hashValue="BbHidZBxDvv/EGDxG7Z9GfG5JzoJrmMlG75dviPXUM9gxj44nqPAbM5gsalY9vpRf/yHbiCuxXy5A0ulWfEjsQ==" algorithmName="SHA-512" password="CC35"/>
  <autoFilter ref="C96:K18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3888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23.25" customHeight="1">
      <c r="A31" s="151"/>
      <c r="B31" s="152"/>
      <c r="C31" s="151"/>
      <c r="D31" s="151"/>
      <c r="E31" s="153" t="s">
        <v>3889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ROUND(J95,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ROUND((SUM(BE95:BE141)),  2)</f>
        <v>0</v>
      </c>
      <c r="G37" s="40"/>
      <c r="H37" s="40"/>
      <c r="I37" s="160">
        <v>0.20999999999999999</v>
      </c>
      <c r="J37" s="159">
        <f>ROUND(((SUM(BE95:BE141))*I37),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ROUND((SUM(BF95:BF141)),  2)</f>
        <v>0</v>
      </c>
      <c r="G38" s="40"/>
      <c r="H38" s="40"/>
      <c r="I38" s="160">
        <v>0.14999999999999999</v>
      </c>
      <c r="J38" s="159">
        <f>ROUND(((SUM(BF95:BF141))*I38),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ROUND((SUM(BG95:BG141)),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ROUND((SUM(BH95:BH141)),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ROUND((SUM(BI95:BI141)),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01.8 - Zařízení slaboproudé elektrotechniky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J95</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3636</v>
      </c>
      <c r="E68" s="181"/>
      <c r="F68" s="181"/>
      <c r="G68" s="181"/>
      <c r="H68" s="181"/>
      <c r="I68" s="181"/>
      <c r="J68" s="182">
        <f>J96</f>
        <v>0</v>
      </c>
      <c r="K68" s="179"/>
      <c r="L68" s="183"/>
      <c r="S68" s="9"/>
      <c r="T68" s="9"/>
      <c r="U68" s="9"/>
      <c r="V68" s="9"/>
      <c r="W68" s="9"/>
      <c r="X68" s="9"/>
      <c r="Y68" s="9"/>
      <c r="Z68" s="9"/>
      <c r="AA68" s="9"/>
      <c r="AB68" s="9"/>
      <c r="AC68" s="9"/>
      <c r="AD68" s="9"/>
      <c r="AE68" s="9"/>
    </row>
    <row r="69" s="10" customFormat="1" ht="19.92" customHeight="1">
      <c r="A69" s="10"/>
      <c r="B69" s="184"/>
      <c r="C69" s="126"/>
      <c r="D69" s="185" t="s">
        <v>3890</v>
      </c>
      <c r="E69" s="186"/>
      <c r="F69" s="186"/>
      <c r="G69" s="186"/>
      <c r="H69" s="186"/>
      <c r="I69" s="186"/>
      <c r="J69" s="187">
        <f>J97</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3891</v>
      </c>
      <c r="E70" s="186"/>
      <c r="F70" s="186"/>
      <c r="G70" s="186"/>
      <c r="H70" s="186"/>
      <c r="I70" s="186"/>
      <c r="J70" s="187">
        <f>J129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3892</v>
      </c>
      <c r="E71" s="186"/>
      <c r="F71" s="186"/>
      <c r="G71" s="186"/>
      <c r="H71" s="186"/>
      <c r="I71" s="186"/>
      <c r="J71" s="187">
        <f>J136</f>
        <v>0</v>
      </c>
      <c r="K71" s="126"/>
      <c r="L71" s="18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8"/>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8"/>
      <c r="S77" s="40"/>
      <c r="T77" s="40"/>
      <c r="U77" s="40"/>
      <c r="V77" s="40"/>
      <c r="W77" s="40"/>
      <c r="X77" s="40"/>
      <c r="Y77" s="40"/>
      <c r="Z77" s="40"/>
      <c r="AA77" s="40"/>
      <c r="AB77" s="40"/>
      <c r="AC77" s="40"/>
      <c r="AD77" s="40"/>
      <c r="AE77" s="40"/>
    </row>
    <row r="78" s="2" customFormat="1" ht="24.96" customHeight="1">
      <c r="A78" s="40"/>
      <c r="B78" s="41"/>
      <c r="C78" s="25" t="s">
        <v>195</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6.5" customHeight="1">
      <c r="A81" s="40"/>
      <c r="B81" s="41"/>
      <c r="C81" s="42"/>
      <c r="D81" s="42"/>
      <c r="E81" s="172" t="str">
        <f>E7</f>
        <v>Revitalizace Starého děkanství, Nymburk</v>
      </c>
      <c r="F81" s="34"/>
      <c r="G81" s="34"/>
      <c r="H81" s="34"/>
      <c r="I81" s="42"/>
      <c r="J81" s="42"/>
      <c r="K81" s="42"/>
      <c r="L81" s="148"/>
      <c r="S81" s="40"/>
      <c r="T81" s="40"/>
      <c r="U81" s="40"/>
      <c r="V81" s="40"/>
      <c r="W81" s="40"/>
      <c r="X81" s="40"/>
      <c r="Y81" s="40"/>
      <c r="Z81" s="40"/>
      <c r="AA81" s="40"/>
      <c r="AB81" s="40"/>
      <c r="AC81" s="40"/>
      <c r="AD81" s="40"/>
      <c r="AE81" s="40"/>
    </row>
    <row r="82" s="1" customFormat="1" ht="12" customHeight="1">
      <c r="B82" s="23"/>
      <c r="C82" s="34" t="s">
        <v>167</v>
      </c>
      <c r="D82" s="24"/>
      <c r="E82" s="24"/>
      <c r="F82" s="24"/>
      <c r="G82" s="24"/>
      <c r="H82" s="24"/>
      <c r="I82" s="24"/>
      <c r="J82" s="24"/>
      <c r="K82" s="24"/>
      <c r="L82" s="22"/>
    </row>
    <row r="83" s="1" customFormat="1" ht="16.5" customHeight="1">
      <c r="B83" s="23"/>
      <c r="C83" s="24"/>
      <c r="D83" s="24"/>
      <c r="E83" s="172" t="s">
        <v>2268</v>
      </c>
      <c r="F83" s="24"/>
      <c r="G83" s="24"/>
      <c r="H83" s="24"/>
      <c r="I83" s="24"/>
      <c r="J83" s="24"/>
      <c r="K83" s="24"/>
      <c r="L83" s="22"/>
    </row>
    <row r="84" s="1" customFormat="1" ht="12" customHeight="1">
      <c r="B84" s="23"/>
      <c r="C84" s="34" t="s">
        <v>169</v>
      </c>
      <c r="D84" s="24"/>
      <c r="E84" s="24"/>
      <c r="F84" s="24"/>
      <c r="G84" s="24"/>
      <c r="H84" s="24"/>
      <c r="I84" s="24"/>
      <c r="J84" s="24"/>
      <c r="K84" s="24"/>
      <c r="L84" s="22"/>
    </row>
    <row r="85" s="2" customFormat="1" ht="16.5" customHeight="1">
      <c r="A85" s="40"/>
      <c r="B85" s="41"/>
      <c r="C85" s="42"/>
      <c r="D85" s="42"/>
      <c r="E85" s="173" t="s">
        <v>170</v>
      </c>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171</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6.5" customHeight="1">
      <c r="A87" s="40"/>
      <c r="B87" s="41"/>
      <c r="C87" s="42"/>
      <c r="D87" s="42"/>
      <c r="E87" s="71" t="str">
        <f>E13</f>
        <v>01.8 - Zařízení slaboproudé elektrotechniky</v>
      </c>
      <c r="F87" s="42"/>
      <c r="G87" s="42"/>
      <c r="H87" s="42"/>
      <c r="I87" s="42"/>
      <c r="J87" s="42"/>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 xml:space="preserve"> </v>
      </c>
      <c r="G89" s="42"/>
      <c r="H89" s="42"/>
      <c r="I89" s="34" t="s">
        <v>23</v>
      </c>
      <c r="J89" s="74" t="str">
        <f>IF(J16="","",J16)</f>
        <v>2. 5. 2022</v>
      </c>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 xml:space="preserve"> </v>
      </c>
      <c r="G91" s="42"/>
      <c r="H91" s="42"/>
      <c r="I91" s="34" t="s">
        <v>31</v>
      </c>
      <c r="J91" s="38" t="str">
        <f>E25</f>
        <v>FAPAL s.r.o.</v>
      </c>
      <c r="K91" s="42"/>
      <c r="L91" s="148"/>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IF(E22="","",E22)</f>
        <v>Vyplň údaj</v>
      </c>
      <c r="G92" s="42"/>
      <c r="H92" s="42"/>
      <c r="I92" s="34" t="s">
        <v>35</v>
      </c>
      <c r="J92" s="38" t="str">
        <f>E28</f>
        <v>Veronika Šoulová</v>
      </c>
      <c r="K92" s="42"/>
      <c r="L92" s="148"/>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11" customFormat="1" ht="29.28" customHeight="1">
      <c r="A94" s="189"/>
      <c r="B94" s="190"/>
      <c r="C94" s="191" t="s">
        <v>196</v>
      </c>
      <c r="D94" s="192" t="s">
        <v>59</v>
      </c>
      <c r="E94" s="192" t="s">
        <v>55</v>
      </c>
      <c r="F94" s="192" t="s">
        <v>56</v>
      </c>
      <c r="G94" s="192" t="s">
        <v>197</v>
      </c>
      <c r="H94" s="192" t="s">
        <v>198</v>
      </c>
      <c r="I94" s="192" t="s">
        <v>199</v>
      </c>
      <c r="J94" s="192" t="s">
        <v>175</v>
      </c>
      <c r="K94" s="193" t="s">
        <v>200</v>
      </c>
      <c r="L94" s="194"/>
      <c r="M94" s="94" t="s">
        <v>19</v>
      </c>
      <c r="N94" s="95" t="s">
        <v>44</v>
      </c>
      <c r="O94" s="95" t="s">
        <v>201</v>
      </c>
      <c r="P94" s="95" t="s">
        <v>202</v>
      </c>
      <c r="Q94" s="95" t="s">
        <v>203</v>
      </c>
      <c r="R94" s="95" t="s">
        <v>204</v>
      </c>
      <c r="S94" s="95" t="s">
        <v>205</v>
      </c>
      <c r="T94" s="96" t="s">
        <v>206</v>
      </c>
      <c r="U94" s="189"/>
      <c r="V94" s="189"/>
      <c r="W94" s="189"/>
      <c r="X94" s="189"/>
      <c r="Y94" s="189"/>
      <c r="Z94" s="189"/>
      <c r="AA94" s="189"/>
      <c r="AB94" s="189"/>
      <c r="AC94" s="189"/>
      <c r="AD94" s="189"/>
      <c r="AE94" s="189"/>
    </row>
    <row r="95" s="2" customFormat="1" ht="22.8" customHeight="1">
      <c r="A95" s="40"/>
      <c r="B95" s="41"/>
      <c r="C95" s="101" t="s">
        <v>207</v>
      </c>
      <c r="D95" s="42"/>
      <c r="E95" s="42"/>
      <c r="F95" s="42"/>
      <c r="G95" s="42"/>
      <c r="H95" s="42"/>
      <c r="I95" s="42"/>
      <c r="J95" s="195">
        <f>BK95</f>
        <v>0</v>
      </c>
      <c r="K95" s="42"/>
      <c r="L95" s="46"/>
      <c r="M95" s="97"/>
      <c r="N95" s="196"/>
      <c r="O95" s="98"/>
      <c r="P95" s="197">
        <f>P96</f>
        <v>0</v>
      </c>
      <c r="Q95" s="98"/>
      <c r="R95" s="197">
        <f>R96</f>
        <v>0</v>
      </c>
      <c r="S95" s="98"/>
      <c r="T95" s="198">
        <f>T96</f>
        <v>0</v>
      </c>
      <c r="U95" s="40"/>
      <c r="V95" s="40"/>
      <c r="W95" s="40"/>
      <c r="X95" s="40"/>
      <c r="Y95" s="40"/>
      <c r="Z95" s="40"/>
      <c r="AA95" s="40"/>
      <c r="AB95" s="40"/>
      <c r="AC95" s="40"/>
      <c r="AD95" s="40"/>
      <c r="AE95" s="40"/>
      <c r="AT95" s="19" t="s">
        <v>73</v>
      </c>
      <c r="AU95" s="19" t="s">
        <v>176</v>
      </c>
      <c r="BK95" s="199">
        <f>BK96</f>
        <v>0</v>
      </c>
    </row>
    <row r="96" s="12" customFormat="1" ht="25.92" customHeight="1">
      <c r="A96" s="12"/>
      <c r="B96" s="200"/>
      <c r="C96" s="201"/>
      <c r="D96" s="202" t="s">
        <v>73</v>
      </c>
      <c r="E96" s="203" t="s">
        <v>937</v>
      </c>
      <c r="F96" s="203" t="s">
        <v>937</v>
      </c>
      <c r="G96" s="201"/>
      <c r="H96" s="201"/>
      <c r="I96" s="204"/>
      <c r="J96" s="205">
        <f>BK96</f>
        <v>0</v>
      </c>
      <c r="K96" s="201"/>
      <c r="L96" s="206"/>
      <c r="M96" s="207"/>
      <c r="N96" s="208"/>
      <c r="O96" s="208"/>
      <c r="P96" s="209">
        <f>P97+P129+P136</f>
        <v>0</v>
      </c>
      <c r="Q96" s="208"/>
      <c r="R96" s="209">
        <f>R97+R129+R136</f>
        <v>0</v>
      </c>
      <c r="S96" s="208"/>
      <c r="T96" s="210">
        <f>T97+T129+T136</f>
        <v>0</v>
      </c>
      <c r="U96" s="12"/>
      <c r="V96" s="12"/>
      <c r="W96" s="12"/>
      <c r="X96" s="12"/>
      <c r="Y96" s="12"/>
      <c r="Z96" s="12"/>
      <c r="AA96" s="12"/>
      <c r="AB96" s="12"/>
      <c r="AC96" s="12"/>
      <c r="AD96" s="12"/>
      <c r="AE96" s="12"/>
      <c r="AR96" s="211" t="s">
        <v>83</v>
      </c>
      <c r="AT96" s="212" t="s">
        <v>73</v>
      </c>
      <c r="AU96" s="212" t="s">
        <v>74</v>
      </c>
      <c r="AY96" s="211" t="s">
        <v>210</v>
      </c>
      <c r="BK96" s="213">
        <f>BK97+BK129+BK136</f>
        <v>0</v>
      </c>
    </row>
    <row r="97" s="12" customFormat="1" ht="22.8" customHeight="1">
      <c r="A97" s="12"/>
      <c r="B97" s="200"/>
      <c r="C97" s="201"/>
      <c r="D97" s="202" t="s">
        <v>73</v>
      </c>
      <c r="E97" s="214" t="s">
        <v>3642</v>
      </c>
      <c r="F97" s="214" t="s">
        <v>3893</v>
      </c>
      <c r="G97" s="201"/>
      <c r="H97" s="201"/>
      <c r="I97" s="204"/>
      <c r="J97" s="215">
        <f>BK97</f>
        <v>0</v>
      </c>
      <c r="K97" s="201"/>
      <c r="L97" s="206"/>
      <c r="M97" s="207"/>
      <c r="N97" s="208"/>
      <c r="O97" s="208"/>
      <c r="P97" s="209">
        <f>SUM(P98:P128)</f>
        <v>0</v>
      </c>
      <c r="Q97" s="208"/>
      <c r="R97" s="209">
        <f>SUM(R98:R128)</f>
        <v>0</v>
      </c>
      <c r="S97" s="208"/>
      <c r="T97" s="210">
        <f>SUM(T98:T128)</f>
        <v>0</v>
      </c>
      <c r="U97" s="12"/>
      <c r="V97" s="12"/>
      <c r="W97" s="12"/>
      <c r="X97" s="12"/>
      <c r="Y97" s="12"/>
      <c r="Z97" s="12"/>
      <c r="AA97" s="12"/>
      <c r="AB97" s="12"/>
      <c r="AC97" s="12"/>
      <c r="AD97" s="12"/>
      <c r="AE97" s="12"/>
      <c r="AR97" s="211" t="s">
        <v>83</v>
      </c>
      <c r="AT97" s="212" t="s">
        <v>73</v>
      </c>
      <c r="AU97" s="212" t="s">
        <v>81</v>
      </c>
      <c r="AY97" s="211" t="s">
        <v>210</v>
      </c>
      <c r="BK97" s="213">
        <f>SUM(BK98:BK128)</f>
        <v>0</v>
      </c>
    </row>
    <row r="98" s="2" customFormat="1" ht="16.5" customHeight="1">
      <c r="A98" s="40"/>
      <c r="B98" s="41"/>
      <c r="C98" s="278" t="s">
        <v>81</v>
      </c>
      <c r="D98" s="278" t="s">
        <v>424</v>
      </c>
      <c r="E98" s="279" t="s">
        <v>3894</v>
      </c>
      <c r="F98" s="280" t="s">
        <v>3895</v>
      </c>
      <c r="G98" s="281" t="s">
        <v>868</v>
      </c>
      <c r="H98" s="282">
        <v>1</v>
      </c>
      <c r="I98" s="283"/>
      <c r="J98" s="284">
        <f>ROUND(I98*H98,2)</f>
        <v>0</v>
      </c>
      <c r="K98" s="280" t="s">
        <v>19</v>
      </c>
      <c r="L98" s="285"/>
      <c r="M98" s="286" t="s">
        <v>19</v>
      </c>
      <c r="N98" s="287"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498</v>
      </c>
      <c r="AT98" s="227" t="s">
        <v>424</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368</v>
      </c>
      <c r="BM98" s="227" t="s">
        <v>3896</v>
      </c>
    </row>
    <row r="99" s="2" customFormat="1" ht="16.5" customHeight="1">
      <c r="A99" s="40"/>
      <c r="B99" s="41"/>
      <c r="C99" s="278" t="s">
        <v>83</v>
      </c>
      <c r="D99" s="278" t="s">
        <v>424</v>
      </c>
      <c r="E99" s="279" t="s">
        <v>3897</v>
      </c>
      <c r="F99" s="280" t="s">
        <v>3898</v>
      </c>
      <c r="G99" s="281" t="s">
        <v>868</v>
      </c>
      <c r="H99" s="282">
        <v>1</v>
      </c>
      <c r="I99" s="283"/>
      <c r="J99" s="284">
        <f>ROUND(I99*H99,2)</f>
        <v>0</v>
      </c>
      <c r="K99" s="280" t="s">
        <v>19</v>
      </c>
      <c r="L99" s="285"/>
      <c r="M99" s="286" t="s">
        <v>19</v>
      </c>
      <c r="N99" s="287"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498</v>
      </c>
      <c r="AT99" s="227" t="s">
        <v>424</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368</v>
      </c>
      <c r="BM99" s="227" t="s">
        <v>3899</v>
      </c>
    </row>
    <row r="100" s="2" customFormat="1" ht="16.5" customHeight="1">
      <c r="A100" s="40"/>
      <c r="B100" s="41"/>
      <c r="C100" s="278" t="s">
        <v>91</v>
      </c>
      <c r="D100" s="278" t="s">
        <v>424</v>
      </c>
      <c r="E100" s="279" t="s">
        <v>3900</v>
      </c>
      <c r="F100" s="280" t="s">
        <v>3901</v>
      </c>
      <c r="G100" s="281" t="s">
        <v>868</v>
      </c>
      <c r="H100" s="282">
        <v>2</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3902</v>
      </c>
    </row>
    <row r="101" s="2" customFormat="1" ht="16.5" customHeight="1">
      <c r="A101" s="40"/>
      <c r="B101" s="41"/>
      <c r="C101" s="278" t="s">
        <v>217</v>
      </c>
      <c r="D101" s="278" t="s">
        <v>424</v>
      </c>
      <c r="E101" s="279" t="s">
        <v>3903</v>
      </c>
      <c r="F101" s="280" t="s">
        <v>3904</v>
      </c>
      <c r="G101" s="281" t="s">
        <v>868</v>
      </c>
      <c r="H101" s="282">
        <v>1</v>
      </c>
      <c r="I101" s="283"/>
      <c r="J101" s="284">
        <f>ROUND(I101*H101,2)</f>
        <v>0</v>
      </c>
      <c r="K101" s="280" t="s">
        <v>19</v>
      </c>
      <c r="L101" s="285"/>
      <c r="M101" s="286" t="s">
        <v>19</v>
      </c>
      <c r="N101" s="287"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498</v>
      </c>
      <c r="AT101" s="227" t="s">
        <v>424</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368</v>
      </c>
      <c r="BM101" s="227" t="s">
        <v>3905</v>
      </c>
    </row>
    <row r="102" s="2" customFormat="1" ht="16.5" customHeight="1">
      <c r="A102" s="40"/>
      <c r="B102" s="41"/>
      <c r="C102" s="278" t="s">
        <v>267</v>
      </c>
      <c r="D102" s="278" t="s">
        <v>424</v>
      </c>
      <c r="E102" s="279" t="s">
        <v>3906</v>
      </c>
      <c r="F102" s="280" t="s">
        <v>3907</v>
      </c>
      <c r="G102" s="281" t="s">
        <v>868</v>
      </c>
      <c r="H102" s="282">
        <v>2</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498</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368</v>
      </c>
      <c r="BM102" s="227" t="s">
        <v>3908</v>
      </c>
    </row>
    <row r="103" s="2" customFormat="1" ht="16.5" customHeight="1">
      <c r="A103" s="40"/>
      <c r="B103" s="41"/>
      <c r="C103" s="278" t="s">
        <v>276</v>
      </c>
      <c r="D103" s="278" t="s">
        <v>424</v>
      </c>
      <c r="E103" s="279" t="s">
        <v>3909</v>
      </c>
      <c r="F103" s="280" t="s">
        <v>3910</v>
      </c>
      <c r="G103" s="281" t="s">
        <v>868</v>
      </c>
      <c r="H103" s="282">
        <v>23</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498</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368</v>
      </c>
      <c r="BM103" s="227" t="s">
        <v>3911</v>
      </c>
    </row>
    <row r="104" s="2" customFormat="1" ht="16.5" customHeight="1">
      <c r="A104" s="40"/>
      <c r="B104" s="41"/>
      <c r="C104" s="278" t="s">
        <v>281</v>
      </c>
      <c r="D104" s="278" t="s">
        <v>424</v>
      </c>
      <c r="E104" s="279" t="s">
        <v>3912</v>
      </c>
      <c r="F104" s="280" t="s">
        <v>3913</v>
      </c>
      <c r="G104" s="281" t="s">
        <v>868</v>
      </c>
      <c r="H104" s="282">
        <v>1</v>
      </c>
      <c r="I104" s="283"/>
      <c r="J104" s="284">
        <f>ROUND(I104*H104,2)</f>
        <v>0</v>
      </c>
      <c r="K104" s="280" t="s">
        <v>19</v>
      </c>
      <c r="L104" s="285"/>
      <c r="M104" s="286" t="s">
        <v>19</v>
      </c>
      <c r="N104" s="287"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498</v>
      </c>
      <c r="AT104" s="227" t="s">
        <v>424</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368</v>
      </c>
      <c r="BM104" s="227" t="s">
        <v>3914</v>
      </c>
    </row>
    <row r="105" s="2" customFormat="1" ht="16.5" customHeight="1">
      <c r="A105" s="40"/>
      <c r="B105" s="41"/>
      <c r="C105" s="278" t="s">
        <v>286</v>
      </c>
      <c r="D105" s="278" t="s">
        <v>424</v>
      </c>
      <c r="E105" s="279" t="s">
        <v>3915</v>
      </c>
      <c r="F105" s="280" t="s">
        <v>3916</v>
      </c>
      <c r="G105" s="281" t="s">
        <v>868</v>
      </c>
      <c r="H105" s="282">
        <v>23</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498</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368</v>
      </c>
      <c r="BM105" s="227" t="s">
        <v>3917</v>
      </c>
    </row>
    <row r="106" s="2" customFormat="1" ht="16.5" customHeight="1">
      <c r="A106" s="40"/>
      <c r="B106" s="41"/>
      <c r="C106" s="278" t="s">
        <v>292</v>
      </c>
      <c r="D106" s="278" t="s">
        <v>424</v>
      </c>
      <c r="E106" s="279" t="s">
        <v>3918</v>
      </c>
      <c r="F106" s="280" t="s">
        <v>3919</v>
      </c>
      <c r="G106" s="281" t="s">
        <v>295</v>
      </c>
      <c r="H106" s="282">
        <v>1</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498</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368</v>
      </c>
      <c r="BM106" s="227" t="s">
        <v>3920</v>
      </c>
    </row>
    <row r="107" s="2" customFormat="1" ht="16.5" customHeight="1">
      <c r="A107" s="40"/>
      <c r="B107" s="41"/>
      <c r="C107" s="278" t="s">
        <v>299</v>
      </c>
      <c r="D107" s="278" t="s">
        <v>424</v>
      </c>
      <c r="E107" s="279" t="s">
        <v>3921</v>
      </c>
      <c r="F107" s="280" t="s">
        <v>3922</v>
      </c>
      <c r="G107" s="281" t="s">
        <v>868</v>
      </c>
      <c r="H107" s="282">
        <v>5</v>
      </c>
      <c r="I107" s="283"/>
      <c r="J107" s="284">
        <f>ROUND(I107*H107,2)</f>
        <v>0</v>
      </c>
      <c r="K107" s="280" t="s">
        <v>19</v>
      </c>
      <c r="L107" s="285"/>
      <c r="M107" s="286" t="s">
        <v>19</v>
      </c>
      <c r="N107" s="287"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498</v>
      </c>
      <c r="AT107" s="227" t="s">
        <v>424</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368</v>
      </c>
      <c r="BM107" s="227" t="s">
        <v>3923</v>
      </c>
    </row>
    <row r="108" s="2" customFormat="1" ht="16.5" customHeight="1">
      <c r="A108" s="40"/>
      <c r="B108" s="41"/>
      <c r="C108" s="278" t="s">
        <v>307</v>
      </c>
      <c r="D108" s="278" t="s">
        <v>424</v>
      </c>
      <c r="E108" s="279" t="s">
        <v>3924</v>
      </c>
      <c r="F108" s="280" t="s">
        <v>3925</v>
      </c>
      <c r="G108" s="281" t="s">
        <v>417</v>
      </c>
      <c r="H108" s="282">
        <v>785</v>
      </c>
      <c r="I108" s="283"/>
      <c r="J108" s="284">
        <f>ROUND(I108*H108,2)</f>
        <v>0</v>
      </c>
      <c r="K108" s="280" t="s">
        <v>19</v>
      </c>
      <c r="L108" s="285"/>
      <c r="M108" s="286" t="s">
        <v>19</v>
      </c>
      <c r="N108" s="287"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498</v>
      </c>
      <c r="AT108" s="227" t="s">
        <v>424</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368</v>
      </c>
      <c r="BM108" s="227" t="s">
        <v>3926</v>
      </c>
    </row>
    <row r="109" s="2" customFormat="1" ht="16.5" customHeight="1">
      <c r="A109" s="40"/>
      <c r="B109" s="41"/>
      <c r="C109" s="278" t="s">
        <v>314</v>
      </c>
      <c r="D109" s="278" t="s">
        <v>424</v>
      </c>
      <c r="E109" s="279" t="s">
        <v>3927</v>
      </c>
      <c r="F109" s="280" t="s">
        <v>3705</v>
      </c>
      <c r="G109" s="281" t="s">
        <v>417</v>
      </c>
      <c r="H109" s="282">
        <v>368</v>
      </c>
      <c r="I109" s="283"/>
      <c r="J109" s="284">
        <f>ROUND(I109*H109,2)</f>
        <v>0</v>
      </c>
      <c r="K109" s="280" t="s">
        <v>19</v>
      </c>
      <c r="L109" s="285"/>
      <c r="M109" s="286" t="s">
        <v>19</v>
      </c>
      <c r="N109" s="287"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498</v>
      </c>
      <c r="AT109" s="227" t="s">
        <v>424</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368</v>
      </c>
      <c r="BM109" s="227" t="s">
        <v>3928</v>
      </c>
    </row>
    <row r="110" s="2" customFormat="1" ht="16.5" customHeight="1">
      <c r="A110" s="40"/>
      <c r="B110" s="41"/>
      <c r="C110" s="278" t="s">
        <v>332</v>
      </c>
      <c r="D110" s="278" t="s">
        <v>424</v>
      </c>
      <c r="E110" s="279" t="s">
        <v>3929</v>
      </c>
      <c r="F110" s="280" t="s">
        <v>3930</v>
      </c>
      <c r="G110" s="281" t="s">
        <v>417</v>
      </c>
      <c r="H110" s="282">
        <v>5</v>
      </c>
      <c r="I110" s="283"/>
      <c r="J110" s="284">
        <f>ROUND(I110*H110,2)</f>
        <v>0</v>
      </c>
      <c r="K110" s="280" t="s">
        <v>19</v>
      </c>
      <c r="L110" s="285"/>
      <c r="M110" s="286" t="s">
        <v>19</v>
      </c>
      <c r="N110" s="287"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498</v>
      </c>
      <c r="AT110" s="227" t="s">
        <v>424</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368</v>
      </c>
      <c r="BM110" s="227" t="s">
        <v>3931</v>
      </c>
    </row>
    <row r="111" s="2" customFormat="1" ht="16.5" customHeight="1">
      <c r="A111" s="40"/>
      <c r="B111" s="41"/>
      <c r="C111" s="278" t="s">
        <v>349</v>
      </c>
      <c r="D111" s="278" t="s">
        <v>424</v>
      </c>
      <c r="E111" s="279" t="s">
        <v>3932</v>
      </c>
      <c r="F111" s="280" t="s">
        <v>3933</v>
      </c>
      <c r="G111" s="281" t="s">
        <v>295</v>
      </c>
      <c r="H111" s="282">
        <v>1</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3934</v>
      </c>
    </row>
    <row r="112" s="2" customFormat="1" ht="16.5" customHeight="1">
      <c r="A112" s="40"/>
      <c r="B112" s="41"/>
      <c r="C112" s="278" t="s">
        <v>8</v>
      </c>
      <c r="D112" s="278" t="s">
        <v>424</v>
      </c>
      <c r="E112" s="279" t="s">
        <v>3935</v>
      </c>
      <c r="F112" s="280" t="s">
        <v>3936</v>
      </c>
      <c r="G112" s="281" t="s">
        <v>868</v>
      </c>
      <c r="H112" s="282">
        <v>3</v>
      </c>
      <c r="I112" s="283"/>
      <c r="J112" s="284">
        <f>ROUND(I112*H112,2)</f>
        <v>0</v>
      </c>
      <c r="K112" s="280" t="s">
        <v>19</v>
      </c>
      <c r="L112" s="285"/>
      <c r="M112" s="286" t="s">
        <v>19</v>
      </c>
      <c r="N112" s="28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498</v>
      </c>
      <c r="AT112" s="227" t="s">
        <v>424</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368</v>
      </c>
      <c r="BM112" s="227" t="s">
        <v>3937</v>
      </c>
    </row>
    <row r="113" s="2" customFormat="1" ht="16.5" customHeight="1">
      <c r="A113" s="40"/>
      <c r="B113" s="41"/>
      <c r="C113" s="278" t="s">
        <v>368</v>
      </c>
      <c r="D113" s="278" t="s">
        <v>424</v>
      </c>
      <c r="E113" s="279" t="s">
        <v>3938</v>
      </c>
      <c r="F113" s="280" t="s">
        <v>3939</v>
      </c>
      <c r="G113" s="281" t="s">
        <v>868</v>
      </c>
      <c r="H113" s="282">
        <v>2</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3940</v>
      </c>
    </row>
    <row r="114" s="2" customFormat="1" ht="16.5" customHeight="1">
      <c r="A114" s="40"/>
      <c r="B114" s="41"/>
      <c r="C114" s="278" t="s">
        <v>374</v>
      </c>
      <c r="D114" s="278" t="s">
        <v>424</v>
      </c>
      <c r="E114" s="279" t="s">
        <v>3941</v>
      </c>
      <c r="F114" s="280" t="s">
        <v>3942</v>
      </c>
      <c r="G114" s="281" t="s">
        <v>868</v>
      </c>
      <c r="H114" s="282">
        <v>2</v>
      </c>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3943</v>
      </c>
    </row>
    <row r="115" s="2" customFormat="1" ht="16.5" customHeight="1">
      <c r="A115" s="40"/>
      <c r="B115" s="41"/>
      <c r="C115" s="278" t="s">
        <v>386</v>
      </c>
      <c r="D115" s="278" t="s">
        <v>424</v>
      </c>
      <c r="E115" s="279" t="s">
        <v>3944</v>
      </c>
      <c r="F115" s="280" t="s">
        <v>3945</v>
      </c>
      <c r="G115" s="281" t="s">
        <v>868</v>
      </c>
      <c r="H115" s="282">
        <v>12</v>
      </c>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3946</v>
      </c>
    </row>
    <row r="116" s="2" customFormat="1" ht="16.5" customHeight="1">
      <c r="A116" s="40"/>
      <c r="B116" s="41"/>
      <c r="C116" s="278" t="s">
        <v>399</v>
      </c>
      <c r="D116" s="278" t="s">
        <v>424</v>
      </c>
      <c r="E116" s="279" t="s">
        <v>3947</v>
      </c>
      <c r="F116" s="280" t="s">
        <v>3948</v>
      </c>
      <c r="G116" s="281" t="s">
        <v>868</v>
      </c>
      <c r="H116" s="282">
        <v>3</v>
      </c>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3949</v>
      </c>
    </row>
    <row r="117" s="2" customFormat="1" ht="16.5" customHeight="1">
      <c r="A117" s="40"/>
      <c r="B117" s="41"/>
      <c r="C117" s="278" t="s">
        <v>406</v>
      </c>
      <c r="D117" s="278" t="s">
        <v>424</v>
      </c>
      <c r="E117" s="279" t="s">
        <v>3950</v>
      </c>
      <c r="F117" s="280" t="s">
        <v>3951</v>
      </c>
      <c r="G117" s="281" t="s">
        <v>868</v>
      </c>
      <c r="H117" s="282">
        <v>21</v>
      </c>
      <c r="I117" s="283"/>
      <c r="J117" s="284">
        <f>ROUND(I117*H117,2)</f>
        <v>0</v>
      </c>
      <c r="K117" s="280" t="s">
        <v>19</v>
      </c>
      <c r="L117" s="285"/>
      <c r="M117" s="286" t="s">
        <v>19</v>
      </c>
      <c r="N117" s="287"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498</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368</v>
      </c>
      <c r="BM117" s="227" t="s">
        <v>3952</v>
      </c>
    </row>
    <row r="118" s="2" customFormat="1" ht="16.5" customHeight="1">
      <c r="A118" s="40"/>
      <c r="B118" s="41"/>
      <c r="C118" s="278" t="s">
        <v>7</v>
      </c>
      <c r="D118" s="278" t="s">
        <v>424</v>
      </c>
      <c r="E118" s="279" t="s">
        <v>3953</v>
      </c>
      <c r="F118" s="280" t="s">
        <v>3954</v>
      </c>
      <c r="G118" s="281" t="s">
        <v>868</v>
      </c>
      <c r="H118" s="282">
        <v>1</v>
      </c>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3955</v>
      </c>
    </row>
    <row r="119" s="2" customFormat="1" ht="16.5" customHeight="1">
      <c r="A119" s="40"/>
      <c r="B119" s="41"/>
      <c r="C119" s="278" t="s">
        <v>423</v>
      </c>
      <c r="D119" s="278" t="s">
        <v>424</v>
      </c>
      <c r="E119" s="279" t="s">
        <v>3956</v>
      </c>
      <c r="F119" s="280" t="s">
        <v>3957</v>
      </c>
      <c r="G119" s="281" t="s">
        <v>868</v>
      </c>
      <c r="H119" s="282">
        <v>1</v>
      </c>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3958</v>
      </c>
    </row>
    <row r="120" s="2" customFormat="1" ht="16.5" customHeight="1">
      <c r="A120" s="40"/>
      <c r="B120" s="41"/>
      <c r="C120" s="278" t="s">
        <v>428</v>
      </c>
      <c r="D120" s="278" t="s">
        <v>424</v>
      </c>
      <c r="E120" s="279" t="s">
        <v>3959</v>
      </c>
      <c r="F120" s="280" t="s">
        <v>3960</v>
      </c>
      <c r="G120" s="281" t="s">
        <v>868</v>
      </c>
      <c r="H120" s="282">
        <v>2</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3961</v>
      </c>
    </row>
    <row r="121" s="2" customFormat="1" ht="16.5" customHeight="1">
      <c r="A121" s="40"/>
      <c r="B121" s="41"/>
      <c r="C121" s="278" t="s">
        <v>435</v>
      </c>
      <c r="D121" s="278" t="s">
        <v>424</v>
      </c>
      <c r="E121" s="279" t="s">
        <v>3962</v>
      </c>
      <c r="F121" s="280" t="s">
        <v>3963</v>
      </c>
      <c r="G121" s="281" t="s">
        <v>417</v>
      </c>
      <c r="H121" s="282">
        <v>865</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3964</v>
      </c>
    </row>
    <row r="122" s="2" customFormat="1" ht="16.5" customHeight="1">
      <c r="A122" s="40"/>
      <c r="B122" s="41"/>
      <c r="C122" s="278" t="s">
        <v>450</v>
      </c>
      <c r="D122" s="278" t="s">
        <v>424</v>
      </c>
      <c r="E122" s="279" t="s">
        <v>3965</v>
      </c>
      <c r="F122" s="280" t="s">
        <v>3966</v>
      </c>
      <c r="G122" s="281" t="s">
        <v>417</v>
      </c>
      <c r="H122" s="282">
        <v>85</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3967</v>
      </c>
    </row>
    <row r="123" s="2" customFormat="1" ht="16.5" customHeight="1">
      <c r="A123" s="40"/>
      <c r="B123" s="41"/>
      <c r="C123" s="278" t="s">
        <v>456</v>
      </c>
      <c r="D123" s="278" t="s">
        <v>424</v>
      </c>
      <c r="E123" s="279" t="s">
        <v>3968</v>
      </c>
      <c r="F123" s="280" t="s">
        <v>3969</v>
      </c>
      <c r="G123" s="281" t="s">
        <v>417</v>
      </c>
      <c r="H123" s="282">
        <v>320</v>
      </c>
      <c r="I123" s="283"/>
      <c r="J123" s="284">
        <f>ROUND(I123*H123,2)</f>
        <v>0</v>
      </c>
      <c r="K123" s="280" t="s">
        <v>19</v>
      </c>
      <c r="L123" s="285"/>
      <c r="M123" s="286" t="s">
        <v>19</v>
      </c>
      <c r="N123" s="287"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498</v>
      </c>
      <c r="AT123" s="227" t="s">
        <v>424</v>
      </c>
      <c r="AU123" s="227" t="s">
        <v>83</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368</v>
      </c>
      <c r="BM123" s="227" t="s">
        <v>3970</v>
      </c>
    </row>
    <row r="124" s="2" customFormat="1" ht="16.5" customHeight="1">
      <c r="A124" s="40"/>
      <c r="B124" s="41"/>
      <c r="C124" s="278" t="s">
        <v>467</v>
      </c>
      <c r="D124" s="278" t="s">
        <v>424</v>
      </c>
      <c r="E124" s="279" t="s">
        <v>3971</v>
      </c>
      <c r="F124" s="280" t="s">
        <v>3972</v>
      </c>
      <c r="G124" s="281" t="s">
        <v>417</v>
      </c>
      <c r="H124" s="282">
        <v>265</v>
      </c>
      <c r="I124" s="283"/>
      <c r="J124" s="284">
        <f>ROUND(I124*H124,2)</f>
        <v>0</v>
      </c>
      <c r="K124" s="280" t="s">
        <v>19</v>
      </c>
      <c r="L124" s="285"/>
      <c r="M124" s="286" t="s">
        <v>19</v>
      </c>
      <c r="N124" s="28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498</v>
      </c>
      <c r="AT124" s="227" t="s">
        <v>424</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368</v>
      </c>
      <c r="BM124" s="227" t="s">
        <v>3973</v>
      </c>
    </row>
    <row r="125" s="2" customFormat="1" ht="16.5" customHeight="1">
      <c r="A125" s="40"/>
      <c r="B125" s="41"/>
      <c r="C125" s="278" t="s">
        <v>474</v>
      </c>
      <c r="D125" s="278" t="s">
        <v>424</v>
      </c>
      <c r="E125" s="279" t="s">
        <v>3974</v>
      </c>
      <c r="F125" s="280" t="s">
        <v>3975</v>
      </c>
      <c r="G125" s="281" t="s">
        <v>295</v>
      </c>
      <c r="H125" s="282">
        <v>1</v>
      </c>
      <c r="I125" s="283"/>
      <c r="J125" s="284">
        <f>ROUND(I125*H125,2)</f>
        <v>0</v>
      </c>
      <c r="K125" s="280" t="s">
        <v>19</v>
      </c>
      <c r="L125" s="285"/>
      <c r="M125" s="286" t="s">
        <v>19</v>
      </c>
      <c r="N125" s="287"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498</v>
      </c>
      <c r="AT125" s="227" t="s">
        <v>424</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368</v>
      </c>
      <c r="BM125" s="227" t="s">
        <v>3976</v>
      </c>
    </row>
    <row r="126" s="2" customFormat="1" ht="16.5" customHeight="1">
      <c r="A126" s="40"/>
      <c r="B126" s="41"/>
      <c r="C126" s="278" t="s">
        <v>481</v>
      </c>
      <c r="D126" s="278" t="s">
        <v>424</v>
      </c>
      <c r="E126" s="279" t="s">
        <v>3977</v>
      </c>
      <c r="F126" s="280" t="s">
        <v>3978</v>
      </c>
      <c r="G126" s="281" t="s">
        <v>2181</v>
      </c>
      <c r="H126" s="301"/>
      <c r="I126" s="283"/>
      <c r="J126" s="284">
        <f>ROUND(I126*H126,2)</f>
        <v>0</v>
      </c>
      <c r="K126" s="280" t="s">
        <v>19</v>
      </c>
      <c r="L126" s="285"/>
      <c r="M126" s="286" t="s">
        <v>19</v>
      </c>
      <c r="N126" s="28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498</v>
      </c>
      <c r="AT126" s="227" t="s">
        <v>424</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368</v>
      </c>
      <c r="BM126" s="227" t="s">
        <v>3979</v>
      </c>
    </row>
    <row r="127" s="2" customFormat="1" ht="16.5" customHeight="1">
      <c r="A127" s="40"/>
      <c r="B127" s="41"/>
      <c r="C127" s="278" t="s">
        <v>487</v>
      </c>
      <c r="D127" s="278" t="s">
        <v>424</v>
      </c>
      <c r="E127" s="279" t="s">
        <v>3980</v>
      </c>
      <c r="F127" s="280" t="s">
        <v>3981</v>
      </c>
      <c r="G127" s="281" t="s">
        <v>2181</v>
      </c>
      <c r="H127" s="301"/>
      <c r="I127" s="283"/>
      <c r="J127" s="284">
        <f>ROUND(I127*H127,2)</f>
        <v>0</v>
      </c>
      <c r="K127" s="280" t="s">
        <v>19</v>
      </c>
      <c r="L127" s="285"/>
      <c r="M127" s="286" t="s">
        <v>19</v>
      </c>
      <c r="N127" s="287"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498</v>
      </c>
      <c r="AT127" s="227" t="s">
        <v>424</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368</v>
      </c>
      <c r="BM127" s="227" t="s">
        <v>3982</v>
      </c>
    </row>
    <row r="128" s="2" customFormat="1" ht="16.5" customHeight="1">
      <c r="A128" s="40"/>
      <c r="B128" s="41"/>
      <c r="C128" s="278" t="s">
        <v>492</v>
      </c>
      <c r="D128" s="278" t="s">
        <v>424</v>
      </c>
      <c r="E128" s="279" t="s">
        <v>3983</v>
      </c>
      <c r="F128" s="280" t="s">
        <v>3864</v>
      </c>
      <c r="G128" s="281" t="s">
        <v>2181</v>
      </c>
      <c r="H128" s="301"/>
      <c r="I128" s="283"/>
      <c r="J128" s="284">
        <f>ROUND(I128*H128,2)</f>
        <v>0</v>
      </c>
      <c r="K128" s="280" t="s">
        <v>19</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498</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368</v>
      </c>
      <c r="BM128" s="227" t="s">
        <v>3984</v>
      </c>
    </row>
    <row r="129" s="12" customFormat="1" ht="22.8" customHeight="1">
      <c r="A129" s="12"/>
      <c r="B129" s="200"/>
      <c r="C129" s="201"/>
      <c r="D129" s="202" t="s">
        <v>73</v>
      </c>
      <c r="E129" s="214" t="s">
        <v>3654</v>
      </c>
      <c r="F129" s="214" t="s">
        <v>2260</v>
      </c>
      <c r="G129" s="201"/>
      <c r="H129" s="201"/>
      <c r="I129" s="204"/>
      <c r="J129" s="215">
        <f>BK129</f>
        <v>0</v>
      </c>
      <c r="K129" s="201"/>
      <c r="L129" s="206"/>
      <c r="M129" s="207"/>
      <c r="N129" s="208"/>
      <c r="O129" s="208"/>
      <c r="P129" s="209">
        <f>SUM(P130:P135)</f>
        <v>0</v>
      </c>
      <c r="Q129" s="208"/>
      <c r="R129" s="209">
        <f>SUM(R130:R135)</f>
        <v>0</v>
      </c>
      <c r="S129" s="208"/>
      <c r="T129" s="210">
        <f>SUM(T130:T135)</f>
        <v>0</v>
      </c>
      <c r="U129" s="12"/>
      <c r="V129" s="12"/>
      <c r="W129" s="12"/>
      <c r="X129" s="12"/>
      <c r="Y129" s="12"/>
      <c r="Z129" s="12"/>
      <c r="AA129" s="12"/>
      <c r="AB129" s="12"/>
      <c r="AC129" s="12"/>
      <c r="AD129" s="12"/>
      <c r="AE129" s="12"/>
      <c r="AR129" s="211" t="s">
        <v>83</v>
      </c>
      <c r="AT129" s="212" t="s">
        <v>73</v>
      </c>
      <c r="AU129" s="212" t="s">
        <v>81</v>
      </c>
      <c r="AY129" s="211" t="s">
        <v>210</v>
      </c>
      <c r="BK129" s="213">
        <f>SUM(BK130:BK135)</f>
        <v>0</v>
      </c>
    </row>
    <row r="130" s="2" customFormat="1" ht="16.5" customHeight="1">
      <c r="A130" s="40"/>
      <c r="B130" s="41"/>
      <c r="C130" s="278" t="s">
        <v>498</v>
      </c>
      <c r="D130" s="278" t="s">
        <v>424</v>
      </c>
      <c r="E130" s="279" t="s">
        <v>3823</v>
      </c>
      <c r="F130" s="280" t="s">
        <v>3824</v>
      </c>
      <c r="G130" s="281" t="s">
        <v>417</v>
      </c>
      <c r="H130" s="282">
        <v>190</v>
      </c>
      <c r="I130" s="283"/>
      <c r="J130" s="284">
        <f>ROUND(I130*H130,2)</f>
        <v>0</v>
      </c>
      <c r="K130" s="280" t="s">
        <v>19</v>
      </c>
      <c r="L130" s="285"/>
      <c r="M130" s="286" t="s">
        <v>19</v>
      </c>
      <c r="N130" s="28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498</v>
      </c>
      <c r="AT130" s="227" t="s">
        <v>424</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368</v>
      </c>
      <c r="BM130" s="227" t="s">
        <v>3985</v>
      </c>
    </row>
    <row r="131" s="2" customFormat="1" ht="16.5" customHeight="1">
      <c r="A131" s="40"/>
      <c r="B131" s="41"/>
      <c r="C131" s="278" t="s">
        <v>504</v>
      </c>
      <c r="D131" s="278" t="s">
        <v>424</v>
      </c>
      <c r="E131" s="279" t="s">
        <v>3829</v>
      </c>
      <c r="F131" s="280" t="s">
        <v>3830</v>
      </c>
      <c r="G131" s="281" t="s">
        <v>417</v>
      </c>
      <c r="H131" s="282">
        <v>190</v>
      </c>
      <c r="I131" s="283"/>
      <c r="J131" s="284">
        <f>ROUND(I131*H131,2)</f>
        <v>0</v>
      </c>
      <c r="K131" s="280" t="s">
        <v>19</v>
      </c>
      <c r="L131" s="285"/>
      <c r="M131" s="286" t="s">
        <v>19</v>
      </c>
      <c r="N131" s="287"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498</v>
      </c>
      <c r="AT131" s="227" t="s">
        <v>424</v>
      </c>
      <c r="AU131" s="227" t="s">
        <v>83</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368</v>
      </c>
      <c r="BM131" s="227" t="s">
        <v>3986</v>
      </c>
    </row>
    <row r="132" s="2" customFormat="1" ht="16.5" customHeight="1">
      <c r="A132" s="40"/>
      <c r="B132" s="41"/>
      <c r="C132" s="278" t="s">
        <v>514</v>
      </c>
      <c r="D132" s="278" t="s">
        <v>424</v>
      </c>
      <c r="E132" s="279" t="s">
        <v>3835</v>
      </c>
      <c r="F132" s="280" t="s">
        <v>3836</v>
      </c>
      <c r="G132" s="281" t="s">
        <v>868</v>
      </c>
      <c r="H132" s="282">
        <v>8</v>
      </c>
      <c r="I132" s="283"/>
      <c r="J132" s="284">
        <f>ROUND(I132*H132,2)</f>
        <v>0</v>
      </c>
      <c r="K132" s="280" t="s">
        <v>19</v>
      </c>
      <c r="L132" s="285"/>
      <c r="M132" s="286" t="s">
        <v>19</v>
      </c>
      <c r="N132" s="287"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498</v>
      </c>
      <c r="AT132" s="227" t="s">
        <v>424</v>
      </c>
      <c r="AU132" s="227" t="s">
        <v>83</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368</v>
      </c>
      <c r="BM132" s="227" t="s">
        <v>3987</v>
      </c>
    </row>
    <row r="133" s="2" customFormat="1" ht="16.5" customHeight="1">
      <c r="A133" s="40"/>
      <c r="B133" s="41"/>
      <c r="C133" s="278" t="s">
        <v>521</v>
      </c>
      <c r="D133" s="278" t="s">
        <v>424</v>
      </c>
      <c r="E133" s="279" t="s">
        <v>3988</v>
      </c>
      <c r="F133" s="280" t="s">
        <v>3989</v>
      </c>
      <c r="G133" s="281" t="s">
        <v>295</v>
      </c>
      <c r="H133" s="282">
        <v>1</v>
      </c>
      <c r="I133" s="283"/>
      <c r="J133" s="284">
        <f>ROUND(I133*H133,2)</f>
        <v>0</v>
      </c>
      <c r="K133" s="280" t="s">
        <v>19</v>
      </c>
      <c r="L133" s="285"/>
      <c r="M133" s="286" t="s">
        <v>19</v>
      </c>
      <c r="N133" s="287"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498</v>
      </c>
      <c r="AT133" s="227" t="s">
        <v>424</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368</v>
      </c>
      <c r="BM133" s="227" t="s">
        <v>3990</v>
      </c>
    </row>
    <row r="134" s="2" customFormat="1" ht="16.5" customHeight="1">
      <c r="A134" s="40"/>
      <c r="B134" s="41"/>
      <c r="C134" s="278" t="s">
        <v>540</v>
      </c>
      <c r="D134" s="278" t="s">
        <v>424</v>
      </c>
      <c r="E134" s="279" t="s">
        <v>3991</v>
      </c>
      <c r="F134" s="280" t="s">
        <v>3842</v>
      </c>
      <c r="G134" s="281" t="s">
        <v>295</v>
      </c>
      <c r="H134" s="282">
        <v>1</v>
      </c>
      <c r="I134" s="283"/>
      <c r="J134" s="284">
        <f>ROUND(I134*H134,2)</f>
        <v>0</v>
      </c>
      <c r="K134" s="280" t="s">
        <v>19</v>
      </c>
      <c r="L134" s="285"/>
      <c r="M134" s="286" t="s">
        <v>19</v>
      </c>
      <c r="N134" s="28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498</v>
      </c>
      <c r="AT134" s="227" t="s">
        <v>424</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368</v>
      </c>
      <c r="BM134" s="227" t="s">
        <v>3992</v>
      </c>
    </row>
    <row r="135" s="2" customFormat="1" ht="16.5" customHeight="1">
      <c r="A135" s="40"/>
      <c r="B135" s="41"/>
      <c r="C135" s="278" t="s">
        <v>548</v>
      </c>
      <c r="D135" s="278" t="s">
        <v>424</v>
      </c>
      <c r="E135" s="279" t="s">
        <v>3993</v>
      </c>
      <c r="F135" s="280" t="s">
        <v>3852</v>
      </c>
      <c r="G135" s="281" t="s">
        <v>295</v>
      </c>
      <c r="H135" s="282">
        <v>1</v>
      </c>
      <c r="I135" s="283"/>
      <c r="J135" s="284">
        <f>ROUND(I135*H135,2)</f>
        <v>0</v>
      </c>
      <c r="K135" s="280" t="s">
        <v>19</v>
      </c>
      <c r="L135" s="285"/>
      <c r="M135" s="286" t="s">
        <v>19</v>
      </c>
      <c r="N135" s="287"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498</v>
      </c>
      <c r="AT135" s="227" t="s">
        <v>424</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368</v>
      </c>
      <c r="BM135" s="227" t="s">
        <v>3994</v>
      </c>
    </row>
    <row r="136" s="12" customFormat="1" ht="22.8" customHeight="1">
      <c r="A136" s="12"/>
      <c r="B136" s="200"/>
      <c r="C136" s="201"/>
      <c r="D136" s="202" t="s">
        <v>73</v>
      </c>
      <c r="E136" s="214" t="s">
        <v>3809</v>
      </c>
      <c r="F136" s="214" t="s">
        <v>94</v>
      </c>
      <c r="G136" s="201"/>
      <c r="H136" s="201"/>
      <c r="I136" s="204"/>
      <c r="J136" s="215">
        <f>BK136</f>
        <v>0</v>
      </c>
      <c r="K136" s="201"/>
      <c r="L136" s="206"/>
      <c r="M136" s="207"/>
      <c r="N136" s="208"/>
      <c r="O136" s="208"/>
      <c r="P136" s="209">
        <f>SUM(P137:P141)</f>
        <v>0</v>
      </c>
      <c r="Q136" s="208"/>
      <c r="R136" s="209">
        <f>SUM(R137:R141)</f>
        <v>0</v>
      </c>
      <c r="S136" s="208"/>
      <c r="T136" s="210">
        <f>SUM(T137:T141)</f>
        <v>0</v>
      </c>
      <c r="U136" s="12"/>
      <c r="V136" s="12"/>
      <c r="W136" s="12"/>
      <c r="X136" s="12"/>
      <c r="Y136" s="12"/>
      <c r="Z136" s="12"/>
      <c r="AA136" s="12"/>
      <c r="AB136" s="12"/>
      <c r="AC136" s="12"/>
      <c r="AD136" s="12"/>
      <c r="AE136" s="12"/>
      <c r="AR136" s="211" t="s">
        <v>83</v>
      </c>
      <c r="AT136" s="212" t="s">
        <v>73</v>
      </c>
      <c r="AU136" s="212" t="s">
        <v>81</v>
      </c>
      <c r="AY136" s="211" t="s">
        <v>210</v>
      </c>
      <c r="BK136" s="213">
        <f>SUM(BK137:BK141)</f>
        <v>0</v>
      </c>
    </row>
    <row r="137" s="2" customFormat="1" ht="16.5" customHeight="1">
      <c r="A137" s="40"/>
      <c r="B137" s="41"/>
      <c r="C137" s="278" t="s">
        <v>560</v>
      </c>
      <c r="D137" s="278" t="s">
        <v>424</v>
      </c>
      <c r="E137" s="279" t="s">
        <v>3995</v>
      </c>
      <c r="F137" s="280" t="s">
        <v>3868</v>
      </c>
      <c r="G137" s="281" t="s">
        <v>2181</v>
      </c>
      <c r="H137" s="301"/>
      <c r="I137" s="283"/>
      <c r="J137" s="284">
        <f>ROUND(I137*H137,2)</f>
        <v>0</v>
      </c>
      <c r="K137" s="280" t="s">
        <v>19</v>
      </c>
      <c r="L137" s="285"/>
      <c r="M137" s="286" t="s">
        <v>19</v>
      </c>
      <c r="N137" s="287"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498</v>
      </c>
      <c r="AT137" s="227" t="s">
        <v>424</v>
      </c>
      <c r="AU137" s="227" t="s">
        <v>83</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368</v>
      </c>
      <c r="BM137" s="227" t="s">
        <v>3996</v>
      </c>
    </row>
    <row r="138" s="2" customFormat="1" ht="16.5" customHeight="1">
      <c r="A138" s="40"/>
      <c r="B138" s="41"/>
      <c r="C138" s="278" t="s">
        <v>566</v>
      </c>
      <c r="D138" s="278" t="s">
        <v>424</v>
      </c>
      <c r="E138" s="279" t="s">
        <v>3997</v>
      </c>
      <c r="F138" s="280" t="s">
        <v>3871</v>
      </c>
      <c r="G138" s="281" t="s">
        <v>2181</v>
      </c>
      <c r="H138" s="301"/>
      <c r="I138" s="283"/>
      <c r="J138" s="284">
        <f>ROUND(I138*H138,2)</f>
        <v>0</v>
      </c>
      <c r="K138" s="280" t="s">
        <v>19</v>
      </c>
      <c r="L138" s="285"/>
      <c r="M138" s="286" t="s">
        <v>19</v>
      </c>
      <c r="N138" s="287"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498</v>
      </c>
      <c r="AT138" s="227" t="s">
        <v>424</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368</v>
      </c>
      <c r="BM138" s="227" t="s">
        <v>3998</v>
      </c>
    </row>
    <row r="139" s="2" customFormat="1" ht="16.5" customHeight="1">
      <c r="A139" s="40"/>
      <c r="B139" s="41"/>
      <c r="C139" s="278" t="s">
        <v>572</v>
      </c>
      <c r="D139" s="278" t="s">
        <v>424</v>
      </c>
      <c r="E139" s="279" t="s">
        <v>3999</v>
      </c>
      <c r="F139" s="280" t="s">
        <v>3877</v>
      </c>
      <c r="G139" s="281" t="s">
        <v>295</v>
      </c>
      <c r="H139" s="282">
        <v>1</v>
      </c>
      <c r="I139" s="283"/>
      <c r="J139" s="284">
        <f>ROUND(I139*H139,2)</f>
        <v>0</v>
      </c>
      <c r="K139" s="280" t="s">
        <v>19</v>
      </c>
      <c r="L139" s="285"/>
      <c r="M139" s="286" t="s">
        <v>19</v>
      </c>
      <c r="N139" s="287"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498</v>
      </c>
      <c r="AT139" s="227" t="s">
        <v>424</v>
      </c>
      <c r="AU139" s="227" t="s">
        <v>83</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368</v>
      </c>
      <c r="BM139" s="227" t="s">
        <v>4000</v>
      </c>
    </row>
    <row r="140" s="2" customFormat="1" ht="16.5" customHeight="1">
      <c r="A140" s="40"/>
      <c r="B140" s="41"/>
      <c r="C140" s="278" t="s">
        <v>578</v>
      </c>
      <c r="D140" s="278" t="s">
        <v>424</v>
      </c>
      <c r="E140" s="279" t="s">
        <v>4001</v>
      </c>
      <c r="F140" s="280" t="s">
        <v>3883</v>
      </c>
      <c r="G140" s="281" t="s">
        <v>295</v>
      </c>
      <c r="H140" s="282">
        <v>1</v>
      </c>
      <c r="I140" s="283"/>
      <c r="J140" s="284">
        <f>ROUND(I140*H140,2)</f>
        <v>0</v>
      </c>
      <c r="K140" s="280" t="s">
        <v>19</v>
      </c>
      <c r="L140" s="285"/>
      <c r="M140" s="286" t="s">
        <v>19</v>
      </c>
      <c r="N140" s="287"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498</v>
      </c>
      <c r="AT140" s="227" t="s">
        <v>424</v>
      </c>
      <c r="AU140" s="227" t="s">
        <v>83</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368</v>
      </c>
      <c r="BM140" s="227" t="s">
        <v>4002</v>
      </c>
    </row>
    <row r="141" s="2" customFormat="1" ht="16.5" customHeight="1">
      <c r="A141" s="40"/>
      <c r="B141" s="41"/>
      <c r="C141" s="278" t="s">
        <v>589</v>
      </c>
      <c r="D141" s="278" t="s">
        <v>424</v>
      </c>
      <c r="E141" s="279" t="s">
        <v>4003</v>
      </c>
      <c r="F141" s="280" t="s">
        <v>3886</v>
      </c>
      <c r="G141" s="281" t="s">
        <v>295</v>
      </c>
      <c r="H141" s="282">
        <v>1</v>
      </c>
      <c r="I141" s="283"/>
      <c r="J141" s="284">
        <f>ROUND(I141*H141,2)</f>
        <v>0</v>
      </c>
      <c r="K141" s="280" t="s">
        <v>19</v>
      </c>
      <c r="L141" s="285"/>
      <c r="M141" s="302" t="s">
        <v>19</v>
      </c>
      <c r="N141" s="303" t="s">
        <v>45</v>
      </c>
      <c r="O141" s="292"/>
      <c r="P141" s="293">
        <f>O141*H141</f>
        <v>0</v>
      </c>
      <c r="Q141" s="293">
        <v>0</v>
      </c>
      <c r="R141" s="293">
        <f>Q141*H141</f>
        <v>0</v>
      </c>
      <c r="S141" s="293">
        <v>0</v>
      </c>
      <c r="T141" s="294">
        <f>S141*H141</f>
        <v>0</v>
      </c>
      <c r="U141" s="40"/>
      <c r="V141" s="40"/>
      <c r="W141" s="40"/>
      <c r="X141" s="40"/>
      <c r="Y141" s="40"/>
      <c r="Z141" s="40"/>
      <c r="AA141" s="40"/>
      <c r="AB141" s="40"/>
      <c r="AC141" s="40"/>
      <c r="AD141" s="40"/>
      <c r="AE141" s="40"/>
      <c r="AR141" s="227" t="s">
        <v>498</v>
      </c>
      <c r="AT141" s="227" t="s">
        <v>424</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368</v>
      </c>
      <c r="BM141" s="227" t="s">
        <v>4004</v>
      </c>
    </row>
    <row r="142" s="2" customFormat="1" ht="6.96" customHeight="1">
      <c r="A142" s="40"/>
      <c r="B142" s="61"/>
      <c r="C142" s="62"/>
      <c r="D142" s="62"/>
      <c r="E142" s="62"/>
      <c r="F142" s="62"/>
      <c r="G142" s="62"/>
      <c r="H142" s="62"/>
      <c r="I142" s="62"/>
      <c r="J142" s="62"/>
      <c r="K142" s="62"/>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Les5qh0YqPGL51w0iPz7DuKwti4jdNtjp4+scmNJ0u2ygfr/yEIgEqo8cOOO6o0vmrM/yHkH+U0IQdYEg6N2EA==" hashValue="vDsDx3n//sH5W2iaoyyLlFbXEIh67W89ge8iEjDSWMuPqTUH9RGEHq9AicQmyI/iXJzA1zdgz+UZttnY7kBHhw==" algorithmName="SHA-512" password="CC35"/>
  <autoFilter ref="C94:K141"/>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4005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ROUND((SUM(BE97:BE138)),  2)</f>
        <v>0</v>
      </c>
      <c r="G37" s="40"/>
      <c r="H37" s="40"/>
      <c r="I37" s="160">
        <v>0.20999999999999999</v>
      </c>
      <c r="J37" s="159">
        <f>ROUND(((SUM(BE97:BE138))*I37),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ROUND((SUM(BF97:BF138)),  2)</f>
        <v>0</v>
      </c>
      <c r="G38" s="40"/>
      <c r="H38" s="40"/>
      <c r="I38" s="160">
        <v>0.14999999999999999</v>
      </c>
      <c r="J38" s="159">
        <f>ROUND(((SUM(BF97:BF138))*I38),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ROUND((SUM(BG97:BG138)),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ROUND((SUM(BH97:BH138)),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ROUND((SUM(BI97:BI138)),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01.9 - Vzduchotechnika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3636</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4006</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4007</v>
      </c>
      <c r="E70" s="186"/>
      <c r="F70" s="186"/>
      <c r="G70" s="186"/>
      <c r="H70" s="186"/>
      <c r="I70" s="186"/>
      <c r="J70" s="187">
        <f>J109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4008</v>
      </c>
      <c r="E71" s="186"/>
      <c r="F71" s="186"/>
      <c r="G71" s="186"/>
      <c r="H71" s="186"/>
      <c r="I71" s="186"/>
      <c r="J71" s="187">
        <f>J123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4009</v>
      </c>
      <c r="E72" s="186"/>
      <c r="F72" s="186"/>
      <c r="G72" s="186"/>
      <c r="H72" s="186"/>
      <c r="I72" s="186"/>
      <c r="J72" s="187">
        <f>J129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4010</v>
      </c>
      <c r="E73" s="186"/>
      <c r="F73" s="186"/>
      <c r="G73" s="186"/>
      <c r="H73" s="186"/>
      <c r="I73" s="186"/>
      <c r="J73" s="187">
        <f>J132</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195</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Revitalizace Starého děkanství, Nymburk</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167</v>
      </c>
      <c r="D84" s="24"/>
      <c r="E84" s="24"/>
      <c r="F84" s="24"/>
      <c r="G84" s="24"/>
      <c r="H84" s="24"/>
      <c r="I84" s="24"/>
      <c r="J84" s="24"/>
      <c r="K84" s="24"/>
      <c r="L84" s="22"/>
    </row>
    <row r="85" s="1" customFormat="1" ht="16.5" customHeight="1">
      <c r="B85" s="23"/>
      <c r="C85" s="24"/>
      <c r="D85" s="24"/>
      <c r="E85" s="172" t="s">
        <v>2268</v>
      </c>
      <c r="F85" s="24"/>
      <c r="G85" s="24"/>
      <c r="H85" s="24"/>
      <c r="I85" s="24"/>
      <c r="J85" s="24"/>
      <c r="K85" s="24"/>
      <c r="L85" s="22"/>
    </row>
    <row r="86" s="1" customFormat="1" ht="12" customHeight="1">
      <c r="B86" s="23"/>
      <c r="C86" s="34" t="s">
        <v>169</v>
      </c>
      <c r="D86" s="24"/>
      <c r="E86" s="24"/>
      <c r="F86" s="24"/>
      <c r="G86" s="24"/>
      <c r="H86" s="24"/>
      <c r="I86" s="24"/>
      <c r="J86" s="24"/>
      <c r="K86" s="24"/>
      <c r="L86" s="22"/>
    </row>
    <row r="87" s="2" customFormat="1" ht="16.5" customHeight="1">
      <c r="A87" s="40"/>
      <c r="B87" s="41"/>
      <c r="C87" s="42"/>
      <c r="D87" s="42"/>
      <c r="E87" s="173" t="s">
        <v>170</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171</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01.9 - Vzduchotechnika</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2. 5. 2022</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31</v>
      </c>
      <c r="J93" s="38" t="str">
        <f>E25</f>
        <v>FAPAL s.r.o.</v>
      </c>
      <c r="K93" s="42"/>
      <c r="L93" s="148"/>
      <c r="S93" s="40"/>
      <c r="T93" s="40"/>
      <c r="U93" s="40"/>
      <c r="V93" s="40"/>
      <c r="W93" s="40"/>
      <c r="X93" s="40"/>
      <c r="Y93" s="40"/>
      <c r="Z93" s="40"/>
      <c r="AA93" s="40"/>
      <c r="AB93" s="40"/>
      <c r="AC93" s="40"/>
      <c r="AD93" s="40"/>
      <c r="AE93" s="40"/>
    </row>
    <row r="94" s="2" customFormat="1" ht="15.15" customHeight="1">
      <c r="A94" s="40"/>
      <c r="B94" s="41"/>
      <c r="C94" s="34" t="s">
        <v>29</v>
      </c>
      <c r="D94" s="42"/>
      <c r="E94" s="42"/>
      <c r="F94" s="29" t="str">
        <f>IF(E22="","",E22)</f>
        <v>Vyplň údaj</v>
      </c>
      <c r="G94" s="42"/>
      <c r="H94" s="42"/>
      <c r="I94" s="34" t="s">
        <v>35</v>
      </c>
      <c r="J94" s="38" t="str">
        <f>E28</f>
        <v>Veronika Šoulová</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196</v>
      </c>
      <c r="D96" s="192" t="s">
        <v>59</v>
      </c>
      <c r="E96" s="192" t="s">
        <v>55</v>
      </c>
      <c r="F96" s="192" t="s">
        <v>56</v>
      </c>
      <c r="G96" s="192" t="s">
        <v>197</v>
      </c>
      <c r="H96" s="192" t="s">
        <v>198</v>
      </c>
      <c r="I96" s="192" t="s">
        <v>199</v>
      </c>
      <c r="J96" s="192" t="s">
        <v>175</v>
      </c>
      <c r="K96" s="193" t="s">
        <v>200</v>
      </c>
      <c r="L96" s="194"/>
      <c r="M96" s="94" t="s">
        <v>19</v>
      </c>
      <c r="N96" s="95" t="s">
        <v>44</v>
      </c>
      <c r="O96" s="95" t="s">
        <v>201</v>
      </c>
      <c r="P96" s="95" t="s">
        <v>202</v>
      </c>
      <c r="Q96" s="95" t="s">
        <v>203</v>
      </c>
      <c r="R96" s="95" t="s">
        <v>204</v>
      </c>
      <c r="S96" s="95" t="s">
        <v>205</v>
      </c>
      <c r="T96" s="96" t="s">
        <v>206</v>
      </c>
      <c r="U96" s="189"/>
      <c r="V96" s="189"/>
      <c r="W96" s="189"/>
      <c r="X96" s="189"/>
      <c r="Y96" s="189"/>
      <c r="Z96" s="189"/>
      <c r="AA96" s="189"/>
      <c r="AB96" s="189"/>
      <c r="AC96" s="189"/>
      <c r="AD96" s="189"/>
      <c r="AE96" s="189"/>
    </row>
    <row r="97" s="2" customFormat="1" ht="22.8" customHeight="1">
      <c r="A97" s="40"/>
      <c r="B97" s="41"/>
      <c r="C97" s="101" t="s">
        <v>207</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73</v>
      </c>
      <c r="AU97" s="19" t="s">
        <v>176</v>
      </c>
      <c r="BK97" s="199">
        <f>BK98</f>
        <v>0</v>
      </c>
    </row>
    <row r="98" s="12" customFormat="1" ht="25.92" customHeight="1">
      <c r="A98" s="12"/>
      <c r="B98" s="200"/>
      <c r="C98" s="201"/>
      <c r="D98" s="202" t="s">
        <v>73</v>
      </c>
      <c r="E98" s="203" t="s">
        <v>937</v>
      </c>
      <c r="F98" s="203" t="s">
        <v>937</v>
      </c>
      <c r="G98" s="201"/>
      <c r="H98" s="201"/>
      <c r="I98" s="204"/>
      <c r="J98" s="205">
        <f>BK98</f>
        <v>0</v>
      </c>
      <c r="K98" s="201"/>
      <c r="L98" s="206"/>
      <c r="M98" s="207"/>
      <c r="N98" s="208"/>
      <c r="O98" s="208"/>
      <c r="P98" s="209">
        <f>P99+P109+P123+P129+P132</f>
        <v>0</v>
      </c>
      <c r="Q98" s="208"/>
      <c r="R98" s="209">
        <f>R99+R109+R123+R129+R132</f>
        <v>0</v>
      </c>
      <c r="S98" s="208"/>
      <c r="T98" s="210">
        <f>T99+T109+T123+T129+T132</f>
        <v>0</v>
      </c>
      <c r="U98" s="12"/>
      <c r="V98" s="12"/>
      <c r="W98" s="12"/>
      <c r="X98" s="12"/>
      <c r="Y98" s="12"/>
      <c r="Z98" s="12"/>
      <c r="AA98" s="12"/>
      <c r="AB98" s="12"/>
      <c r="AC98" s="12"/>
      <c r="AD98" s="12"/>
      <c r="AE98" s="12"/>
      <c r="AR98" s="211" t="s">
        <v>83</v>
      </c>
      <c r="AT98" s="212" t="s">
        <v>73</v>
      </c>
      <c r="AU98" s="212" t="s">
        <v>74</v>
      </c>
      <c r="AY98" s="211" t="s">
        <v>210</v>
      </c>
      <c r="BK98" s="213">
        <f>BK99+BK109+BK123+BK129+BK132</f>
        <v>0</v>
      </c>
    </row>
    <row r="99" s="12" customFormat="1" ht="22.8" customHeight="1">
      <c r="A99" s="12"/>
      <c r="B99" s="200"/>
      <c r="C99" s="201"/>
      <c r="D99" s="202" t="s">
        <v>73</v>
      </c>
      <c r="E99" s="214" t="s">
        <v>4011</v>
      </c>
      <c r="F99" s="214" t="s">
        <v>4012</v>
      </c>
      <c r="G99" s="201"/>
      <c r="H99" s="201"/>
      <c r="I99" s="204"/>
      <c r="J99" s="215">
        <f>BK99</f>
        <v>0</v>
      </c>
      <c r="K99" s="201"/>
      <c r="L99" s="206"/>
      <c r="M99" s="207"/>
      <c r="N99" s="208"/>
      <c r="O99" s="208"/>
      <c r="P99" s="209">
        <f>SUM(P100:P108)</f>
        <v>0</v>
      </c>
      <c r="Q99" s="208"/>
      <c r="R99" s="209">
        <f>SUM(R100:R108)</f>
        <v>0</v>
      </c>
      <c r="S99" s="208"/>
      <c r="T99" s="210">
        <f>SUM(T100:T108)</f>
        <v>0</v>
      </c>
      <c r="U99" s="12"/>
      <c r="V99" s="12"/>
      <c r="W99" s="12"/>
      <c r="X99" s="12"/>
      <c r="Y99" s="12"/>
      <c r="Z99" s="12"/>
      <c r="AA99" s="12"/>
      <c r="AB99" s="12"/>
      <c r="AC99" s="12"/>
      <c r="AD99" s="12"/>
      <c r="AE99" s="12"/>
      <c r="AR99" s="211" t="s">
        <v>83</v>
      </c>
      <c r="AT99" s="212" t="s">
        <v>73</v>
      </c>
      <c r="AU99" s="212" t="s">
        <v>81</v>
      </c>
      <c r="AY99" s="211" t="s">
        <v>210</v>
      </c>
      <c r="BK99" s="213">
        <f>SUM(BK100:BK108)</f>
        <v>0</v>
      </c>
    </row>
    <row r="100" s="2" customFormat="1" ht="33" customHeight="1">
      <c r="A100" s="40"/>
      <c r="B100" s="41"/>
      <c r="C100" s="278" t="s">
        <v>81</v>
      </c>
      <c r="D100" s="278" t="s">
        <v>424</v>
      </c>
      <c r="E100" s="279" t="s">
        <v>4013</v>
      </c>
      <c r="F100" s="280" t="s">
        <v>4014</v>
      </c>
      <c r="G100" s="281" t="s">
        <v>868</v>
      </c>
      <c r="H100" s="282">
        <v>4</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4015</v>
      </c>
    </row>
    <row r="101" s="2" customFormat="1" ht="16.5" customHeight="1">
      <c r="A101" s="40"/>
      <c r="B101" s="41"/>
      <c r="C101" s="278" t="s">
        <v>83</v>
      </c>
      <c r="D101" s="278" t="s">
        <v>424</v>
      </c>
      <c r="E101" s="279" t="s">
        <v>4016</v>
      </c>
      <c r="F101" s="280" t="s">
        <v>4017</v>
      </c>
      <c r="G101" s="281" t="s">
        <v>868</v>
      </c>
      <c r="H101" s="282">
        <v>1</v>
      </c>
      <c r="I101" s="283"/>
      <c r="J101" s="284">
        <f>ROUND(I101*H101,2)</f>
        <v>0</v>
      </c>
      <c r="K101" s="280" t="s">
        <v>19</v>
      </c>
      <c r="L101" s="285"/>
      <c r="M101" s="286" t="s">
        <v>19</v>
      </c>
      <c r="N101" s="287"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498</v>
      </c>
      <c r="AT101" s="227" t="s">
        <v>424</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368</v>
      </c>
      <c r="BM101" s="227" t="s">
        <v>4018</v>
      </c>
    </row>
    <row r="102" s="2" customFormat="1" ht="16.5" customHeight="1">
      <c r="A102" s="40"/>
      <c r="B102" s="41"/>
      <c r="C102" s="278" t="s">
        <v>91</v>
      </c>
      <c r="D102" s="278" t="s">
        <v>424</v>
      </c>
      <c r="E102" s="279" t="s">
        <v>4019</v>
      </c>
      <c r="F102" s="280" t="s">
        <v>4020</v>
      </c>
      <c r="G102" s="281" t="s">
        <v>868</v>
      </c>
      <c r="H102" s="282">
        <v>1</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498</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368</v>
      </c>
      <c r="BM102" s="227" t="s">
        <v>4021</v>
      </c>
    </row>
    <row r="103" s="2" customFormat="1" ht="16.5" customHeight="1">
      <c r="A103" s="40"/>
      <c r="B103" s="41"/>
      <c r="C103" s="278" t="s">
        <v>217</v>
      </c>
      <c r="D103" s="278" t="s">
        <v>424</v>
      </c>
      <c r="E103" s="279" t="s">
        <v>4022</v>
      </c>
      <c r="F103" s="280" t="s">
        <v>4023</v>
      </c>
      <c r="G103" s="281" t="s">
        <v>417</v>
      </c>
      <c r="H103" s="282">
        <v>5</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498</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368</v>
      </c>
      <c r="BM103" s="227" t="s">
        <v>4024</v>
      </c>
    </row>
    <row r="104" s="2" customFormat="1" ht="16.5" customHeight="1">
      <c r="A104" s="40"/>
      <c r="B104" s="41"/>
      <c r="C104" s="278" t="s">
        <v>267</v>
      </c>
      <c r="D104" s="278" t="s">
        <v>424</v>
      </c>
      <c r="E104" s="279" t="s">
        <v>4025</v>
      </c>
      <c r="F104" s="280" t="s">
        <v>4026</v>
      </c>
      <c r="G104" s="281" t="s">
        <v>417</v>
      </c>
      <c r="H104" s="282">
        <v>2</v>
      </c>
      <c r="I104" s="283"/>
      <c r="J104" s="284">
        <f>ROUND(I104*H104,2)</f>
        <v>0</v>
      </c>
      <c r="K104" s="280" t="s">
        <v>19</v>
      </c>
      <c r="L104" s="285"/>
      <c r="M104" s="286" t="s">
        <v>19</v>
      </c>
      <c r="N104" s="287"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498</v>
      </c>
      <c r="AT104" s="227" t="s">
        <v>424</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368</v>
      </c>
      <c r="BM104" s="227" t="s">
        <v>4027</v>
      </c>
    </row>
    <row r="105" s="2" customFormat="1" ht="16.5" customHeight="1">
      <c r="A105" s="40"/>
      <c r="B105" s="41"/>
      <c r="C105" s="278" t="s">
        <v>276</v>
      </c>
      <c r="D105" s="278" t="s">
        <v>424</v>
      </c>
      <c r="E105" s="279" t="s">
        <v>4028</v>
      </c>
      <c r="F105" s="280" t="s">
        <v>4029</v>
      </c>
      <c r="G105" s="281" t="s">
        <v>417</v>
      </c>
      <c r="H105" s="282">
        <v>14</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498</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368</v>
      </c>
      <c r="BM105" s="227" t="s">
        <v>4030</v>
      </c>
    </row>
    <row r="106" s="2" customFormat="1" ht="16.5" customHeight="1">
      <c r="A106" s="40"/>
      <c r="B106" s="41"/>
      <c r="C106" s="278" t="s">
        <v>281</v>
      </c>
      <c r="D106" s="278" t="s">
        <v>424</v>
      </c>
      <c r="E106" s="279" t="s">
        <v>4031</v>
      </c>
      <c r="F106" s="280" t="s">
        <v>4032</v>
      </c>
      <c r="G106" s="281" t="s">
        <v>417</v>
      </c>
      <c r="H106" s="282">
        <v>1</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498</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368</v>
      </c>
      <c r="BM106" s="227" t="s">
        <v>4033</v>
      </c>
    </row>
    <row r="107" s="2" customFormat="1" ht="16.5" customHeight="1">
      <c r="A107" s="40"/>
      <c r="B107" s="41"/>
      <c r="C107" s="278" t="s">
        <v>286</v>
      </c>
      <c r="D107" s="278" t="s">
        <v>424</v>
      </c>
      <c r="E107" s="279" t="s">
        <v>4034</v>
      </c>
      <c r="F107" s="280" t="s">
        <v>4035</v>
      </c>
      <c r="G107" s="281" t="s">
        <v>270</v>
      </c>
      <c r="H107" s="282">
        <v>6</v>
      </c>
      <c r="I107" s="283"/>
      <c r="J107" s="284">
        <f>ROUND(I107*H107,2)</f>
        <v>0</v>
      </c>
      <c r="K107" s="280" t="s">
        <v>19</v>
      </c>
      <c r="L107" s="285"/>
      <c r="M107" s="286" t="s">
        <v>19</v>
      </c>
      <c r="N107" s="287"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498</v>
      </c>
      <c r="AT107" s="227" t="s">
        <v>424</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368</v>
      </c>
      <c r="BM107" s="227" t="s">
        <v>4036</v>
      </c>
    </row>
    <row r="108" s="2" customFormat="1" ht="16.5" customHeight="1">
      <c r="A108" s="40"/>
      <c r="B108" s="41"/>
      <c r="C108" s="278" t="s">
        <v>292</v>
      </c>
      <c r="D108" s="278" t="s">
        <v>424</v>
      </c>
      <c r="E108" s="279" t="s">
        <v>4037</v>
      </c>
      <c r="F108" s="280" t="s">
        <v>4038</v>
      </c>
      <c r="G108" s="281" t="s">
        <v>295</v>
      </c>
      <c r="H108" s="282">
        <v>1</v>
      </c>
      <c r="I108" s="283"/>
      <c r="J108" s="284">
        <f>ROUND(I108*H108,2)</f>
        <v>0</v>
      </c>
      <c r="K108" s="280" t="s">
        <v>19</v>
      </c>
      <c r="L108" s="285"/>
      <c r="M108" s="286" t="s">
        <v>19</v>
      </c>
      <c r="N108" s="287"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498</v>
      </c>
      <c r="AT108" s="227" t="s">
        <v>424</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368</v>
      </c>
      <c r="BM108" s="227" t="s">
        <v>4039</v>
      </c>
    </row>
    <row r="109" s="12" customFormat="1" ht="22.8" customHeight="1">
      <c r="A109" s="12"/>
      <c r="B109" s="200"/>
      <c r="C109" s="201"/>
      <c r="D109" s="202" t="s">
        <v>73</v>
      </c>
      <c r="E109" s="214" t="s">
        <v>3642</v>
      </c>
      <c r="F109" s="214" t="s">
        <v>4040</v>
      </c>
      <c r="G109" s="201"/>
      <c r="H109" s="201"/>
      <c r="I109" s="204"/>
      <c r="J109" s="215">
        <f>BK109</f>
        <v>0</v>
      </c>
      <c r="K109" s="201"/>
      <c r="L109" s="206"/>
      <c r="M109" s="207"/>
      <c r="N109" s="208"/>
      <c r="O109" s="208"/>
      <c r="P109" s="209">
        <f>SUM(P110:P122)</f>
        <v>0</v>
      </c>
      <c r="Q109" s="208"/>
      <c r="R109" s="209">
        <f>SUM(R110:R122)</f>
        <v>0</v>
      </c>
      <c r="S109" s="208"/>
      <c r="T109" s="210">
        <f>SUM(T110:T122)</f>
        <v>0</v>
      </c>
      <c r="U109" s="12"/>
      <c r="V109" s="12"/>
      <c r="W109" s="12"/>
      <c r="X109" s="12"/>
      <c r="Y109" s="12"/>
      <c r="Z109" s="12"/>
      <c r="AA109" s="12"/>
      <c r="AB109" s="12"/>
      <c r="AC109" s="12"/>
      <c r="AD109" s="12"/>
      <c r="AE109" s="12"/>
      <c r="AR109" s="211" t="s">
        <v>83</v>
      </c>
      <c r="AT109" s="212" t="s">
        <v>73</v>
      </c>
      <c r="AU109" s="212" t="s">
        <v>81</v>
      </c>
      <c r="AY109" s="211" t="s">
        <v>210</v>
      </c>
      <c r="BK109" s="213">
        <f>SUM(BK110:BK122)</f>
        <v>0</v>
      </c>
    </row>
    <row r="110" s="2" customFormat="1" ht="44.25" customHeight="1">
      <c r="A110" s="40"/>
      <c r="B110" s="41"/>
      <c r="C110" s="278" t="s">
        <v>299</v>
      </c>
      <c r="D110" s="278" t="s">
        <v>424</v>
      </c>
      <c r="E110" s="279" t="s">
        <v>4041</v>
      </c>
      <c r="F110" s="280" t="s">
        <v>4042</v>
      </c>
      <c r="G110" s="281" t="s">
        <v>868</v>
      </c>
      <c r="H110" s="282">
        <v>2</v>
      </c>
      <c r="I110" s="283"/>
      <c r="J110" s="284">
        <f>ROUND(I110*H110,2)</f>
        <v>0</v>
      </c>
      <c r="K110" s="280" t="s">
        <v>19</v>
      </c>
      <c r="L110" s="285"/>
      <c r="M110" s="286" t="s">
        <v>19</v>
      </c>
      <c r="N110" s="287"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498</v>
      </c>
      <c r="AT110" s="227" t="s">
        <v>424</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368</v>
      </c>
      <c r="BM110" s="227" t="s">
        <v>4043</v>
      </c>
    </row>
    <row r="111" s="2" customFormat="1" ht="16.5" customHeight="1">
      <c r="A111" s="40"/>
      <c r="B111" s="41"/>
      <c r="C111" s="278" t="s">
        <v>307</v>
      </c>
      <c r="D111" s="278" t="s">
        <v>424</v>
      </c>
      <c r="E111" s="279" t="s">
        <v>4044</v>
      </c>
      <c r="F111" s="280" t="s">
        <v>4045</v>
      </c>
      <c r="G111" s="281" t="s">
        <v>868</v>
      </c>
      <c r="H111" s="282">
        <v>4</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4046</v>
      </c>
    </row>
    <row r="112" s="2" customFormat="1" ht="16.5" customHeight="1">
      <c r="A112" s="40"/>
      <c r="B112" s="41"/>
      <c r="C112" s="278" t="s">
        <v>314</v>
      </c>
      <c r="D112" s="278" t="s">
        <v>424</v>
      </c>
      <c r="E112" s="279" t="s">
        <v>4047</v>
      </c>
      <c r="F112" s="280" t="s">
        <v>4048</v>
      </c>
      <c r="G112" s="281" t="s">
        <v>868</v>
      </c>
      <c r="H112" s="282">
        <v>1</v>
      </c>
      <c r="I112" s="283"/>
      <c r="J112" s="284">
        <f>ROUND(I112*H112,2)</f>
        <v>0</v>
      </c>
      <c r="K112" s="280" t="s">
        <v>19</v>
      </c>
      <c r="L112" s="285"/>
      <c r="M112" s="286" t="s">
        <v>19</v>
      </c>
      <c r="N112" s="28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498</v>
      </c>
      <c r="AT112" s="227" t="s">
        <v>424</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368</v>
      </c>
      <c r="BM112" s="227" t="s">
        <v>4049</v>
      </c>
    </row>
    <row r="113" s="2" customFormat="1" ht="16.5" customHeight="1">
      <c r="A113" s="40"/>
      <c r="B113" s="41"/>
      <c r="C113" s="278" t="s">
        <v>332</v>
      </c>
      <c r="D113" s="278" t="s">
        <v>424</v>
      </c>
      <c r="E113" s="279" t="s">
        <v>4050</v>
      </c>
      <c r="F113" s="280" t="s">
        <v>4051</v>
      </c>
      <c r="G113" s="281" t="s">
        <v>868</v>
      </c>
      <c r="H113" s="282">
        <v>2</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4052</v>
      </c>
    </row>
    <row r="114" s="2" customFormat="1" ht="16.5" customHeight="1">
      <c r="A114" s="40"/>
      <c r="B114" s="41"/>
      <c r="C114" s="278" t="s">
        <v>349</v>
      </c>
      <c r="D114" s="278" t="s">
        <v>424</v>
      </c>
      <c r="E114" s="279" t="s">
        <v>4053</v>
      </c>
      <c r="F114" s="280" t="s">
        <v>4054</v>
      </c>
      <c r="G114" s="281" t="s">
        <v>868</v>
      </c>
      <c r="H114" s="282">
        <v>1</v>
      </c>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4055</v>
      </c>
    </row>
    <row r="115" s="2" customFormat="1" ht="16.5" customHeight="1">
      <c r="A115" s="40"/>
      <c r="B115" s="41"/>
      <c r="C115" s="278" t="s">
        <v>8</v>
      </c>
      <c r="D115" s="278" t="s">
        <v>424</v>
      </c>
      <c r="E115" s="279" t="s">
        <v>4056</v>
      </c>
      <c r="F115" s="280" t="s">
        <v>4057</v>
      </c>
      <c r="G115" s="281" t="s">
        <v>868</v>
      </c>
      <c r="H115" s="282">
        <v>2</v>
      </c>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4058</v>
      </c>
    </row>
    <row r="116" s="2" customFormat="1" ht="21.75" customHeight="1">
      <c r="A116" s="40"/>
      <c r="B116" s="41"/>
      <c r="C116" s="278" t="s">
        <v>368</v>
      </c>
      <c r="D116" s="278" t="s">
        <v>424</v>
      </c>
      <c r="E116" s="279" t="s">
        <v>4059</v>
      </c>
      <c r="F116" s="280" t="s">
        <v>4060</v>
      </c>
      <c r="G116" s="281" t="s">
        <v>868</v>
      </c>
      <c r="H116" s="282">
        <v>2</v>
      </c>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4061</v>
      </c>
    </row>
    <row r="117" s="2" customFormat="1" ht="21.75" customHeight="1">
      <c r="A117" s="40"/>
      <c r="B117" s="41"/>
      <c r="C117" s="278" t="s">
        <v>374</v>
      </c>
      <c r="D117" s="278" t="s">
        <v>424</v>
      </c>
      <c r="E117" s="279" t="s">
        <v>4062</v>
      </c>
      <c r="F117" s="280" t="s">
        <v>4063</v>
      </c>
      <c r="G117" s="281" t="s">
        <v>868</v>
      </c>
      <c r="H117" s="282">
        <v>2</v>
      </c>
      <c r="I117" s="283"/>
      <c r="J117" s="284">
        <f>ROUND(I117*H117,2)</f>
        <v>0</v>
      </c>
      <c r="K117" s="280" t="s">
        <v>19</v>
      </c>
      <c r="L117" s="285"/>
      <c r="M117" s="286" t="s">
        <v>19</v>
      </c>
      <c r="N117" s="287"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498</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368</v>
      </c>
      <c r="BM117" s="227" t="s">
        <v>4064</v>
      </c>
    </row>
    <row r="118" s="2" customFormat="1" ht="16.5" customHeight="1">
      <c r="A118" s="40"/>
      <c r="B118" s="41"/>
      <c r="C118" s="278" t="s">
        <v>386</v>
      </c>
      <c r="D118" s="278" t="s">
        <v>424</v>
      </c>
      <c r="E118" s="279" t="s">
        <v>4065</v>
      </c>
      <c r="F118" s="280" t="s">
        <v>4066</v>
      </c>
      <c r="G118" s="281" t="s">
        <v>417</v>
      </c>
      <c r="H118" s="282">
        <v>4</v>
      </c>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4067</v>
      </c>
    </row>
    <row r="119" s="2" customFormat="1" ht="16.5" customHeight="1">
      <c r="A119" s="40"/>
      <c r="B119" s="41"/>
      <c r="C119" s="278" t="s">
        <v>399</v>
      </c>
      <c r="D119" s="278" t="s">
        <v>424</v>
      </c>
      <c r="E119" s="279" t="s">
        <v>4068</v>
      </c>
      <c r="F119" s="280" t="s">
        <v>4069</v>
      </c>
      <c r="G119" s="281" t="s">
        <v>270</v>
      </c>
      <c r="H119" s="282">
        <v>18</v>
      </c>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4070</v>
      </c>
    </row>
    <row r="120" s="2" customFormat="1" ht="16.5" customHeight="1">
      <c r="A120" s="40"/>
      <c r="B120" s="41"/>
      <c r="C120" s="278" t="s">
        <v>406</v>
      </c>
      <c r="D120" s="278" t="s">
        <v>424</v>
      </c>
      <c r="E120" s="279" t="s">
        <v>4071</v>
      </c>
      <c r="F120" s="280" t="s">
        <v>4072</v>
      </c>
      <c r="G120" s="281" t="s">
        <v>417</v>
      </c>
      <c r="H120" s="282">
        <v>11</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4073</v>
      </c>
    </row>
    <row r="121" s="2" customFormat="1" ht="16.5" customHeight="1">
      <c r="A121" s="40"/>
      <c r="B121" s="41"/>
      <c r="C121" s="278" t="s">
        <v>7</v>
      </c>
      <c r="D121" s="278" t="s">
        <v>424</v>
      </c>
      <c r="E121" s="279" t="s">
        <v>4074</v>
      </c>
      <c r="F121" s="280" t="s">
        <v>4035</v>
      </c>
      <c r="G121" s="281" t="s">
        <v>270</v>
      </c>
      <c r="H121" s="282">
        <v>18</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4075</v>
      </c>
    </row>
    <row r="122" s="2" customFormat="1" ht="16.5" customHeight="1">
      <c r="A122" s="40"/>
      <c r="B122" s="41"/>
      <c r="C122" s="278" t="s">
        <v>423</v>
      </c>
      <c r="D122" s="278" t="s">
        <v>424</v>
      </c>
      <c r="E122" s="279" t="s">
        <v>4076</v>
      </c>
      <c r="F122" s="280" t="s">
        <v>4038</v>
      </c>
      <c r="G122" s="281" t="s">
        <v>295</v>
      </c>
      <c r="H122" s="282">
        <v>1</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4077</v>
      </c>
    </row>
    <row r="123" s="12" customFormat="1" ht="22.8" customHeight="1">
      <c r="A123" s="12"/>
      <c r="B123" s="200"/>
      <c r="C123" s="201"/>
      <c r="D123" s="202" t="s">
        <v>73</v>
      </c>
      <c r="E123" s="214" t="s">
        <v>3809</v>
      </c>
      <c r="F123" s="214" t="s">
        <v>4078</v>
      </c>
      <c r="G123" s="201"/>
      <c r="H123" s="201"/>
      <c r="I123" s="204"/>
      <c r="J123" s="215">
        <f>BK123</f>
        <v>0</v>
      </c>
      <c r="K123" s="201"/>
      <c r="L123" s="206"/>
      <c r="M123" s="207"/>
      <c r="N123" s="208"/>
      <c r="O123" s="208"/>
      <c r="P123" s="209">
        <f>SUM(P124:P128)</f>
        <v>0</v>
      </c>
      <c r="Q123" s="208"/>
      <c r="R123" s="209">
        <f>SUM(R124:R128)</f>
        <v>0</v>
      </c>
      <c r="S123" s="208"/>
      <c r="T123" s="210">
        <f>SUM(T124:T128)</f>
        <v>0</v>
      </c>
      <c r="U123" s="12"/>
      <c r="V123" s="12"/>
      <c r="W123" s="12"/>
      <c r="X123" s="12"/>
      <c r="Y123" s="12"/>
      <c r="Z123" s="12"/>
      <c r="AA123" s="12"/>
      <c r="AB123" s="12"/>
      <c r="AC123" s="12"/>
      <c r="AD123" s="12"/>
      <c r="AE123" s="12"/>
      <c r="AR123" s="211" t="s">
        <v>83</v>
      </c>
      <c r="AT123" s="212" t="s">
        <v>73</v>
      </c>
      <c r="AU123" s="212" t="s">
        <v>81</v>
      </c>
      <c r="AY123" s="211" t="s">
        <v>210</v>
      </c>
      <c r="BK123" s="213">
        <f>SUM(BK124:BK128)</f>
        <v>0</v>
      </c>
    </row>
    <row r="124" s="2" customFormat="1" ht="33" customHeight="1">
      <c r="A124" s="40"/>
      <c r="B124" s="41"/>
      <c r="C124" s="278" t="s">
        <v>428</v>
      </c>
      <c r="D124" s="278" t="s">
        <v>424</v>
      </c>
      <c r="E124" s="279" t="s">
        <v>4079</v>
      </c>
      <c r="F124" s="280" t="s">
        <v>4080</v>
      </c>
      <c r="G124" s="281" t="s">
        <v>868</v>
      </c>
      <c r="H124" s="282">
        <v>1</v>
      </c>
      <c r="I124" s="283"/>
      <c r="J124" s="284">
        <f>ROUND(I124*H124,2)</f>
        <v>0</v>
      </c>
      <c r="K124" s="280" t="s">
        <v>19</v>
      </c>
      <c r="L124" s="285"/>
      <c r="M124" s="286" t="s">
        <v>19</v>
      </c>
      <c r="N124" s="28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498</v>
      </c>
      <c r="AT124" s="227" t="s">
        <v>424</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368</v>
      </c>
      <c r="BM124" s="227" t="s">
        <v>4081</v>
      </c>
    </row>
    <row r="125" s="2" customFormat="1" ht="16.5" customHeight="1">
      <c r="A125" s="40"/>
      <c r="B125" s="41"/>
      <c r="C125" s="278" t="s">
        <v>435</v>
      </c>
      <c r="D125" s="278" t="s">
        <v>424</v>
      </c>
      <c r="E125" s="279" t="s">
        <v>4082</v>
      </c>
      <c r="F125" s="280" t="s">
        <v>4083</v>
      </c>
      <c r="G125" s="281" t="s">
        <v>868</v>
      </c>
      <c r="H125" s="282">
        <v>1</v>
      </c>
      <c r="I125" s="283"/>
      <c r="J125" s="284">
        <f>ROUND(I125*H125,2)</f>
        <v>0</v>
      </c>
      <c r="K125" s="280" t="s">
        <v>19</v>
      </c>
      <c r="L125" s="285"/>
      <c r="M125" s="286" t="s">
        <v>19</v>
      </c>
      <c r="N125" s="287"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498</v>
      </c>
      <c r="AT125" s="227" t="s">
        <v>424</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368</v>
      </c>
      <c r="BM125" s="227" t="s">
        <v>4084</v>
      </c>
    </row>
    <row r="126" s="2" customFormat="1" ht="16.5" customHeight="1">
      <c r="A126" s="40"/>
      <c r="B126" s="41"/>
      <c r="C126" s="278" t="s">
        <v>450</v>
      </c>
      <c r="D126" s="278" t="s">
        <v>424</v>
      </c>
      <c r="E126" s="279" t="s">
        <v>4085</v>
      </c>
      <c r="F126" s="280" t="s">
        <v>4029</v>
      </c>
      <c r="G126" s="281" t="s">
        <v>417</v>
      </c>
      <c r="H126" s="282">
        <v>1.5</v>
      </c>
      <c r="I126" s="283"/>
      <c r="J126" s="284">
        <f>ROUND(I126*H126,2)</f>
        <v>0</v>
      </c>
      <c r="K126" s="280" t="s">
        <v>19</v>
      </c>
      <c r="L126" s="285"/>
      <c r="M126" s="286" t="s">
        <v>19</v>
      </c>
      <c r="N126" s="28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498</v>
      </c>
      <c r="AT126" s="227" t="s">
        <v>424</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368</v>
      </c>
      <c r="BM126" s="227" t="s">
        <v>4086</v>
      </c>
    </row>
    <row r="127" s="2" customFormat="1" ht="16.5" customHeight="1">
      <c r="A127" s="40"/>
      <c r="B127" s="41"/>
      <c r="C127" s="278" t="s">
        <v>456</v>
      </c>
      <c r="D127" s="278" t="s">
        <v>424</v>
      </c>
      <c r="E127" s="279" t="s">
        <v>4087</v>
      </c>
      <c r="F127" s="280" t="s">
        <v>4032</v>
      </c>
      <c r="G127" s="281" t="s">
        <v>417</v>
      </c>
      <c r="H127" s="282">
        <v>0.20000000000000001</v>
      </c>
      <c r="I127" s="283"/>
      <c r="J127" s="284">
        <f>ROUND(I127*H127,2)</f>
        <v>0</v>
      </c>
      <c r="K127" s="280" t="s">
        <v>19</v>
      </c>
      <c r="L127" s="285"/>
      <c r="M127" s="286" t="s">
        <v>19</v>
      </c>
      <c r="N127" s="287"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498</v>
      </c>
      <c r="AT127" s="227" t="s">
        <v>424</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368</v>
      </c>
      <c r="BM127" s="227" t="s">
        <v>4088</v>
      </c>
    </row>
    <row r="128" s="2" customFormat="1" ht="16.5" customHeight="1">
      <c r="A128" s="40"/>
      <c r="B128" s="41"/>
      <c r="C128" s="278" t="s">
        <v>467</v>
      </c>
      <c r="D128" s="278" t="s">
        <v>424</v>
      </c>
      <c r="E128" s="279" t="s">
        <v>4089</v>
      </c>
      <c r="F128" s="280" t="s">
        <v>4038</v>
      </c>
      <c r="G128" s="281" t="s">
        <v>295</v>
      </c>
      <c r="H128" s="282">
        <v>1</v>
      </c>
      <c r="I128" s="283"/>
      <c r="J128" s="284">
        <f>ROUND(I128*H128,2)</f>
        <v>0</v>
      </c>
      <c r="K128" s="280" t="s">
        <v>19</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498</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368</v>
      </c>
      <c r="BM128" s="227" t="s">
        <v>4090</v>
      </c>
    </row>
    <row r="129" s="12" customFormat="1" ht="22.8" customHeight="1">
      <c r="A129" s="12"/>
      <c r="B129" s="200"/>
      <c r="C129" s="201"/>
      <c r="D129" s="202" t="s">
        <v>73</v>
      </c>
      <c r="E129" s="214" t="s">
        <v>3816</v>
      </c>
      <c r="F129" s="214" t="s">
        <v>4091</v>
      </c>
      <c r="G129" s="201"/>
      <c r="H129" s="201"/>
      <c r="I129" s="204"/>
      <c r="J129" s="215">
        <f>BK129</f>
        <v>0</v>
      </c>
      <c r="K129" s="201"/>
      <c r="L129" s="206"/>
      <c r="M129" s="207"/>
      <c r="N129" s="208"/>
      <c r="O129" s="208"/>
      <c r="P129" s="209">
        <f>SUM(P130:P131)</f>
        <v>0</v>
      </c>
      <c r="Q129" s="208"/>
      <c r="R129" s="209">
        <f>SUM(R130:R131)</f>
        <v>0</v>
      </c>
      <c r="S129" s="208"/>
      <c r="T129" s="210">
        <f>SUM(T130:T131)</f>
        <v>0</v>
      </c>
      <c r="U129" s="12"/>
      <c r="V129" s="12"/>
      <c r="W129" s="12"/>
      <c r="X129" s="12"/>
      <c r="Y129" s="12"/>
      <c r="Z129" s="12"/>
      <c r="AA129" s="12"/>
      <c r="AB129" s="12"/>
      <c r="AC129" s="12"/>
      <c r="AD129" s="12"/>
      <c r="AE129" s="12"/>
      <c r="AR129" s="211" t="s">
        <v>83</v>
      </c>
      <c r="AT129" s="212" t="s">
        <v>73</v>
      </c>
      <c r="AU129" s="212" t="s">
        <v>81</v>
      </c>
      <c r="AY129" s="211" t="s">
        <v>210</v>
      </c>
      <c r="BK129" s="213">
        <f>SUM(BK130:BK131)</f>
        <v>0</v>
      </c>
    </row>
    <row r="130" s="2" customFormat="1" ht="21.75" customHeight="1">
      <c r="A130" s="40"/>
      <c r="B130" s="41"/>
      <c r="C130" s="278" t="s">
        <v>474</v>
      </c>
      <c r="D130" s="278" t="s">
        <v>424</v>
      </c>
      <c r="E130" s="279" t="s">
        <v>4092</v>
      </c>
      <c r="F130" s="280" t="s">
        <v>4093</v>
      </c>
      <c r="G130" s="281" t="s">
        <v>868</v>
      </c>
      <c r="H130" s="282">
        <v>1</v>
      </c>
      <c r="I130" s="283"/>
      <c r="J130" s="284">
        <f>ROUND(I130*H130,2)</f>
        <v>0</v>
      </c>
      <c r="K130" s="280" t="s">
        <v>19</v>
      </c>
      <c r="L130" s="285"/>
      <c r="M130" s="286" t="s">
        <v>19</v>
      </c>
      <c r="N130" s="28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498</v>
      </c>
      <c r="AT130" s="227" t="s">
        <v>424</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368</v>
      </c>
      <c r="BM130" s="227" t="s">
        <v>4094</v>
      </c>
    </row>
    <row r="131" s="2" customFormat="1" ht="16.5" customHeight="1">
      <c r="A131" s="40"/>
      <c r="B131" s="41"/>
      <c r="C131" s="278" t="s">
        <v>481</v>
      </c>
      <c r="D131" s="278" t="s">
        <v>424</v>
      </c>
      <c r="E131" s="279" t="s">
        <v>4095</v>
      </c>
      <c r="F131" s="280" t="s">
        <v>4096</v>
      </c>
      <c r="G131" s="281" t="s">
        <v>868</v>
      </c>
      <c r="H131" s="282">
        <v>1</v>
      </c>
      <c r="I131" s="283"/>
      <c r="J131" s="284">
        <f>ROUND(I131*H131,2)</f>
        <v>0</v>
      </c>
      <c r="K131" s="280" t="s">
        <v>19</v>
      </c>
      <c r="L131" s="285"/>
      <c r="M131" s="286" t="s">
        <v>19</v>
      </c>
      <c r="N131" s="287"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498</v>
      </c>
      <c r="AT131" s="227" t="s">
        <v>424</v>
      </c>
      <c r="AU131" s="227" t="s">
        <v>83</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368</v>
      </c>
      <c r="BM131" s="227" t="s">
        <v>4097</v>
      </c>
    </row>
    <row r="132" s="12" customFormat="1" ht="22.8" customHeight="1">
      <c r="A132" s="12"/>
      <c r="B132" s="200"/>
      <c r="C132" s="201"/>
      <c r="D132" s="202" t="s">
        <v>73</v>
      </c>
      <c r="E132" s="214" t="s">
        <v>3866</v>
      </c>
      <c r="F132" s="214" t="s">
        <v>2260</v>
      </c>
      <c r="G132" s="201"/>
      <c r="H132" s="201"/>
      <c r="I132" s="204"/>
      <c r="J132" s="215">
        <f>BK132</f>
        <v>0</v>
      </c>
      <c r="K132" s="201"/>
      <c r="L132" s="206"/>
      <c r="M132" s="207"/>
      <c r="N132" s="208"/>
      <c r="O132" s="208"/>
      <c r="P132" s="209">
        <f>SUM(P133:P138)</f>
        <v>0</v>
      </c>
      <c r="Q132" s="208"/>
      <c r="R132" s="209">
        <f>SUM(R133:R138)</f>
        <v>0</v>
      </c>
      <c r="S132" s="208"/>
      <c r="T132" s="210">
        <f>SUM(T133:T138)</f>
        <v>0</v>
      </c>
      <c r="U132" s="12"/>
      <c r="V132" s="12"/>
      <c r="W132" s="12"/>
      <c r="X132" s="12"/>
      <c r="Y132" s="12"/>
      <c r="Z132" s="12"/>
      <c r="AA132" s="12"/>
      <c r="AB132" s="12"/>
      <c r="AC132" s="12"/>
      <c r="AD132" s="12"/>
      <c r="AE132" s="12"/>
      <c r="AR132" s="211" t="s">
        <v>83</v>
      </c>
      <c r="AT132" s="212" t="s">
        <v>73</v>
      </c>
      <c r="AU132" s="212" t="s">
        <v>81</v>
      </c>
      <c r="AY132" s="211" t="s">
        <v>210</v>
      </c>
      <c r="BK132" s="213">
        <f>SUM(BK133:BK138)</f>
        <v>0</v>
      </c>
    </row>
    <row r="133" s="2" customFormat="1" ht="16.5" customHeight="1">
      <c r="A133" s="40"/>
      <c r="B133" s="41"/>
      <c r="C133" s="278" t="s">
        <v>487</v>
      </c>
      <c r="D133" s="278" t="s">
        <v>424</v>
      </c>
      <c r="E133" s="279" t="s">
        <v>4098</v>
      </c>
      <c r="F133" s="280" t="s">
        <v>4099</v>
      </c>
      <c r="G133" s="281" t="s">
        <v>295</v>
      </c>
      <c r="H133" s="282">
        <v>1</v>
      </c>
      <c r="I133" s="283"/>
      <c r="J133" s="284">
        <f>ROUND(I133*H133,2)</f>
        <v>0</v>
      </c>
      <c r="K133" s="280" t="s">
        <v>19</v>
      </c>
      <c r="L133" s="285"/>
      <c r="M133" s="286" t="s">
        <v>19</v>
      </c>
      <c r="N133" s="287"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498</v>
      </c>
      <c r="AT133" s="227" t="s">
        <v>424</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368</v>
      </c>
      <c r="BM133" s="227" t="s">
        <v>4100</v>
      </c>
    </row>
    <row r="134" s="2" customFormat="1" ht="16.5" customHeight="1">
      <c r="A134" s="40"/>
      <c r="B134" s="41"/>
      <c r="C134" s="278" t="s">
        <v>492</v>
      </c>
      <c r="D134" s="278" t="s">
        <v>424</v>
      </c>
      <c r="E134" s="279" t="s">
        <v>4101</v>
      </c>
      <c r="F134" s="280" t="s">
        <v>3588</v>
      </c>
      <c r="G134" s="281" t="s">
        <v>295</v>
      </c>
      <c r="H134" s="282">
        <v>1</v>
      </c>
      <c r="I134" s="283"/>
      <c r="J134" s="284">
        <f>ROUND(I134*H134,2)</f>
        <v>0</v>
      </c>
      <c r="K134" s="280" t="s">
        <v>19</v>
      </c>
      <c r="L134" s="285"/>
      <c r="M134" s="286" t="s">
        <v>19</v>
      </c>
      <c r="N134" s="28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498</v>
      </c>
      <c r="AT134" s="227" t="s">
        <v>424</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368</v>
      </c>
      <c r="BM134" s="227" t="s">
        <v>4102</v>
      </c>
    </row>
    <row r="135" s="2" customFormat="1" ht="16.5" customHeight="1">
      <c r="A135" s="40"/>
      <c r="B135" s="41"/>
      <c r="C135" s="278" t="s">
        <v>498</v>
      </c>
      <c r="D135" s="278" t="s">
        <v>424</v>
      </c>
      <c r="E135" s="279" t="s">
        <v>4103</v>
      </c>
      <c r="F135" s="280" t="s">
        <v>4104</v>
      </c>
      <c r="G135" s="281" t="s">
        <v>295</v>
      </c>
      <c r="H135" s="282">
        <v>1</v>
      </c>
      <c r="I135" s="283"/>
      <c r="J135" s="284">
        <f>ROUND(I135*H135,2)</f>
        <v>0</v>
      </c>
      <c r="K135" s="280" t="s">
        <v>19</v>
      </c>
      <c r="L135" s="285"/>
      <c r="M135" s="286" t="s">
        <v>19</v>
      </c>
      <c r="N135" s="287"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498</v>
      </c>
      <c r="AT135" s="227" t="s">
        <v>424</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368</v>
      </c>
      <c r="BM135" s="227" t="s">
        <v>4105</v>
      </c>
    </row>
    <row r="136" s="2" customFormat="1" ht="16.5" customHeight="1">
      <c r="A136" s="40"/>
      <c r="B136" s="41"/>
      <c r="C136" s="278" t="s">
        <v>504</v>
      </c>
      <c r="D136" s="278" t="s">
        <v>424</v>
      </c>
      <c r="E136" s="279" t="s">
        <v>4106</v>
      </c>
      <c r="F136" s="280" t="s">
        <v>4107</v>
      </c>
      <c r="G136" s="281" t="s">
        <v>295</v>
      </c>
      <c r="H136" s="282">
        <v>1</v>
      </c>
      <c r="I136" s="283"/>
      <c r="J136" s="284">
        <f>ROUND(I136*H136,2)</f>
        <v>0</v>
      </c>
      <c r="K136" s="280" t="s">
        <v>19</v>
      </c>
      <c r="L136" s="285"/>
      <c r="M136" s="286" t="s">
        <v>19</v>
      </c>
      <c r="N136" s="287"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498</v>
      </c>
      <c r="AT136" s="227" t="s">
        <v>424</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368</v>
      </c>
      <c r="BM136" s="227" t="s">
        <v>4108</v>
      </c>
    </row>
    <row r="137" s="2" customFormat="1" ht="16.5" customHeight="1">
      <c r="A137" s="40"/>
      <c r="B137" s="41"/>
      <c r="C137" s="278" t="s">
        <v>514</v>
      </c>
      <c r="D137" s="278" t="s">
        <v>424</v>
      </c>
      <c r="E137" s="279" t="s">
        <v>4109</v>
      </c>
      <c r="F137" s="280" t="s">
        <v>4110</v>
      </c>
      <c r="G137" s="281" t="s">
        <v>19</v>
      </c>
      <c r="H137" s="282">
        <v>1</v>
      </c>
      <c r="I137" s="283"/>
      <c r="J137" s="284">
        <f>ROUND(I137*H137,2)</f>
        <v>0</v>
      </c>
      <c r="K137" s="280" t="s">
        <v>19</v>
      </c>
      <c r="L137" s="285"/>
      <c r="M137" s="286" t="s">
        <v>19</v>
      </c>
      <c r="N137" s="287"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498</v>
      </c>
      <c r="AT137" s="227" t="s">
        <v>424</v>
      </c>
      <c r="AU137" s="227" t="s">
        <v>83</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368</v>
      </c>
      <c r="BM137" s="227" t="s">
        <v>4111</v>
      </c>
    </row>
    <row r="138" s="2" customFormat="1" ht="16.5" customHeight="1">
      <c r="A138" s="40"/>
      <c r="B138" s="41"/>
      <c r="C138" s="278" t="s">
        <v>521</v>
      </c>
      <c r="D138" s="278" t="s">
        <v>424</v>
      </c>
      <c r="E138" s="279" t="s">
        <v>4112</v>
      </c>
      <c r="F138" s="280" t="s">
        <v>4113</v>
      </c>
      <c r="G138" s="281" t="s">
        <v>295</v>
      </c>
      <c r="H138" s="282">
        <v>1</v>
      </c>
      <c r="I138" s="283"/>
      <c r="J138" s="284">
        <f>ROUND(I138*H138,2)</f>
        <v>0</v>
      </c>
      <c r="K138" s="280" t="s">
        <v>19</v>
      </c>
      <c r="L138" s="285"/>
      <c r="M138" s="302" t="s">
        <v>19</v>
      </c>
      <c r="N138" s="303" t="s">
        <v>45</v>
      </c>
      <c r="O138" s="292"/>
      <c r="P138" s="293">
        <f>O138*H138</f>
        <v>0</v>
      </c>
      <c r="Q138" s="293">
        <v>0</v>
      </c>
      <c r="R138" s="293">
        <f>Q138*H138</f>
        <v>0</v>
      </c>
      <c r="S138" s="293">
        <v>0</v>
      </c>
      <c r="T138" s="294">
        <f>S138*H138</f>
        <v>0</v>
      </c>
      <c r="U138" s="40"/>
      <c r="V138" s="40"/>
      <c r="W138" s="40"/>
      <c r="X138" s="40"/>
      <c r="Y138" s="40"/>
      <c r="Z138" s="40"/>
      <c r="AA138" s="40"/>
      <c r="AB138" s="40"/>
      <c r="AC138" s="40"/>
      <c r="AD138" s="40"/>
      <c r="AE138" s="40"/>
      <c r="AR138" s="227" t="s">
        <v>498</v>
      </c>
      <c r="AT138" s="227" t="s">
        <v>424</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368</v>
      </c>
      <c r="BM138" s="227" t="s">
        <v>4114</v>
      </c>
    </row>
    <row r="139" s="2" customFormat="1" ht="6.96" customHeight="1">
      <c r="A139" s="40"/>
      <c r="B139" s="61"/>
      <c r="C139" s="62"/>
      <c r="D139" s="62"/>
      <c r="E139" s="62"/>
      <c r="F139" s="62"/>
      <c r="G139" s="62"/>
      <c r="H139" s="62"/>
      <c r="I139" s="62"/>
      <c r="J139" s="62"/>
      <c r="K139" s="62"/>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K364/b6qYulr/cFAKPv0kOeMJ+KYRZCtGZmo4rsevl5BQRlVXLPk+D1JaZyVIh1pdncs8IKqLWRVN17DofoWHQ==" hashValue="A67fNjkRHtkpQgOvUYqioCT6qU9wFZC+oKZzZ0joiVGajrC7Fe36zE31WOUpDD11fVHJwPjEvJLq3INCMeCVWw==" algorithmName="SHA-512" password="CC35"/>
  <autoFilter ref="C96:K13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4116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ROUND((SUM(BE94:BE162)),  2)</f>
        <v>0</v>
      </c>
      <c r="G37" s="40"/>
      <c r="H37" s="40"/>
      <c r="I37" s="160">
        <v>0.20999999999999999</v>
      </c>
      <c r="J37" s="159">
        <f>ROUND(((SUM(BE94:BE162))*I37),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ROUND((SUM(BF94:BF162)),  2)</f>
        <v>0</v>
      </c>
      <c r="G38" s="40"/>
      <c r="H38" s="40"/>
      <c r="I38" s="160">
        <v>0.14999999999999999</v>
      </c>
      <c r="J38" s="159">
        <f>ROUND(((SUM(BF94:BF162))*I38),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ROUND((SUM(BG94:BG162)),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ROUND((SUM(BH94:BH162)),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ROUND((SUM(BI94:BI162)),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03.1 - Návrh úprav parteru</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4117</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4118</v>
      </c>
      <c r="E69" s="181"/>
      <c r="F69" s="181"/>
      <c r="G69" s="181"/>
      <c r="H69" s="181"/>
      <c r="I69" s="181"/>
      <c r="J69" s="182">
        <f>J153</f>
        <v>0</v>
      </c>
      <c r="K69" s="179"/>
      <c r="L69" s="183"/>
      <c r="S69" s="9"/>
      <c r="T69" s="9"/>
      <c r="U69" s="9"/>
      <c r="V69" s="9"/>
      <c r="W69" s="9"/>
      <c r="X69" s="9"/>
      <c r="Y69" s="9"/>
      <c r="Z69" s="9"/>
      <c r="AA69" s="9"/>
      <c r="AB69" s="9"/>
      <c r="AC69" s="9"/>
      <c r="AD69" s="9"/>
      <c r="AE69" s="9"/>
    </row>
    <row r="70" s="10" customFormat="1" ht="19.92" customHeight="1">
      <c r="A70" s="10"/>
      <c r="B70" s="184"/>
      <c r="C70" s="126"/>
      <c r="D70" s="185" t="s">
        <v>184</v>
      </c>
      <c r="E70" s="186"/>
      <c r="F70" s="186"/>
      <c r="G70" s="186"/>
      <c r="H70" s="186"/>
      <c r="I70" s="186"/>
      <c r="J70" s="187">
        <f>J154</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195</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Revitalizace Starého děkanství, Nymburk</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167</v>
      </c>
      <c r="D81" s="24"/>
      <c r="E81" s="24"/>
      <c r="F81" s="24"/>
      <c r="G81" s="24"/>
      <c r="H81" s="24"/>
      <c r="I81" s="24"/>
      <c r="J81" s="24"/>
      <c r="K81" s="24"/>
      <c r="L81" s="22"/>
    </row>
    <row r="82" s="1" customFormat="1" ht="16.5" customHeight="1">
      <c r="B82" s="23"/>
      <c r="C82" s="24"/>
      <c r="D82" s="24"/>
      <c r="E82" s="172" t="s">
        <v>2268</v>
      </c>
      <c r="F82" s="24"/>
      <c r="G82" s="24"/>
      <c r="H82" s="24"/>
      <c r="I82" s="24"/>
      <c r="J82" s="24"/>
      <c r="K82" s="24"/>
      <c r="L82" s="22"/>
    </row>
    <row r="83" s="1" customFormat="1" ht="12" customHeight="1">
      <c r="B83" s="23"/>
      <c r="C83" s="34" t="s">
        <v>169</v>
      </c>
      <c r="D83" s="24"/>
      <c r="E83" s="24"/>
      <c r="F83" s="24"/>
      <c r="G83" s="24"/>
      <c r="H83" s="24"/>
      <c r="I83" s="24"/>
      <c r="J83" s="24"/>
      <c r="K83" s="24"/>
      <c r="L83" s="22"/>
    </row>
    <row r="84" s="2" customFormat="1" ht="16.5" customHeight="1">
      <c r="A84" s="40"/>
      <c r="B84" s="41"/>
      <c r="C84" s="42"/>
      <c r="D84" s="42"/>
      <c r="E84" s="173" t="s">
        <v>4115</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171</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03.1 - Návrh úprav parteru</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2. 5. 2022</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31</v>
      </c>
      <c r="J90" s="38" t="str">
        <f>E25</f>
        <v>FAPAL s.r.o.</v>
      </c>
      <c r="K90" s="42"/>
      <c r="L90" s="148"/>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IF(E22="","",E22)</f>
        <v>Vyplň údaj</v>
      </c>
      <c r="G91" s="42"/>
      <c r="H91" s="42"/>
      <c r="I91" s="34" t="s">
        <v>35</v>
      </c>
      <c r="J91" s="38" t="str">
        <f>E28</f>
        <v>Veronika Šoulová</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196</v>
      </c>
      <c r="D93" s="192" t="s">
        <v>59</v>
      </c>
      <c r="E93" s="192" t="s">
        <v>55</v>
      </c>
      <c r="F93" s="192" t="s">
        <v>56</v>
      </c>
      <c r="G93" s="192" t="s">
        <v>197</v>
      </c>
      <c r="H93" s="192" t="s">
        <v>198</v>
      </c>
      <c r="I93" s="192" t="s">
        <v>199</v>
      </c>
      <c r="J93" s="192" t="s">
        <v>175</v>
      </c>
      <c r="K93" s="193" t="s">
        <v>200</v>
      </c>
      <c r="L93" s="194"/>
      <c r="M93" s="94" t="s">
        <v>19</v>
      </c>
      <c r="N93" s="95" t="s">
        <v>44</v>
      </c>
      <c r="O93" s="95" t="s">
        <v>201</v>
      </c>
      <c r="P93" s="95" t="s">
        <v>202</v>
      </c>
      <c r="Q93" s="95" t="s">
        <v>203</v>
      </c>
      <c r="R93" s="95" t="s">
        <v>204</v>
      </c>
      <c r="S93" s="95" t="s">
        <v>205</v>
      </c>
      <c r="T93" s="96" t="s">
        <v>206</v>
      </c>
      <c r="U93" s="189"/>
      <c r="V93" s="189"/>
      <c r="W93" s="189"/>
      <c r="X93" s="189"/>
      <c r="Y93" s="189"/>
      <c r="Z93" s="189"/>
      <c r="AA93" s="189"/>
      <c r="AB93" s="189"/>
      <c r="AC93" s="189"/>
      <c r="AD93" s="189"/>
      <c r="AE93" s="189"/>
    </row>
    <row r="94" s="2" customFormat="1" ht="22.8" customHeight="1">
      <c r="A94" s="40"/>
      <c r="B94" s="41"/>
      <c r="C94" s="101" t="s">
        <v>207</v>
      </c>
      <c r="D94" s="42"/>
      <c r="E94" s="42"/>
      <c r="F94" s="42"/>
      <c r="G94" s="42"/>
      <c r="H94" s="42"/>
      <c r="I94" s="42"/>
      <c r="J94" s="195">
        <f>BK94</f>
        <v>0</v>
      </c>
      <c r="K94" s="42"/>
      <c r="L94" s="46"/>
      <c r="M94" s="97"/>
      <c r="N94" s="196"/>
      <c r="O94" s="98"/>
      <c r="P94" s="197">
        <f>P95+P153</f>
        <v>0</v>
      </c>
      <c r="Q94" s="98"/>
      <c r="R94" s="197">
        <f>R95+R153</f>
        <v>0</v>
      </c>
      <c r="S94" s="98"/>
      <c r="T94" s="198">
        <f>T95+T153</f>
        <v>30.216250000000002</v>
      </c>
      <c r="U94" s="40"/>
      <c r="V94" s="40"/>
      <c r="W94" s="40"/>
      <c r="X94" s="40"/>
      <c r="Y94" s="40"/>
      <c r="Z94" s="40"/>
      <c r="AA94" s="40"/>
      <c r="AB94" s="40"/>
      <c r="AC94" s="40"/>
      <c r="AD94" s="40"/>
      <c r="AE94" s="40"/>
      <c r="AT94" s="19" t="s">
        <v>73</v>
      </c>
      <c r="AU94" s="19" t="s">
        <v>176</v>
      </c>
      <c r="BK94" s="199">
        <f>BK95+BK153</f>
        <v>0</v>
      </c>
    </row>
    <row r="95" s="12" customFormat="1" ht="25.92" customHeight="1">
      <c r="A95" s="12"/>
      <c r="B95" s="200"/>
      <c r="C95" s="201"/>
      <c r="D95" s="202" t="s">
        <v>73</v>
      </c>
      <c r="E95" s="203" t="s">
        <v>4119</v>
      </c>
      <c r="F95" s="203" t="s">
        <v>4120</v>
      </c>
      <c r="G95" s="201"/>
      <c r="H95" s="201"/>
      <c r="I95" s="204"/>
      <c r="J95" s="205">
        <f>BK95</f>
        <v>0</v>
      </c>
      <c r="K95" s="201"/>
      <c r="L95" s="206"/>
      <c r="M95" s="207"/>
      <c r="N95" s="208"/>
      <c r="O95" s="208"/>
      <c r="P95" s="209">
        <f>SUM(P96:P152)</f>
        <v>0</v>
      </c>
      <c r="Q95" s="208"/>
      <c r="R95" s="209">
        <f>SUM(R96:R152)</f>
        <v>0</v>
      </c>
      <c r="S95" s="208"/>
      <c r="T95" s="210">
        <f>SUM(T96:T152)</f>
        <v>30.216250000000002</v>
      </c>
      <c r="U95" s="12"/>
      <c r="V95" s="12"/>
      <c r="W95" s="12"/>
      <c r="X95" s="12"/>
      <c r="Y95" s="12"/>
      <c r="Z95" s="12"/>
      <c r="AA95" s="12"/>
      <c r="AB95" s="12"/>
      <c r="AC95" s="12"/>
      <c r="AD95" s="12"/>
      <c r="AE95" s="12"/>
      <c r="AR95" s="211" t="s">
        <v>81</v>
      </c>
      <c r="AT95" s="212" t="s">
        <v>73</v>
      </c>
      <c r="AU95" s="212" t="s">
        <v>74</v>
      </c>
      <c r="AY95" s="211" t="s">
        <v>210</v>
      </c>
      <c r="BK95" s="213">
        <f>SUM(BK96:BK152)</f>
        <v>0</v>
      </c>
    </row>
    <row r="96" s="2" customFormat="1" ht="16.5" customHeight="1">
      <c r="A96" s="40"/>
      <c r="B96" s="41"/>
      <c r="C96" s="216" t="s">
        <v>81</v>
      </c>
      <c r="D96" s="216" t="s">
        <v>212</v>
      </c>
      <c r="E96" s="217" t="s">
        <v>4121</v>
      </c>
      <c r="F96" s="218" t="s">
        <v>4122</v>
      </c>
      <c r="G96" s="219" t="s">
        <v>3846</v>
      </c>
      <c r="H96" s="220">
        <v>3</v>
      </c>
      <c r="I96" s="221"/>
      <c r="J96" s="222">
        <f>ROUND(I96*H96,2)</f>
        <v>0</v>
      </c>
      <c r="K96" s="218" t="s">
        <v>296</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217</v>
      </c>
      <c r="AT96" s="227" t="s">
        <v>212</v>
      </c>
      <c r="AU96" s="227" t="s">
        <v>81</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217</v>
      </c>
      <c r="BM96" s="227" t="s">
        <v>83</v>
      </c>
    </row>
    <row r="97" s="2" customFormat="1" ht="16.5" customHeight="1">
      <c r="A97" s="40"/>
      <c r="B97" s="41"/>
      <c r="C97" s="216" t="s">
        <v>83</v>
      </c>
      <c r="D97" s="216" t="s">
        <v>212</v>
      </c>
      <c r="E97" s="217" t="s">
        <v>4123</v>
      </c>
      <c r="F97" s="218" t="s">
        <v>4124</v>
      </c>
      <c r="G97" s="219" t="s">
        <v>3846</v>
      </c>
      <c r="H97" s="220">
        <v>5</v>
      </c>
      <c r="I97" s="221"/>
      <c r="J97" s="222">
        <f>ROUND(I97*H97,2)</f>
        <v>0</v>
      </c>
      <c r="K97" s="218" t="s">
        <v>296</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217</v>
      </c>
      <c r="AT97" s="227" t="s">
        <v>212</v>
      </c>
      <c r="AU97" s="227" t="s">
        <v>81</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217</v>
      </c>
      <c r="BM97" s="227" t="s">
        <v>217</v>
      </c>
    </row>
    <row r="98" s="2" customFormat="1" ht="24.15" customHeight="1">
      <c r="A98" s="40"/>
      <c r="B98" s="41"/>
      <c r="C98" s="216" t="s">
        <v>91</v>
      </c>
      <c r="D98" s="216" t="s">
        <v>212</v>
      </c>
      <c r="E98" s="217" t="s">
        <v>4125</v>
      </c>
      <c r="F98" s="218" t="s">
        <v>4126</v>
      </c>
      <c r="G98" s="219" t="s">
        <v>270</v>
      </c>
      <c r="H98" s="220">
        <v>28</v>
      </c>
      <c r="I98" s="221"/>
      <c r="J98" s="222">
        <f>ROUND(I98*H98,2)</f>
        <v>0</v>
      </c>
      <c r="K98" s="218" t="s">
        <v>216</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217</v>
      </c>
      <c r="AT98" s="227" t="s">
        <v>212</v>
      </c>
      <c r="AU98" s="227" t="s">
        <v>81</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217</v>
      </c>
      <c r="BM98" s="227" t="s">
        <v>276</v>
      </c>
    </row>
    <row r="99" s="2" customFormat="1">
      <c r="A99" s="40"/>
      <c r="B99" s="41"/>
      <c r="C99" s="42"/>
      <c r="D99" s="229" t="s">
        <v>219</v>
      </c>
      <c r="E99" s="42"/>
      <c r="F99" s="230" t="s">
        <v>4127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219</v>
      </c>
      <c r="AU99" s="19" t="s">
        <v>81</v>
      </c>
    </row>
    <row r="100" s="14" customFormat="1">
      <c r="A100" s="14"/>
      <c r="B100" s="245"/>
      <c r="C100" s="246"/>
      <c r="D100" s="236" t="s">
        <v>221</v>
      </c>
      <c r="E100" s="247" t="s">
        <v>19</v>
      </c>
      <c r="F100" s="248" t="s">
        <v>4128</v>
      </c>
      <c r="G100" s="246"/>
      <c r="H100" s="249">
        <v>0.90000000000000002</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221</v>
      </c>
      <c r="AU100" s="255" t="s">
        <v>81</v>
      </c>
      <c r="AV100" s="14" t="s">
        <v>83</v>
      </c>
      <c r="AW100" s="14" t="s">
        <v>34</v>
      </c>
      <c r="AX100" s="14" t="s">
        <v>74</v>
      </c>
      <c r="AY100" s="255" t="s">
        <v>210</v>
      </c>
    </row>
    <row r="101" s="14" customFormat="1">
      <c r="A101" s="14"/>
      <c r="B101" s="245"/>
      <c r="C101" s="246"/>
      <c r="D101" s="236" t="s">
        <v>221</v>
      </c>
      <c r="E101" s="247" t="s">
        <v>19</v>
      </c>
      <c r="F101" s="248" t="s">
        <v>4129</v>
      </c>
      <c r="G101" s="246"/>
      <c r="H101" s="249">
        <v>0.5</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221</v>
      </c>
      <c r="AU101" s="255" t="s">
        <v>81</v>
      </c>
      <c r="AV101" s="14" t="s">
        <v>83</v>
      </c>
      <c r="AW101" s="14" t="s">
        <v>34</v>
      </c>
      <c r="AX101" s="14" t="s">
        <v>74</v>
      </c>
      <c r="AY101" s="255" t="s">
        <v>210</v>
      </c>
    </row>
    <row r="102" s="14" customFormat="1">
      <c r="A102" s="14"/>
      <c r="B102" s="245"/>
      <c r="C102" s="246"/>
      <c r="D102" s="236" t="s">
        <v>221</v>
      </c>
      <c r="E102" s="247" t="s">
        <v>19</v>
      </c>
      <c r="F102" s="248" t="s">
        <v>4130</v>
      </c>
      <c r="G102" s="246"/>
      <c r="H102" s="249">
        <v>0.5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221</v>
      </c>
      <c r="AU102" s="255" t="s">
        <v>81</v>
      </c>
      <c r="AV102" s="14" t="s">
        <v>83</v>
      </c>
      <c r="AW102" s="14" t="s">
        <v>34</v>
      </c>
      <c r="AX102" s="14" t="s">
        <v>74</v>
      </c>
      <c r="AY102" s="255" t="s">
        <v>210</v>
      </c>
    </row>
    <row r="103" s="14" customFormat="1">
      <c r="A103" s="14"/>
      <c r="B103" s="245"/>
      <c r="C103" s="246"/>
      <c r="D103" s="236" t="s">
        <v>221</v>
      </c>
      <c r="E103" s="247" t="s">
        <v>19</v>
      </c>
      <c r="F103" s="248" t="s">
        <v>4131</v>
      </c>
      <c r="G103" s="246"/>
      <c r="H103" s="249">
        <v>1.5</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221</v>
      </c>
      <c r="AU103" s="255" t="s">
        <v>81</v>
      </c>
      <c r="AV103" s="14" t="s">
        <v>83</v>
      </c>
      <c r="AW103" s="14" t="s">
        <v>34</v>
      </c>
      <c r="AX103" s="14" t="s">
        <v>74</v>
      </c>
      <c r="AY103" s="255" t="s">
        <v>210</v>
      </c>
    </row>
    <row r="104" s="14" customFormat="1">
      <c r="A104" s="14"/>
      <c r="B104" s="245"/>
      <c r="C104" s="246"/>
      <c r="D104" s="236" t="s">
        <v>221</v>
      </c>
      <c r="E104" s="247" t="s">
        <v>19</v>
      </c>
      <c r="F104" s="248" t="s">
        <v>4132</v>
      </c>
      <c r="G104" s="246"/>
      <c r="H104" s="249">
        <v>3</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221</v>
      </c>
      <c r="AU104" s="255" t="s">
        <v>81</v>
      </c>
      <c r="AV104" s="14" t="s">
        <v>83</v>
      </c>
      <c r="AW104" s="14" t="s">
        <v>34</v>
      </c>
      <c r="AX104" s="14" t="s">
        <v>74</v>
      </c>
      <c r="AY104" s="255" t="s">
        <v>210</v>
      </c>
    </row>
    <row r="105" s="14" customFormat="1">
      <c r="A105" s="14"/>
      <c r="B105" s="245"/>
      <c r="C105" s="246"/>
      <c r="D105" s="236" t="s">
        <v>221</v>
      </c>
      <c r="E105" s="247" t="s">
        <v>19</v>
      </c>
      <c r="F105" s="248" t="s">
        <v>4133</v>
      </c>
      <c r="G105" s="246"/>
      <c r="H105" s="249">
        <v>1.3</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221</v>
      </c>
      <c r="AU105" s="255" t="s">
        <v>81</v>
      </c>
      <c r="AV105" s="14" t="s">
        <v>83</v>
      </c>
      <c r="AW105" s="14" t="s">
        <v>34</v>
      </c>
      <c r="AX105" s="14" t="s">
        <v>74</v>
      </c>
      <c r="AY105" s="255" t="s">
        <v>210</v>
      </c>
    </row>
    <row r="106" s="14" customFormat="1">
      <c r="A106" s="14"/>
      <c r="B106" s="245"/>
      <c r="C106" s="246"/>
      <c r="D106" s="236" t="s">
        <v>221</v>
      </c>
      <c r="E106" s="247" t="s">
        <v>19</v>
      </c>
      <c r="F106" s="248" t="s">
        <v>4134</v>
      </c>
      <c r="G106" s="246"/>
      <c r="H106" s="249">
        <v>2</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221</v>
      </c>
      <c r="AU106" s="255" t="s">
        <v>81</v>
      </c>
      <c r="AV106" s="14" t="s">
        <v>83</v>
      </c>
      <c r="AW106" s="14" t="s">
        <v>34</v>
      </c>
      <c r="AX106" s="14" t="s">
        <v>74</v>
      </c>
      <c r="AY106" s="255" t="s">
        <v>210</v>
      </c>
    </row>
    <row r="107" s="14" customFormat="1">
      <c r="A107" s="14"/>
      <c r="B107" s="245"/>
      <c r="C107" s="246"/>
      <c r="D107" s="236" t="s">
        <v>221</v>
      </c>
      <c r="E107" s="247" t="s">
        <v>19</v>
      </c>
      <c r="F107" s="248" t="s">
        <v>4135</v>
      </c>
      <c r="G107" s="246"/>
      <c r="H107" s="249">
        <v>1.8999999999999999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221</v>
      </c>
      <c r="AU107" s="255" t="s">
        <v>81</v>
      </c>
      <c r="AV107" s="14" t="s">
        <v>83</v>
      </c>
      <c r="AW107" s="14" t="s">
        <v>34</v>
      </c>
      <c r="AX107" s="14" t="s">
        <v>74</v>
      </c>
      <c r="AY107" s="255" t="s">
        <v>210</v>
      </c>
    </row>
    <row r="108" s="14" customFormat="1">
      <c r="A108" s="14"/>
      <c r="B108" s="245"/>
      <c r="C108" s="246"/>
      <c r="D108" s="236" t="s">
        <v>221</v>
      </c>
      <c r="E108" s="247" t="s">
        <v>19</v>
      </c>
      <c r="F108" s="248" t="s">
        <v>4136</v>
      </c>
      <c r="G108" s="246"/>
      <c r="H108" s="249">
        <v>2.7999999999999998</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221</v>
      </c>
      <c r="AU108" s="255" t="s">
        <v>81</v>
      </c>
      <c r="AV108" s="14" t="s">
        <v>83</v>
      </c>
      <c r="AW108" s="14" t="s">
        <v>34</v>
      </c>
      <c r="AX108" s="14" t="s">
        <v>74</v>
      </c>
      <c r="AY108" s="255" t="s">
        <v>210</v>
      </c>
    </row>
    <row r="109" s="14" customFormat="1">
      <c r="A109" s="14"/>
      <c r="B109" s="245"/>
      <c r="C109" s="246"/>
      <c r="D109" s="236" t="s">
        <v>221</v>
      </c>
      <c r="E109" s="247" t="s">
        <v>19</v>
      </c>
      <c r="F109" s="248" t="s">
        <v>4137</v>
      </c>
      <c r="G109" s="246"/>
      <c r="H109" s="249">
        <v>4</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221</v>
      </c>
      <c r="AU109" s="255" t="s">
        <v>81</v>
      </c>
      <c r="AV109" s="14" t="s">
        <v>83</v>
      </c>
      <c r="AW109" s="14" t="s">
        <v>34</v>
      </c>
      <c r="AX109" s="14" t="s">
        <v>74</v>
      </c>
      <c r="AY109" s="255" t="s">
        <v>210</v>
      </c>
    </row>
    <row r="110" s="13" customFormat="1">
      <c r="A110" s="13"/>
      <c r="B110" s="234"/>
      <c r="C110" s="235"/>
      <c r="D110" s="236" t="s">
        <v>221</v>
      </c>
      <c r="E110" s="237" t="s">
        <v>19</v>
      </c>
      <c r="F110" s="238" t="s">
        <v>4138</v>
      </c>
      <c r="G110" s="235"/>
      <c r="H110" s="237" t="s">
        <v>19</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221</v>
      </c>
      <c r="AU110" s="244" t="s">
        <v>81</v>
      </c>
      <c r="AV110" s="13" t="s">
        <v>81</v>
      </c>
      <c r="AW110" s="13" t="s">
        <v>34</v>
      </c>
      <c r="AX110" s="13" t="s">
        <v>74</v>
      </c>
      <c r="AY110" s="244" t="s">
        <v>210</v>
      </c>
    </row>
    <row r="111" s="14" customFormat="1">
      <c r="A111" s="14"/>
      <c r="B111" s="245"/>
      <c r="C111" s="246"/>
      <c r="D111" s="236" t="s">
        <v>221</v>
      </c>
      <c r="E111" s="247" t="s">
        <v>19</v>
      </c>
      <c r="F111" s="248" t="s">
        <v>4139</v>
      </c>
      <c r="G111" s="246"/>
      <c r="H111" s="249">
        <v>9.5999999999999996</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81</v>
      </c>
      <c r="AV111" s="14" t="s">
        <v>83</v>
      </c>
      <c r="AW111" s="14" t="s">
        <v>34</v>
      </c>
      <c r="AX111" s="14" t="s">
        <v>74</v>
      </c>
      <c r="AY111" s="255" t="s">
        <v>210</v>
      </c>
    </row>
    <row r="112" s="16" customFormat="1">
      <c r="A112" s="16"/>
      <c r="B112" s="267"/>
      <c r="C112" s="268"/>
      <c r="D112" s="236" t="s">
        <v>221</v>
      </c>
      <c r="E112" s="269" t="s">
        <v>19</v>
      </c>
      <c r="F112" s="270" t="s">
        <v>236</v>
      </c>
      <c r="G112" s="268"/>
      <c r="H112" s="271">
        <v>28</v>
      </c>
      <c r="I112" s="272"/>
      <c r="J112" s="268"/>
      <c r="K112" s="268"/>
      <c r="L112" s="273"/>
      <c r="M112" s="274"/>
      <c r="N112" s="275"/>
      <c r="O112" s="275"/>
      <c r="P112" s="275"/>
      <c r="Q112" s="275"/>
      <c r="R112" s="275"/>
      <c r="S112" s="275"/>
      <c r="T112" s="276"/>
      <c r="U112" s="16"/>
      <c r="V112" s="16"/>
      <c r="W112" s="16"/>
      <c r="X112" s="16"/>
      <c r="Y112" s="16"/>
      <c r="Z112" s="16"/>
      <c r="AA112" s="16"/>
      <c r="AB112" s="16"/>
      <c r="AC112" s="16"/>
      <c r="AD112" s="16"/>
      <c r="AE112" s="16"/>
      <c r="AT112" s="277" t="s">
        <v>221</v>
      </c>
      <c r="AU112" s="277" t="s">
        <v>81</v>
      </c>
      <c r="AV112" s="16" t="s">
        <v>217</v>
      </c>
      <c r="AW112" s="16" t="s">
        <v>34</v>
      </c>
      <c r="AX112" s="16" t="s">
        <v>81</v>
      </c>
      <c r="AY112" s="277" t="s">
        <v>210</v>
      </c>
    </row>
    <row r="113" s="2" customFormat="1" ht="21.75" customHeight="1">
      <c r="A113" s="40"/>
      <c r="B113" s="41"/>
      <c r="C113" s="216" t="s">
        <v>217</v>
      </c>
      <c r="D113" s="216" t="s">
        <v>212</v>
      </c>
      <c r="E113" s="217" t="s">
        <v>4140</v>
      </c>
      <c r="F113" s="218" t="s">
        <v>4141</v>
      </c>
      <c r="G113" s="219" t="s">
        <v>868</v>
      </c>
      <c r="H113" s="220">
        <v>2</v>
      </c>
      <c r="I113" s="221"/>
      <c r="J113" s="222">
        <f>ROUND(I113*H113,2)</f>
        <v>0</v>
      </c>
      <c r="K113" s="218" t="s">
        <v>296</v>
      </c>
      <c r="L113" s="46"/>
      <c r="M113" s="223" t="s">
        <v>19</v>
      </c>
      <c r="N113" s="224"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217</v>
      </c>
      <c r="AT113" s="227" t="s">
        <v>212</v>
      </c>
      <c r="AU113" s="227" t="s">
        <v>81</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217</v>
      </c>
      <c r="BM113" s="227" t="s">
        <v>286</v>
      </c>
    </row>
    <row r="114" s="2" customFormat="1" ht="24.15" customHeight="1">
      <c r="A114" s="40"/>
      <c r="B114" s="41"/>
      <c r="C114" s="216" t="s">
        <v>267</v>
      </c>
      <c r="D114" s="216" t="s">
        <v>212</v>
      </c>
      <c r="E114" s="217" t="s">
        <v>4142</v>
      </c>
      <c r="F114" s="218" t="s">
        <v>4143</v>
      </c>
      <c r="G114" s="219" t="s">
        <v>417</v>
      </c>
      <c r="H114" s="220">
        <v>8.5</v>
      </c>
      <c r="I114" s="221"/>
      <c r="J114" s="222">
        <f>ROUND(I114*H114,2)</f>
        <v>0</v>
      </c>
      <c r="K114" s="218" t="s">
        <v>216</v>
      </c>
      <c r="L114" s="46"/>
      <c r="M114" s="223" t="s">
        <v>19</v>
      </c>
      <c r="N114" s="224" t="s">
        <v>45</v>
      </c>
      <c r="O114" s="86"/>
      <c r="P114" s="225">
        <f>O114*H114</f>
        <v>0</v>
      </c>
      <c r="Q114" s="225">
        <v>0</v>
      </c>
      <c r="R114" s="225">
        <f>Q114*H114</f>
        <v>0</v>
      </c>
      <c r="S114" s="225">
        <v>0.23000000000000001</v>
      </c>
      <c r="T114" s="226">
        <f>S114*H114</f>
        <v>1.9550000000000001</v>
      </c>
      <c r="U114" s="40"/>
      <c r="V114" s="40"/>
      <c r="W114" s="40"/>
      <c r="X114" s="40"/>
      <c r="Y114" s="40"/>
      <c r="Z114" s="40"/>
      <c r="AA114" s="40"/>
      <c r="AB114" s="40"/>
      <c r="AC114" s="40"/>
      <c r="AD114" s="40"/>
      <c r="AE114" s="40"/>
      <c r="AR114" s="227" t="s">
        <v>217</v>
      </c>
      <c r="AT114" s="227" t="s">
        <v>212</v>
      </c>
      <c r="AU114" s="227" t="s">
        <v>81</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217</v>
      </c>
      <c r="BM114" s="227" t="s">
        <v>299</v>
      </c>
    </row>
    <row r="115" s="2" customFormat="1">
      <c r="A115" s="40"/>
      <c r="B115" s="41"/>
      <c r="C115" s="42"/>
      <c r="D115" s="229" t="s">
        <v>219</v>
      </c>
      <c r="E115" s="42"/>
      <c r="F115" s="230" t="s">
        <v>4144</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81</v>
      </c>
    </row>
    <row r="116" s="2" customFormat="1" ht="16.5" customHeight="1">
      <c r="A116" s="40"/>
      <c r="B116" s="41"/>
      <c r="C116" s="216" t="s">
        <v>276</v>
      </c>
      <c r="D116" s="216" t="s">
        <v>212</v>
      </c>
      <c r="E116" s="217" t="s">
        <v>4145</v>
      </c>
      <c r="F116" s="218" t="s">
        <v>4146</v>
      </c>
      <c r="G116" s="219" t="s">
        <v>868</v>
      </c>
      <c r="H116" s="220">
        <v>1</v>
      </c>
      <c r="I116" s="221"/>
      <c r="J116" s="222">
        <f>ROUND(I116*H116,2)</f>
        <v>0</v>
      </c>
      <c r="K116" s="218" t="s">
        <v>296</v>
      </c>
      <c r="L116" s="46"/>
      <c r="M116" s="223" t="s">
        <v>19</v>
      </c>
      <c r="N116" s="224" t="s">
        <v>45</v>
      </c>
      <c r="O116" s="86"/>
      <c r="P116" s="225">
        <f>O116*H116</f>
        <v>0</v>
      </c>
      <c r="Q116" s="225">
        <v>0</v>
      </c>
      <c r="R116" s="225">
        <f>Q116*H116</f>
        <v>0</v>
      </c>
      <c r="S116" s="225">
        <v>0.02</v>
      </c>
      <c r="T116" s="226">
        <f>S116*H116</f>
        <v>0.02</v>
      </c>
      <c r="U116" s="40"/>
      <c r="V116" s="40"/>
      <c r="W116" s="40"/>
      <c r="X116" s="40"/>
      <c r="Y116" s="40"/>
      <c r="Z116" s="40"/>
      <c r="AA116" s="40"/>
      <c r="AB116" s="40"/>
      <c r="AC116" s="40"/>
      <c r="AD116" s="40"/>
      <c r="AE116" s="40"/>
      <c r="AR116" s="227" t="s">
        <v>217</v>
      </c>
      <c r="AT116" s="227" t="s">
        <v>212</v>
      </c>
      <c r="AU116" s="227" t="s">
        <v>81</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217</v>
      </c>
      <c r="BM116" s="227" t="s">
        <v>314</v>
      </c>
    </row>
    <row r="117" s="13" customFormat="1">
      <c r="A117" s="13"/>
      <c r="B117" s="234"/>
      <c r="C117" s="235"/>
      <c r="D117" s="236" t="s">
        <v>221</v>
      </c>
      <c r="E117" s="237" t="s">
        <v>19</v>
      </c>
      <c r="F117" s="238" t="s">
        <v>4147</v>
      </c>
      <c r="G117" s="235"/>
      <c r="H117" s="237" t="s">
        <v>19</v>
      </c>
      <c r="I117" s="239"/>
      <c r="J117" s="235"/>
      <c r="K117" s="235"/>
      <c r="L117" s="240"/>
      <c r="M117" s="241"/>
      <c r="N117" s="242"/>
      <c r="O117" s="242"/>
      <c r="P117" s="242"/>
      <c r="Q117" s="242"/>
      <c r="R117" s="242"/>
      <c r="S117" s="242"/>
      <c r="T117" s="243"/>
      <c r="U117" s="13"/>
      <c r="V117" s="13"/>
      <c r="W117" s="13"/>
      <c r="X117" s="13"/>
      <c r="Y117" s="13"/>
      <c r="Z117" s="13"/>
      <c r="AA117" s="13"/>
      <c r="AB117" s="13"/>
      <c r="AC117" s="13"/>
      <c r="AD117" s="13"/>
      <c r="AE117" s="13"/>
      <c r="AT117" s="244" t="s">
        <v>221</v>
      </c>
      <c r="AU117" s="244" t="s">
        <v>81</v>
      </c>
      <c r="AV117" s="13" t="s">
        <v>81</v>
      </c>
      <c r="AW117" s="13" t="s">
        <v>34</v>
      </c>
      <c r="AX117" s="13" t="s">
        <v>74</v>
      </c>
      <c r="AY117" s="244" t="s">
        <v>210</v>
      </c>
    </row>
    <row r="118" s="13" customFormat="1">
      <c r="A118" s="13"/>
      <c r="B118" s="234"/>
      <c r="C118" s="235"/>
      <c r="D118" s="236" t="s">
        <v>221</v>
      </c>
      <c r="E118" s="237" t="s">
        <v>19</v>
      </c>
      <c r="F118" s="238" t="s">
        <v>4148</v>
      </c>
      <c r="G118" s="235"/>
      <c r="H118" s="237" t="s">
        <v>19</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221</v>
      </c>
      <c r="AU118" s="244" t="s">
        <v>81</v>
      </c>
      <c r="AV118" s="13" t="s">
        <v>81</v>
      </c>
      <c r="AW118" s="13" t="s">
        <v>34</v>
      </c>
      <c r="AX118" s="13" t="s">
        <v>74</v>
      </c>
      <c r="AY118" s="244" t="s">
        <v>210</v>
      </c>
    </row>
    <row r="119" s="14" customFormat="1">
      <c r="A119" s="14"/>
      <c r="B119" s="245"/>
      <c r="C119" s="246"/>
      <c r="D119" s="236" t="s">
        <v>221</v>
      </c>
      <c r="E119" s="247" t="s">
        <v>19</v>
      </c>
      <c r="F119" s="248" t="s">
        <v>81</v>
      </c>
      <c r="G119" s="246"/>
      <c r="H119" s="249">
        <v>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81</v>
      </c>
      <c r="AV119" s="14" t="s">
        <v>83</v>
      </c>
      <c r="AW119" s="14" t="s">
        <v>34</v>
      </c>
      <c r="AX119" s="14" t="s">
        <v>81</v>
      </c>
      <c r="AY119" s="255" t="s">
        <v>210</v>
      </c>
    </row>
    <row r="120" s="2" customFormat="1" ht="37.8" customHeight="1">
      <c r="A120" s="40"/>
      <c r="B120" s="41"/>
      <c r="C120" s="216" t="s">
        <v>281</v>
      </c>
      <c r="D120" s="216" t="s">
        <v>212</v>
      </c>
      <c r="E120" s="217" t="s">
        <v>4149</v>
      </c>
      <c r="F120" s="218" t="s">
        <v>4150</v>
      </c>
      <c r="G120" s="219" t="s">
        <v>270</v>
      </c>
      <c r="H120" s="220">
        <v>114.01000000000001</v>
      </c>
      <c r="I120" s="221"/>
      <c r="J120" s="222">
        <f>ROUND(I120*H120,2)</f>
        <v>0</v>
      </c>
      <c r="K120" s="218" t="s">
        <v>216</v>
      </c>
      <c r="L120" s="46"/>
      <c r="M120" s="223" t="s">
        <v>19</v>
      </c>
      <c r="N120" s="224" t="s">
        <v>45</v>
      </c>
      <c r="O120" s="86"/>
      <c r="P120" s="225">
        <f>O120*H120</f>
        <v>0</v>
      </c>
      <c r="Q120" s="225">
        <v>0</v>
      </c>
      <c r="R120" s="225">
        <f>Q120*H120</f>
        <v>0</v>
      </c>
      <c r="S120" s="225">
        <v>0.23499999999999999</v>
      </c>
      <c r="T120" s="226">
        <f>S120*H120</f>
        <v>26.792349999999999</v>
      </c>
      <c r="U120" s="40"/>
      <c r="V120" s="40"/>
      <c r="W120" s="40"/>
      <c r="X120" s="40"/>
      <c r="Y120" s="40"/>
      <c r="Z120" s="40"/>
      <c r="AA120" s="40"/>
      <c r="AB120" s="40"/>
      <c r="AC120" s="40"/>
      <c r="AD120" s="40"/>
      <c r="AE120" s="40"/>
      <c r="AR120" s="227" t="s">
        <v>217</v>
      </c>
      <c r="AT120" s="227" t="s">
        <v>212</v>
      </c>
      <c r="AU120" s="227" t="s">
        <v>81</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217</v>
      </c>
      <c r="BM120" s="227" t="s">
        <v>349</v>
      </c>
    </row>
    <row r="121" s="2" customFormat="1">
      <c r="A121" s="40"/>
      <c r="B121" s="41"/>
      <c r="C121" s="42"/>
      <c r="D121" s="229" t="s">
        <v>219</v>
      </c>
      <c r="E121" s="42"/>
      <c r="F121" s="230" t="s">
        <v>4151</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219</v>
      </c>
      <c r="AU121" s="19" t="s">
        <v>81</v>
      </c>
    </row>
    <row r="122" s="13" customFormat="1">
      <c r="A122" s="13"/>
      <c r="B122" s="234"/>
      <c r="C122" s="235"/>
      <c r="D122" s="236" t="s">
        <v>221</v>
      </c>
      <c r="E122" s="237" t="s">
        <v>19</v>
      </c>
      <c r="F122" s="238" t="s">
        <v>4152</v>
      </c>
      <c r="G122" s="235"/>
      <c r="H122" s="237" t="s">
        <v>19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221</v>
      </c>
      <c r="AU122" s="244" t="s">
        <v>81</v>
      </c>
      <c r="AV122" s="13" t="s">
        <v>81</v>
      </c>
      <c r="AW122" s="13" t="s">
        <v>34</v>
      </c>
      <c r="AX122" s="13" t="s">
        <v>74</v>
      </c>
      <c r="AY122" s="244" t="s">
        <v>210</v>
      </c>
    </row>
    <row r="123" s="13" customFormat="1">
      <c r="A123" s="13"/>
      <c r="B123" s="234"/>
      <c r="C123" s="235"/>
      <c r="D123" s="236" t="s">
        <v>221</v>
      </c>
      <c r="E123" s="237" t="s">
        <v>19</v>
      </c>
      <c r="F123" s="238" t="s">
        <v>4153</v>
      </c>
      <c r="G123" s="235"/>
      <c r="H123" s="237" t="s">
        <v>19</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221</v>
      </c>
      <c r="AU123" s="244" t="s">
        <v>81</v>
      </c>
      <c r="AV123" s="13" t="s">
        <v>81</v>
      </c>
      <c r="AW123" s="13" t="s">
        <v>34</v>
      </c>
      <c r="AX123" s="13" t="s">
        <v>74</v>
      </c>
      <c r="AY123" s="244" t="s">
        <v>210</v>
      </c>
    </row>
    <row r="124" s="13" customFormat="1">
      <c r="A124" s="13"/>
      <c r="B124" s="234"/>
      <c r="C124" s="235"/>
      <c r="D124" s="236" t="s">
        <v>221</v>
      </c>
      <c r="E124" s="237" t="s">
        <v>19</v>
      </c>
      <c r="F124" s="238" t="s">
        <v>4154</v>
      </c>
      <c r="G124" s="235"/>
      <c r="H124" s="237" t="s">
        <v>19</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221</v>
      </c>
      <c r="AU124" s="244" t="s">
        <v>81</v>
      </c>
      <c r="AV124" s="13" t="s">
        <v>81</v>
      </c>
      <c r="AW124" s="13" t="s">
        <v>34</v>
      </c>
      <c r="AX124" s="13" t="s">
        <v>74</v>
      </c>
      <c r="AY124" s="244" t="s">
        <v>210</v>
      </c>
    </row>
    <row r="125" s="14" customFormat="1">
      <c r="A125" s="14"/>
      <c r="B125" s="245"/>
      <c r="C125" s="246"/>
      <c r="D125" s="236" t="s">
        <v>221</v>
      </c>
      <c r="E125" s="247" t="s">
        <v>19</v>
      </c>
      <c r="F125" s="248" t="s">
        <v>4155</v>
      </c>
      <c r="G125" s="246"/>
      <c r="H125" s="249">
        <v>45.5</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221</v>
      </c>
      <c r="AU125" s="255" t="s">
        <v>81</v>
      </c>
      <c r="AV125" s="14" t="s">
        <v>83</v>
      </c>
      <c r="AW125" s="14" t="s">
        <v>34</v>
      </c>
      <c r="AX125" s="14" t="s">
        <v>74</v>
      </c>
      <c r="AY125" s="255" t="s">
        <v>210</v>
      </c>
    </row>
    <row r="126" s="14" customFormat="1">
      <c r="A126" s="14"/>
      <c r="B126" s="245"/>
      <c r="C126" s="246"/>
      <c r="D126" s="236" t="s">
        <v>221</v>
      </c>
      <c r="E126" s="247" t="s">
        <v>19</v>
      </c>
      <c r="F126" s="248" t="s">
        <v>4156</v>
      </c>
      <c r="G126" s="246"/>
      <c r="H126" s="249">
        <v>49.399999999999999</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221</v>
      </c>
      <c r="AU126" s="255" t="s">
        <v>81</v>
      </c>
      <c r="AV126" s="14" t="s">
        <v>83</v>
      </c>
      <c r="AW126" s="14" t="s">
        <v>34</v>
      </c>
      <c r="AX126" s="14" t="s">
        <v>74</v>
      </c>
      <c r="AY126" s="255" t="s">
        <v>210</v>
      </c>
    </row>
    <row r="127" s="14" customFormat="1">
      <c r="A127" s="14"/>
      <c r="B127" s="245"/>
      <c r="C127" s="246"/>
      <c r="D127" s="236" t="s">
        <v>221</v>
      </c>
      <c r="E127" s="247" t="s">
        <v>19</v>
      </c>
      <c r="F127" s="248" t="s">
        <v>4157</v>
      </c>
      <c r="G127" s="246"/>
      <c r="H127" s="249">
        <v>13.91</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81</v>
      </c>
      <c r="AV127" s="14" t="s">
        <v>83</v>
      </c>
      <c r="AW127" s="14" t="s">
        <v>34</v>
      </c>
      <c r="AX127" s="14" t="s">
        <v>74</v>
      </c>
      <c r="AY127" s="255" t="s">
        <v>210</v>
      </c>
    </row>
    <row r="128" s="14" customFormat="1">
      <c r="A128" s="14"/>
      <c r="B128" s="245"/>
      <c r="C128" s="246"/>
      <c r="D128" s="236" t="s">
        <v>221</v>
      </c>
      <c r="E128" s="247" t="s">
        <v>19</v>
      </c>
      <c r="F128" s="248" t="s">
        <v>4158</v>
      </c>
      <c r="G128" s="246"/>
      <c r="H128" s="249">
        <v>5.2000000000000002</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221</v>
      </c>
      <c r="AU128" s="255" t="s">
        <v>81</v>
      </c>
      <c r="AV128" s="14" t="s">
        <v>83</v>
      </c>
      <c r="AW128" s="14" t="s">
        <v>34</v>
      </c>
      <c r="AX128" s="14" t="s">
        <v>74</v>
      </c>
      <c r="AY128" s="255" t="s">
        <v>210</v>
      </c>
    </row>
    <row r="129" s="13" customFormat="1">
      <c r="A129" s="13"/>
      <c r="B129" s="234"/>
      <c r="C129" s="235"/>
      <c r="D129" s="236" t="s">
        <v>221</v>
      </c>
      <c r="E129" s="237" t="s">
        <v>19</v>
      </c>
      <c r="F129" s="238" t="s">
        <v>4159</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81</v>
      </c>
      <c r="AV129" s="13" t="s">
        <v>81</v>
      </c>
      <c r="AW129" s="13" t="s">
        <v>34</v>
      </c>
      <c r="AX129" s="13" t="s">
        <v>74</v>
      </c>
      <c r="AY129" s="244" t="s">
        <v>210</v>
      </c>
    </row>
    <row r="130" s="13" customFormat="1">
      <c r="A130" s="13"/>
      <c r="B130" s="234"/>
      <c r="C130" s="235"/>
      <c r="D130" s="236" t="s">
        <v>221</v>
      </c>
      <c r="E130" s="237" t="s">
        <v>19</v>
      </c>
      <c r="F130" s="238" t="s">
        <v>4160</v>
      </c>
      <c r="G130" s="235"/>
      <c r="H130" s="237" t="s">
        <v>19</v>
      </c>
      <c r="I130" s="239"/>
      <c r="J130" s="235"/>
      <c r="K130" s="235"/>
      <c r="L130" s="240"/>
      <c r="M130" s="241"/>
      <c r="N130" s="242"/>
      <c r="O130" s="242"/>
      <c r="P130" s="242"/>
      <c r="Q130" s="242"/>
      <c r="R130" s="242"/>
      <c r="S130" s="242"/>
      <c r="T130" s="243"/>
      <c r="U130" s="13"/>
      <c r="V130" s="13"/>
      <c r="W130" s="13"/>
      <c r="X130" s="13"/>
      <c r="Y130" s="13"/>
      <c r="Z130" s="13"/>
      <c r="AA130" s="13"/>
      <c r="AB130" s="13"/>
      <c r="AC130" s="13"/>
      <c r="AD130" s="13"/>
      <c r="AE130" s="13"/>
      <c r="AT130" s="244" t="s">
        <v>221</v>
      </c>
      <c r="AU130" s="244" t="s">
        <v>81</v>
      </c>
      <c r="AV130" s="13" t="s">
        <v>81</v>
      </c>
      <c r="AW130" s="13" t="s">
        <v>34</v>
      </c>
      <c r="AX130" s="13" t="s">
        <v>74</v>
      </c>
      <c r="AY130" s="244" t="s">
        <v>210</v>
      </c>
    </row>
    <row r="131" s="16" customFormat="1">
      <c r="A131" s="16"/>
      <c r="B131" s="267"/>
      <c r="C131" s="268"/>
      <c r="D131" s="236" t="s">
        <v>221</v>
      </c>
      <c r="E131" s="269" t="s">
        <v>19</v>
      </c>
      <c r="F131" s="270" t="s">
        <v>236</v>
      </c>
      <c r="G131" s="268"/>
      <c r="H131" s="271">
        <v>114.01000000000001</v>
      </c>
      <c r="I131" s="272"/>
      <c r="J131" s="268"/>
      <c r="K131" s="268"/>
      <c r="L131" s="273"/>
      <c r="M131" s="274"/>
      <c r="N131" s="275"/>
      <c r="O131" s="275"/>
      <c r="P131" s="275"/>
      <c r="Q131" s="275"/>
      <c r="R131" s="275"/>
      <c r="S131" s="275"/>
      <c r="T131" s="276"/>
      <c r="U131" s="16"/>
      <c r="V131" s="16"/>
      <c r="W131" s="16"/>
      <c r="X131" s="16"/>
      <c r="Y131" s="16"/>
      <c r="Z131" s="16"/>
      <c r="AA131" s="16"/>
      <c r="AB131" s="16"/>
      <c r="AC131" s="16"/>
      <c r="AD131" s="16"/>
      <c r="AE131" s="16"/>
      <c r="AT131" s="277" t="s">
        <v>221</v>
      </c>
      <c r="AU131" s="277" t="s">
        <v>81</v>
      </c>
      <c r="AV131" s="16" t="s">
        <v>217</v>
      </c>
      <c r="AW131" s="16" t="s">
        <v>34</v>
      </c>
      <c r="AX131" s="16" t="s">
        <v>81</v>
      </c>
      <c r="AY131" s="277" t="s">
        <v>210</v>
      </c>
    </row>
    <row r="132" s="2" customFormat="1" ht="16.5" customHeight="1">
      <c r="A132" s="40"/>
      <c r="B132" s="41"/>
      <c r="C132" s="216" t="s">
        <v>286</v>
      </c>
      <c r="D132" s="216" t="s">
        <v>212</v>
      </c>
      <c r="E132" s="217" t="s">
        <v>4161</v>
      </c>
      <c r="F132" s="218" t="s">
        <v>4162</v>
      </c>
      <c r="G132" s="219" t="s">
        <v>270</v>
      </c>
      <c r="H132" s="220">
        <v>114.01000000000001</v>
      </c>
      <c r="I132" s="221"/>
      <c r="J132" s="222">
        <f>ROUND(I132*H132,2)</f>
        <v>0</v>
      </c>
      <c r="K132" s="218" t="s">
        <v>296</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217</v>
      </c>
      <c r="AT132" s="227" t="s">
        <v>212</v>
      </c>
      <c r="AU132" s="227" t="s">
        <v>81</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368</v>
      </c>
    </row>
    <row r="133" s="2" customFormat="1" ht="37.8" customHeight="1">
      <c r="A133" s="40"/>
      <c r="B133" s="41"/>
      <c r="C133" s="216" t="s">
        <v>292</v>
      </c>
      <c r="D133" s="216" t="s">
        <v>212</v>
      </c>
      <c r="E133" s="217" t="s">
        <v>4149</v>
      </c>
      <c r="F133" s="218" t="s">
        <v>4150</v>
      </c>
      <c r="G133" s="219" t="s">
        <v>270</v>
      </c>
      <c r="H133" s="220">
        <v>4.9400000000000004</v>
      </c>
      <c r="I133" s="221"/>
      <c r="J133" s="222">
        <f>ROUND(I133*H133,2)</f>
        <v>0</v>
      </c>
      <c r="K133" s="218" t="s">
        <v>216</v>
      </c>
      <c r="L133" s="46"/>
      <c r="M133" s="223" t="s">
        <v>19</v>
      </c>
      <c r="N133" s="224" t="s">
        <v>45</v>
      </c>
      <c r="O133" s="86"/>
      <c r="P133" s="225">
        <f>O133*H133</f>
        <v>0</v>
      </c>
      <c r="Q133" s="225">
        <v>0</v>
      </c>
      <c r="R133" s="225">
        <f>Q133*H133</f>
        <v>0</v>
      </c>
      <c r="S133" s="225">
        <v>0.23499999999999999</v>
      </c>
      <c r="T133" s="226">
        <f>S133*H133</f>
        <v>1.1609</v>
      </c>
      <c r="U133" s="40"/>
      <c r="V133" s="40"/>
      <c r="W133" s="40"/>
      <c r="X133" s="40"/>
      <c r="Y133" s="40"/>
      <c r="Z133" s="40"/>
      <c r="AA133" s="40"/>
      <c r="AB133" s="40"/>
      <c r="AC133" s="40"/>
      <c r="AD133" s="40"/>
      <c r="AE133" s="40"/>
      <c r="AR133" s="227" t="s">
        <v>217</v>
      </c>
      <c r="AT133" s="227" t="s">
        <v>212</v>
      </c>
      <c r="AU133" s="227" t="s">
        <v>81</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386</v>
      </c>
    </row>
    <row r="134" s="2" customFormat="1">
      <c r="A134" s="40"/>
      <c r="B134" s="41"/>
      <c r="C134" s="42"/>
      <c r="D134" s="229" t="s">
        <v>219</v>
      </c>
      <c r="E134" s="42"/>
      <c r="F134" s="230" t="s">
        <v>4151</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219</v>
      </c>
      <c r="AU134" s="19" t="s">
        <v>81</v>
      </c>
    </row>
    <row r="135" s="14" customFormat="1">
      <c r="A135" s="14"/>
      <c r="B135" s="245"/>
      <c r="C135" s="246"/>
      <c r="D135" s="236" t="s">
        <v>221</v>
      </c>
      <c r="E135" s="247" t="s">
        <v>19</v>
      </c>
      <c r="F135" s="248" t="s">
        <v>4163</v>
      </c>
      <c r="G135" s="246"/>
      <c r="H135" s="249">
        <v>4.9400000000000004</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81</v>
      </c>
      <c r="AV135" s="14" t="s">
        <v>83</v>
      </c>
      <c r="AW135" s="14" t="s">
        <v>34</v>
      </c>
      <c r="AX135" s="14" t="s">
        <v>74</v>
      </c>
      <c r="AY135" s="255" t="s">
        <v>210</v>
      </c>
    </row>
    <row r="136" s="13" customFormat="1">
      <c r="A136" s="13"/>
      <c r="B136" s="234"/>
      <c r="C136" s="235"/>
      <c r="D136" s="236" t="s">
        <v>221</v>
      </c>
      <c r="E136" s="237" t="s">
        <v>19</v>
      </c>
      <c r="F136" s="238" t="s">
        <v>4164</v>
      </c>
      <c r="G136" s="235"/>
      <c r="H136" s="237" t="s">
        <v>19</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221</v>
      </c>
      <c r="AU136" s="244" t="s">
        <v>81</v>
      </c>
      <c r="AV136" s="13" t="s">
        <v>81</v>
      </c>
      <c r="AW136" s="13" t="s">
        <v>34</v>
      </c>
      <c r="AX136" s="13" t="s">
        <v>74</v>
      </c>
      <c r="AY136" s="244" t="s">
        <v>210</v>
      </c>
    </row>
    <row r="137" s="13" customFormat="1">
      <c r="A137" s="13"/>
      <c r="B137" s="234"/>
      <c r="C137" s="235"/>
      <c r="D137" s="236" t="s">
        <v>221</v>
      </c>
      <c r="E137" s="237" t="s">
        <v>19</v>
      </c>
      <c r="F137" s="238" t="s">
        <v>4165</v>
      </c>
      <c r="G137" s="235"/>
      <c r="H137" s="237" t="s">
        <v>19</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221</v>
      </c>
      <c r="AU137" s="244" t="s">
        <v>81</v>
      </c>
      <c r="AV137" s="13" t="s">
        <v>81</v>
      </c>
      <c r="AW137" s="13" t="s">
        <v>34</v>
      </c>
      <c r="AX137" s="13" t="s">
        <v>74</v>
      </c>
      <c r="AY137" s="244" t="s">
        <v>210</v>
      </c>
    </row>
    <row r="138" s="16" customFormat="1">
      <c r="A138" s="16"/>
      <c r="B138" s="267"/>
      <c r="C138" s="268"/>
      <c r="D138" s="236" t="s">
        <v>221</v>
      </c>
      <c r="E138" s="269" t="s">
        <v>19</v>
      </c>
      <c r="F138" s="270" t="s">
        <v>236</v>
      </c>
      <c r="G138" s="268"/>
      <c r="H138" s="271">
        <v>4.9400000000000004</v>
      </c>
      <c r="I138" s="272"/>
      <c r="J138" s="268"/>
      <c r="K138" s="268"/>
      <c r="L138" s="273"/>
      <c r="M138" s="274"/>
      <c r="N138" s="275"/>
      <c r="O138" s="275"/>
      <c r="P138" s="275"/>
      <c r="Q138" s="275"/>
      <c r="R138" s="275"/>
      <c r="S138" s="275"/>
      <c r="T138" s="276"/>
      <c r="U138" s="16"/>
      <c r="V138" s="16"/>
      <c r="W138" s="16"/>
      <c r="X138" s="16"/>
      <c r="Y138" s="16"/>
      <c r="Z138" s="16"/>
      <c r="AA138" s="16"/>
      <c r="AB138" s="16"/>
      <c r="AC138" s="16"/>
      <c r="AD138" s="16"/>
      <c r="AE138" s="16"/>
      <c r="AT138" s="277" t="s">
        <v>221</v>
      </c>
      <c r="AU138" s="277" t="s">
        <v>81</v>
      </c>
      <c r="AV138" s="16" t="s">
        <v>217</v>
      </c>
      <c r="AW138" s="16" t="s">
        <v>34</v>
      </c>
      <c r="AX138" s="16" t="s">
        <v>81</v>
      </c>
      <c r="AY138" s="277" t="s">
        <v>210</v>
      </c>
    </row>
    <row r="139" s="2" customFormat="1" ht="16.5" customHeight="1">
      <c r="A139" s="40"/>
      <c r="B139" s="41"/>
      <c r="C139" s="216" t="s">
        <v>299</v>
      </c>
      <c r="D139" s="216" t="s">
        <v>212</v>
      </c>
      <c r="E139" s="217" t="s">
        <v>4166</v>
      </c>
      <c r="F139" s="218" t="s">
        <v>4167</v>
      </c>
      <c r="G139" s="219" t="s">
        <v>417</v>
      </c>
      <c r="H139" s="220">
        <v>19.199999999999999</v>
      </c>
      <c r="I139" s="221"/>
      <c r="J139" s="222">
        <f>ROUND(I139*H139,2)</f>
        <v>0</v>
      </c>
      <c r="K139" s="218" t="s">
        <v>296</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406</v>
      </c>
    </row>
    <row r="140" s="13" customFormat="1">
      <c r="A140" s="13"/>
      <c r="B140" s="234"/>
      <c r="C140" s="235"/>
      <c r="D140" s="236" t="s">
        <v>221</v>
      </c>
      <c r="E140" s="237" t="s">
        <v>19</v>
      </c>
      <c r="F140" s="238" t="s">
        <v>4168</v>
      </c>
      <c r="G140" s="235"/>
      <c r="H140" s="237" t="s">
        <v>19</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221</v>
      </c>
      <c r="AU140" s="244" t="s">
        <v>81</v>
      </c>
      <c r="AV140" s="13" t="s">
        <v>81</v>
      </c>
      <c r="AW140" s="13" t="s">
        <v>34</v>
      </c>
      <c r="AX140" s="13" t="s">
        <v>74</v>
      </c>
      <c r="AY140" s="244" t="s">
        <v>210</v>
      </c>
    </row>
    <row r="141" s="14" customFormat="1">
      <c r="A141" s="14"/>
      <c r="B141" s="245"/>
      <c r="C141" s="246"/>
      <c r="D141" s="236" t="s">
        <v>221</v>
      </c>
      <c r="E141" s="247" t="s">
        <v>19</v>
      </c>
      <c r="F141" s="248" t="s">
        <v>4169</v>
      </c>
      <c r="G141" s="246"/>
      <c r="H141" s="249">
        <v>19.199999999999999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81</v>
      </c>
      <c r="AV141" s="14" t="s">
        <v>83</v>
      </c>
      <c r="AW141" s="14" t="s">
        <v>34</v>
      </c>
      <c r="AX141" s="14" t="s">
        <v>74</v>
      </c>
      <c r="AY141" s="255" t="s">
        <v>210</v>
      </c>
    </row>
    <row r="142" s="16" customFormat="1">
      <c r="A142" s="16"/>
      <c r="B142" s="267"/>
      <c r="C142" s="268"/>
      <c r="D142" s="236" t="s">
        <v>221</v>
      </c>
      <c r="E142" s="269" t="s">
        <v>19</v>
      </c>
      <c r="F142" s="270" t="s">
        <v>236</v>
      </c>
      <c r="G142" s="268"/>
      <c r="H142" s="271">
        <v>19.199999999999999</v>
      </c>
      <c r="I142" s="272"/>
      <c r="J142" s="268"/>
      <c r="K142" s="268"/>
      <c r="L142" s="273"/>
      <c r="M142" s="274"/>
      <c r="N142" s="275"/>
      <c r="O142" s="275"/>
      <c r="P142" s="275"/>
      <c r="Q142" s="275"/>
      <c r="R142" s="275"/>
      <c r="S142" s="275"/>
      <c r="T142" s="276"/>
      <c r="U142" s="16"/>
      <c r="V142" s="16"/>
      <c r="W142" s="16"/>
      <c r="X142" s="16"/>
      <c r="Y142" s="16"/>
      <c r="Z142" s="16"/>
      <c r="AA142" s="16"/>
      <c r="AB142" s="16"/>
      <c r="AC142" s="16"/>
      <c r="AD142" s="16"/>
      <c r="AE142" s="16"/>
      <c r="AT142" s="277" t="s">
        <v>221</v>
      </c>
      <c r="AU142" s="277" t="s">
        <v>81</v>
      </c>
      <c r="AV142" s="16" t="s">
        <v>217</v>
      </c>
      <c r="AW142" s="16" t="s">
        <v>34</v>
      </c>
      <c r="AX142" s="16" t="s">
        <v>81</v>
      </c>
      <c r="AY142" s="277" t="s">
        <v>210</v>
      </c>
    </row>
    <row r="143" s="2" customFormat="1" ht="16.5" customHeight="1">
      <c r="A143" s="40"/>
      <c r="B143" s="41"/>
      <c r="C143" s="216" t="s">
        <v>307</v>
      </c>
      <c r="D143" s="216" t="s">
        <v>212</v>
      </c>
      <c r="E143" s="217" t="s">
        <v>4170</v>
      </c>
      <c r="F143" s="218" t="s">
        <v>4171</v>
      </c>
      <c r="G143" s="219" t="s">
        <v>270</v>
      </c>
      <c r="H143" s="220">
        <v>38.399999999999999</v>
      </c>
      <c r="I143" s="221"/>
      <c r="J143" s="222">
        <f>ROUND(I143*H143,2)</f>
        <v>0</v>
      </c>
      <c r="K143" s="218" t="s">
        <v>296</v>
      </c>
      <c r="L143" s="46"/>
      <c r="M143" s="223" t="s">
        <v>19</v>
      </c>
      <c r="N143" s="224"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217</v>
      </c>
      <c r="AT143" s="227" t="s">
        <v>212</v>
      </c>
      <c r="AU143" s="227" t="s">
        <v>81</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423</v>
      </c>
    </row>
    <row r="144" s="14" customFormat="1">
      <c r="A144" s="14"/>
      <c r="B144" s="245"/>
      <c r="C144" s="246"/>
      <c r="D144" s="236" t="s">
        <v>221</v>
      </c>
      <c r="E144" s="247" t="s">
        <v>19</v>
      </c>
      <c r="F144" s="248" t="s">
        <v>4172</v>
      </c>
      <c r="G144" s="246"/>
      <c r="H144" s="249">
        <v>38.399999999999999</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81</v>
      </c>
      <c r="AV144" s="14" t="s">
        <v>83</v>
      </c>
      <c r="AW144" s="14" t="s">
        <v>34</v>
      </c>
      <c r="AX144" s="14" t="s">
        <v>74</v>
      </c>
      <c r="AY144" s="255" t="s">
        <v>210</v>
      </c>
    </row>
    <row r="145" s="16" customFormat="1">
      <c r="A145" s="16"/>
      <c r="B145" s="267"/>
      <c r="C145" s="268"/>
      <c r="D145" s="236" t="s">
        <v>221</v>
      </c>
      <c r="E145" s="269" t="s">
        <v>19</v>
      </c>
      <c r="F145" s="270" t="s">
        <v>236</v>
      </c>
      <c r="G145" s="268"/>
      <c r="H145" s="271">
        <v>38.399999999999999</v>
      </c>
      <c r="I145" s="272"/>
      <c r="J145" s="268"/>
      <c r="K145" s="268"/>
      <c r="L145" s="273"/>
      <c r="M145" s="274"/>
      <c r="N145" s="275"/>
      <c r="O145" s="275"/>
      <c r="P145" s="275"/>
      <c r="Q145" s="275"/>
      <c r="R145" s="275"/>
      <c r="S145" s="275"/>
      <c r="T145" s="276"/>
      <c r="U145" s="16"/>
      <c r="V145" s="16"/>
      <c r="W145" s="16"/>
      <c r="X145" s="16"/>
      <c r="Y145" s="16"/>
      <c r="Z145" s="16"/>
      <c r="AA145" s="16"/>
      <c r="AB145" s="16"/>
      <c r="AC145" s="16"/>
      <c r="AD145" s="16"/>
      <c r="AE145" s="16"/>
      <c r="AT145" s="277" t="s">
        <v>221</v>
      </c>
      <c r="AU145" s="277" t="s">
        <v>81</v>
      </c>
      <c r="AV145" s="16" t="s">
        <v>217</v>
      </c>
      <c r="AW145" s="16" t="s">
        <v>34</v>
      </c>
      <c r="AX145" s="16" t="s">
        <v>81</v>
      </c>
      <c r="AY145" s="277" t="s">
        <v>210</v>
      </c>
    </row>
    <row r="146" s="2" customFormat="1" ht="16.5" customHeight="1">
      <c r="A146" s="40"/>
      <c r="B146" s="41"/>
      <c r="C146" s="216" t="s">
        <v>314</v>
      </c>
      <c r="D146" s="216" t="s">
        <v>212</v>
      </c>
      <c r="E146" s="217" t="s">
        <v>4173</v>
      </c>
      <c r="F146" s="218" t="s">
        <v>4174</v>
      </c>
      <c r="G146" s="219" t="s">
        <v>417</v>
      </c>
      <c r="H146" s="220">
        <v>52</v>
      </c>
      <c r="I146" s="221"/>
      <c r="J146" s="222">
        <f>ROUND(I146*H146,2)</f>
        <v>0</v>
      </c>
      <c r="K146" s="218" t="s">
        <v>296</v>
      </c>
      <c r="L146" s="46"/>
      <c r="M146" s="223" t="s">
        <v>19</v>
      </c>
      <c r="N146" s="224" t="s">
        <v>45</v>
      </c>
      <c r="O146" s="86"/>
      <c r="P146" s="225">
        <f>O146*H146</f>
        <v>0</v>
      </c>
      <c r="Q146" s="225">
        <v>0</v>
      </c>
      <c r="R146" s="225">
        <f>Q146*H146</f>
        <v>0</v>
      </c>
      <c r="S146" s="225">
        <v>0.0030000000000000001</v>
      </c>
      <c r="T146" s="226">
        <f>S146*H146</f>
        <v>0.156</v>
      </c>
      <c r="U146" s="40"/>
      <c r="V146" s="40"/>
      <c r="W146" s="40"/>
      <c r="X146" s="40"/>
      <c r="Y146" s="40"/>
      <c r="Z146" s="40"/>
      <c r="AA146" s="40"/>
      <c r="AB146" s="40"/>
      <c r="AC146" s="40"/>
      <c r="AD146" s="40"/>
      <c r="AE146" s="40"/>
      <c r="AR146" s="227" t="s">
        <v>217</v>
      </c>
      <c r="AT146" s="227" t="s">
        <v>212</v>
      </c>
      <c r="AU146" s="227" t="s">
        <v>81</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217</v>
      </c>
      <c r="BM146" s="227" t="s">
        <v>435</v>
      </c>
    </row>
    <row r="147" s="2" customFormat="1" ht="16.5" customHeight="1">
      <c r="A147" s="40"/>
      <c r="B147" s="41"/>
      <c r="C147" s="216" t="s">
        <v>332</v>
      </c>
      <c r="D147" s="216" t="s">
        <v>212</v>
      </c>
      <c r="E147" s="217" t="s">
        <v>4175</v>
      </c>
      <c r="F147" s="218" t="s">
        <v>4176</v>
      </c>
      <c r="G147" s="219" t="s">
        <v>417</v>
      </c>
      <c r="H147" s="220">
        <v>42</v>
      </c>
      <c r="I147" s="221"/>
      <c r="J147" s="222">
        <f>ROUND(I147*H147,2)</f>
        <v>0</v>
      </c>
      <c r="K147" s="218" t="s">
        <v>296</v>
      </c>
      <c r="L147" s="46"/>
      <c r="M147" s="223" t="s">
        <v>19</v>
      </c>
      <c r="N147" s="224" t="s">
        <v>45</v>
      </c>
      <c r="O147" s="86"/>
      <c r="P147" s="225">
        <f>O147*H147</f>
        <v>0</v>
      </c>
      <c r="Q147" s="225">
        <v>0</v>
      </c>
      <c r="R147" s="225">
        <f>Q147*H147</f>
        <v>0</v>
      </c>
      <c r="S147" s="225">
        <v>0.0030000000000000001</v>
      </c>
      <c r="T147" s="226">
        <f>S147*H147</f>
        <v>0.126</v>
      </c>
      <c r="U147" s="40"/>
      <c r="V147" s="40"/>
      <c r="W147" s="40"/>
      <c r="X147" s="40"/>
      <c r="Y147" s="40"/>
      <c r="Z147" s="40"/>
      <c r="AA147" s="40"/>
      <c r="AB147" s="40"/>
      <c r="AC147" s="40"/>
      <c r="AD147" s="40"/>
      <c r="AE147" s="40"/>
      <c r="AR147" s="227" t="s">
        <v>217</v>
      </c>
      <c r="AT147" s="227" t="s">
        <v>212</v>
      </c>
      <c r="AU147" s="227" t="s">
        <v>81</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217</v>
      </c>
      <c r="BM147" s="227" t="s">
        <v>456</v>
      </c>
    </row>
    <row r="148" s="13" customFormat="1">
      <c r="A148" s="13"/>
      <c r="B148" s="234"/>
      <c r="C148" s="235"/>
      <c r="D148" s="236" t="s">
        <v>221</v>
      </c>
      <c r="E148" s="237" t="s">
        <v>19</v>
      </c>
      <c r="F148" s="238" t="s">
        <v>4177</v>
      </c>
      <c r="G148" s="235"/>
      <c r="H148" s="237" t="s">
        <v>19</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221</v>
      </c>
      <c r="AU148" s="244" t="s">
        <v>81</v>
      </c>
      <c r="AV148" s="13" t="s">
        <v>81</v>
      </c>
      <c r="AW148" s="13" t="s">
        <v>34</v>
      </c>
      <c r="AX148" s="13" t="s">
        <v>74</v>
      </c>
      <c r="AY148" s="244" t="s">
        <v>210</v>
      </c>
    </row>
    <row r="149" s="14" customFormat="1">
      <c r="A149" s="14"/>
      <c r="B149" s="245"/>
      <c r="C149" s="246"/>
      <c r="D149" s="236" t="s">
        <v>221</v>
      </c>
      <c r="E149" s="247" t="s">
        <v>19</v>
      </c>
      <c r="F149" s="248" t="s">
        <v>4178</v>
      </c>
      <c r="G149" s="246"/>
      <c r="H149" s="249">
        <v>42</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81</v>
      </c>
      <c r="AV149" s="14" t="s">
        <v>83</v>
      </c>
      <c r="AW149" s="14" t="s">
        <v>34</v>
      </c>
      <c r="AX149" s="14" t="s">
        <v>74</v>
      </c>
      <c r="AY149" s="255" t="s">
        <v>210</v>
      </c>
    </row>
    <row r="150" s="16" customFormat="1">
      <c r="A150" s="16"/>
      <c r="B150" s="267"/>
      <c r="C150" s="268"/>
      <c r="D150" s="236" t="s">
        <v>221</v>
      </c>
      <c r="E150" s="269" t="s">
        <v>19</v>
      </c>
      <c r="F150" s="270" t="s">
        <v>236</v>
      </c>
      <c r="G150" s="268"/>
      <c r="H150" s="271">
        <v>42</v>
      </c>
      <c r="I150" s="272"/>
      <c r="J150" s="268"/>
      <c r="K150" s="268"/>
      <c r="L150" s="273"/>
      <c r="M150" s="274"/>
      <c r="N150" s="275"/>
      <c r="O150" s="275"/>
      <c r="P150" s="275"/>
      <c r="Q150" s="275"/>
      <c r="R150" s="275"/>
      <c r="S150" s="275"/>
      <c r="T150" s="276"/>
      <c r="U150" s="16"/>
      <c r="V150" s="16"/>
      <c r="W150" s="16"/>
      <c r="X150" s="16"/>
      <c r="Y150" s="16"/>
      <c r="Z150" s="16"/>
      <c r="AA150" s="16"/>
      <c r="AB150" s="16"/>
      <c r="AC150" s="16"/>
      <c r="AD150" s="16"/>
      <c r="AE150" s="16"/>
      <c r="AT150" s="277" t="s">
        <v>221</v>
      </c>
      <c r="AU150" s="277" t="s">
        <v>81</v>
      </c>
      <c r="AV150" s="16" t="s">
        <v>217</v>
      </c>
      <c r="AW150" s="16" t="s">
        <v>34</v>
      </c>
      <c r="AX150" s="16" t="s">
        <v>81</v>
      </c>
      <c r="AY150" s="277" t="s">
        <v>210</v>
      </c>
    </row>
    <row r="151" s="2" customFormat="1" ht="16.5" customHeight="1">
      <c r="A151" s="40"/>
      <c r="B151" s="41"/>
      <c r="C151" s="216" t="s">
        <v>349</v>
      </c>
      <c r="D151" s="216" t="s">
        <v>212</v>
      </c>
      <c r="E151" s="217" t="s">
        <v>4179</v>
      </c>
      <c r="F151" s="218" t="s">
        <v>4176</v>
      </c>
      <c r="G151" s="219" t="s">
        <v>868</v>
      </c>
      <c r="H151" s="220">
        <v>1</v>
      </c>
      <c r="I151" s="221"/>
      <c r="J151" s="222">
        <f>ROUND(I151*H151,2)</f>
        <v>0</v>
      </c>
      <c r="K151" s="218" t="s">
        <v>296</v>
      </c>
      <c r="L151" s="46"/>
      <c r="M151" s="223" t="s">
        <v>19</v>
      </c>
      <c r="N151" s="224" t="s">
        <v>45</v>
      </c>
      <c r="O151" s="86"/>
      <c r="P151" s="225">
        <f>O151*H151</f>
        <v>0</v>
      </c>
      <c r="Q151" s="225">
        <v>0</v>
      </c>
      <c r="R151" s="225">
        <f>Q151*H151</f>
        <v>0</v>
      </c>
      <c r="S151" s="225">
        <v>0.0030000000000000001</v>
      </c>
      <c r="T151" s="226">
        <f>S151*H151</f>
        <v>0.0030000000000000001</v>
      </c>
      <c r="U151" s="40"/>
      <c r="V151" s="40"/>
      <c r="W151" s="40"/>
      <c r="X151" s="40"/>
      <c r="Y151" s="40"/>
      <c r="Z151" s="40"/>
      <c r="AA151" s="40"/>
      <c r="AB151" s="40"/>
      <c r="AC151" s="40"/>
      <c r="AD151" s="40"/>
      <c r="AE151" s="40"/>
      <c r="AR151" s="227" t="s">
        <v>217</v>
      </c>
      <c r="AT151" s="227" t="s">
        <v>212</v>
      </c>
      <c r="AU151" s="227" t="s">
        <v>81</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217</v>
      </c>
      <c r="BM151" s="227" t="s">
        <v>474</v>
      </c>
    </row>
    <row r="152" s="2" customFormat="1" ht="16.5" customHeight="1">
      <c r="A152" s="40"/>
      <c r="B152" s="41"/>
      <c r="C152" s="216" t="s">
        <v>8</v>
      </c>
      <c r="D152" s="216" t="s">
        <v>212</v>
      </c>
      <c r="E152" s="217" t="s">
        <v>4180</v>
      </c>
      <c r="F152" s="218" t="s">
        <v>4181</v>
      </c>
      <c r="G152" s="219" t="s">
        <v>868</v>
      </c>
      <c r="H152" s="220">
        <v>1</v>
      </c>
      <c r="I152" s="221"/>
      <c r="J152" s="222">
        <f>ROUND(I152*H152,2)</f>
        <v>0</v>
      </c>
      <c r="K152" s="218" t="s">
        <v>296</v>
      </c>
      <c r="L152" s="46"/>
      <c r="M152" s="223" t="s">
        <v>19</v>
      </c>
      <c r="N152" s="224" t="s">
        <v>45</v>
      </c>
      <c r="O152" s="86"/>
      <c r="P152" s="225">
        <f>O152*H152</f>
        <v>0</v>
      </c>
      <c r="Q152" s="225">
        <v>0</v>
      </c>
      <c r="R152" s="225">
        <f>Q152*H152</f>
        <v>0</v>
      </c>
      <c r="S152" s="225">
        <v>0.0030000000000000001</v>
      </c>
      <c r="T152" s="226">
        <f>S152*H152</f>
        <v>0.0030000000000000001</v>
      </c>
      <c r="U152" s="40"/>
      <c r="V152" s="40"/>
      <c r="W152" s="40"/>
      <c r="X152" s="40"/>
      <c r="Y152" s="40"/>
      <c r="Z152" s="40"/>
      <c r="AA152" s="40"/>
      <c r="AB152" s="40"/>
      <c r="AC152" s="40"/>
      <c r="AD152" s="40"/>
      <c r="AE152" s="40"/>
      <c r="AR152" s="227" t="s">
        <v>217</v>
      </c>
      <c r="AT152" s="227" t="s">
        <v>212</v>
      </c>
      <c r="AU152" s="227" t="s">
        <v>81</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217</v>
      </c>
      <c r="BM152" s="227" t="s">
        <v>487</v>
      </c>
    </row>
    <row r="153" s="12" customFormat="1" ht="25.92" customHeight="1">
      <c r="A153" s="12"/>
      <c r="B153" s="200"/>
      <c r="C153" s="201"/>
      <c r="D153" s="202" t="s">
        <v>73</v>
      </c>
      <c r="E153" s="203" t="s">
        <v>208</v>
      </c>
      <c r="F153" s="203" t="s">
        <v>208</v>
      </c>
      <c r="G153" s="201"/>
      <c r="H153" s="201"/>
      <c r="I153" s="204"/>
      <c r="J153" s="205">
        <f>BK153</f>
        <v>0</v>
      </c>
      <c r="K153" s="201"/>
      <c r="L153" s="206"/>
      <c r="M153" s="207"/>
      <c r="N153" s="208"/>
      <c r="O153" s="208"/>
      <c r="P153" s="209">
        <f>P154</f>
        <v>0</v>
      </c>
      <c r="Q153" s="208"/>
      <c r="R153" s="209">
        <f>R154</f>
        <v>0</v>
      </c>
      <c r="S153" s="208"/>
      <c r="T153" s="210">
        <f>T154</f>
        <v>0</v>
      </c>
      <c r="U153" s="12"/>
      <c r="V153" s="12"/>
      <c r="W153" s="12"/>
      <c r="X153" s="12"/>
      <c r="Y153" s="12"/>
      <c r="Z153" s="12"/>
      <c r="AA153" s="12"/>
      <c r="AB153" s="12"/>
      <c r="AC153" s="12"/>
      <c r="AD153" s="12"/>
      <c r="AE153" s="12"/>
      <c r="AR153" s="211" t="s">
        <v>81</v>
      </c>
      <c r="AT153" s="212" t="s">
        <v>73</v>
      </c>
      <c r="AU153" s="212" t="s">
        <v>74</v>
      </c>
      <c r="AY153" s="211" t="s">
        <v>210</v>
      </c>
      <c r="BK153" s="213">
        <f>BK154</f>
        <v>0</v>
      </c>
    </row>
    <row r="154" s="12" customFormat="1" ht="22.8" customHeight="1">
      <c r="A154" s="12"/>
      <c r="B154" s="200"/>
      <c r="C154" s="201"/>
      <c r="D154" s="202" t="s">
        <v>73</v>
      </c>
      <c r="E154" s="214" t="s">
        <v>877</v>
      </c>
      <c r="F154" s="214" t="s">
        <v>878</v>
      </c>
      <c r="G154" s="201"/>
      <c r="H154" s="201"/>
      <c r="I154" s="204"/>
      <c r="J154" s="215">
        <f>BK154</f>
        <v>0</v>
      </c>
      <c r="K154" s="201"/>
      <c r="L154" s="206"/>
      <c r="M154" s="207"/>
      <c r="N154" s="208"/>
      <c r="O154" s="208"/>
      <c r="P154" s="209">
        <f>SUM(P155:P162)</f>
        <v>0</v>
      </c>
      <c r="Q154" s="208"/>
      <c r="R154" s="209">
        <f>SUM(R155:R162)</f>
        <v>0</v>
      </c>
      <c r="S154" s="208"/>
      <c r="T154" s="210">
        <f>SUM(T155:T162)</f>
        <v>0</v>
      </c>
      <c r="U154" s="12"/>
      <c r="V154" s="12"/>
      <c r="W154" s="12"/>
      <c r="X154" s="12"/>
      <c r="Y154" s="12"/>
      <c r="Z154" s="12"/>
      <c r="AA154" s="12"/>
      <c r="AB154" s="12"/>
      <c r="AC154" s="12"/>
      <c r="AD154" s="12"/>
      <c r="AE154" s="12"/>
      <c r="AR154" s="211" t="s">
        <v>81</v>
      </c>
      <c r="AT154" s="212" t="s">
        <v>73</v>
      </c>
      <c r="AU154" s="212" t="s">
        <v>81</v>
      </c>
      <c r="AY154" s="211" t="s">
        <v>210</v>
      </c>
      <c r="BK154" s="213">
        <f>SUM(BK155:BK162)</f>
        <v>0</v>
      </c>
    </row>
    <row r="155" s="2" customFormat="1" ht="24.15" customHeight="1">
      <c r="A155" s="40"/>
      <c r="B155" s="41"/>
      <c r="C155" s="216" t="s">
        <v>368</v>
      </c>
      <c r="D155" s="216" t="s">
        <v>212</v>
      </c>
      <c r="E155" s="217" t="s">
        <v>4182</v>
      </c>
      <c r="F155" s="218" t="s">
        <v>4183</v>
      </c>
      <c r="G155" s="219" t="s">
        <v>356</v>
      </c>
      <c r="H155" s="220">
        <v>30.216000000000001</v>
      </c>
      <c r="I155" s="221"/>
      <c r="J155" s="222">
        <f>ROUND(I155*H155,2)</f>
        <v>0</v>
      </c>
      <c r="K155" s="218" t="s">
        <v>216</v>
      </c>
      <c r="L155" s="46"/>
      <c r="M155" s="223" t="s">
        <v>19</v>
      </c>
      <c r="N155" s="224" t="s">
        <v>45</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217</v>
      </c>
      <c r="AT155" s="227" t="s">
        <v>212</v>
      </c>
      <c r="AU155" s="227" t="s">
        <v>83</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217</v>
      </c>
      <c r="BM155" s="227" t="s">
        <v>4184</v>
      </c>
    </row>
    <row r="156" s="2" customFormat="1">
      <c r="A156" s="40"/>
      <c r="B156" s="41"/>
      <c r="C156" s="42"/>
      <c r="D156" s="229" t="s">
        <v>219</v>
      </c>
      <c r="E156" s="42"/>
      <c r="F156" s="230" t="s">
        <v>4185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219</v>
      </c>
      <c r="AU156" s="19" t="s">
        <v>83</v>
      </c>
    </row>
    <row r="157" s="2" customFormat="1" ht="24.15" customHeight="1">
      <c r="A157" s="40"/>
      <c r="B157" s="41"/>
      <c r="C157" s="216" t="s">
        <v>374</v>
      </c>
      <c r="D157" s="216" t="s">
        <v>212</v>
      </c>
      <c r="E157" s="217" t="s">
        <v>4186</v>
      </c>
      <c r="F157" s="218" t="s">
        <v>4187</v>
      </c>
      <c r="G157" s="219" t="s">
        <v>356</v>
      </c>
      <c r="H157" s="220">
        <v>30.216000000000001</v>
      </c>
      <c r="I157" s="221"/>
      <c r="J157" s="222">
        <f>ROUND(I157*H157,2)</f>
        <v>0</v>
      </c>
      <c r="K157" s="218" t="s">
        <v>216</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217</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4188</v>
      </c>
    </row>
    <row r="158" s="2" customFormat="1">
      <c r="A158" s="40"/>
      <c r="B158" s="41"/>
      <c r="C158" s="42"/>
      <c r="D158" s="229" t="s">
        <v>219</v>
      </c>
      <c r="E158" s="42"/>
      <c r="F158" s="230" t="s">
        <v>4189</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219</v>
      </c>
      <c r="AU158" s="19" t="s">
        <v>83</v>
      </c>
    </row>
    <row r="159" s="2" customFormat="1" ht="16.5" customHeight="1">
      <c r="A159" s="40"/>
      <c r="B159" s="41"/>
      <c r="C159" s="216" t="s">
        <v>386</v>
      </c>
      <c r="D159" s="216" t="s">
        <v>212</v>
      </c>
      <c r="E159" s="217" t="s">
        <v>4190</v>
      </c>
      <c r="F159" s="218" t="s">
        <v>4191</v>
      </c>
      <c r="G159" s="219" t="s">
        <v>356</v>
      </c>
      <c r="H159" s="220">
        <v>30.216000000000001</v>
      </c>
      <c r="I159" s="221"/>
      <c r="J159" s="222">
        <f>ROUND(I159*H159,2)</f>
        <v>0</v>
      </c>
      <c r="K159" s="218" t="s">
        <v>216</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217</v>
      </c>
      <c r="AT159" s="227" t="s">
        <v>212</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4192</v>
      </c>
    </row>
    <row r="160" s="2" customFormat="1">
      <c r="A160" s="40"/>
      <c r="B160" s="41"/>
      <c r="C160" s="42"/>
      <c r="D160" s="229" t="s">
        <v>219</v>
      </c>
      <c r="E160" s="42"/>
      <c r="F160" s="230" t="s">
        <v>4193</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219</v>
      </c>
      <c r="AU160" s="19" t="s">
        <v>83</v>
      </c>
    </row>
    <row r="161" s="2" customFormat="1" ht="24.15" customHeight="1">
      <c r="A161" s="40"/>
      <c r="B161" s="41"/>
      <c r="C161" s="216" t="s">
        <v>399</v>
      </c>
      <c r="D161" s="216" t="s">
        <v>212</v>
      </c>
      <c r="E161" s="217" t="s">
        <v>4194</v>
      </c>
      <c r="F161" s="218" t="s">
        <v>4195</v>
      </c>
      <c r="G161" s="219" t="s">
        <v>356</v>
      </c>
      <c r="H161" s="220">
        <v>30.222000000000001</v>
      </c>
      <c r="I161" s="221"/>
      <c r="J161" s="222">
        <f>ROUND(I161*H161,2)</f>
        <v>0</v>
      </c>
      <c r="K161" s="218" t="s">
        <v>216</v>
      </c>
      <c r="L161" s="46"/>
      <c r="M161" s="223" t="s">
        <v>19</v>
      </c>
      <c r="N161" s="224"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217</v>
      </c>
      <c r="AT161" s="227" t="s">
        <v>212</v>
      </c>
      <c r="AU161" s="227" t="s">
        <v>83</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217</v>
      </c>
      <c r="BM161" s="227" t="s">
        <v>4196</v>
      </c>
    </row>
    <row r="162" s="2" customFormat="1">
      <c r="A162" s="40"/>
      <c r="B162" s="41"/>
      <c r="C162" s="42"/>
      <c r="D162" s="229" t="s">
        <v>219</v>
      </c>
      <c r="E162" s="42"/>
      <c r="F162" s="230" t="s">
        <v>4197</v>
      </c>
      <c r="G162" s="42"/>
      <c r="H162" s="42"/>
      <c r="I162" s="231"/>
      <c r="J162" s="42"/>
      <c r="K162" s="42"/>
      <c r="L162" s="46"/>
      <c r="M162" s="298"/>
      <c r="N162" s="299"/>
      <c r="O162" s="292"/>
      <c r="P162" s="292"/>
      <c r="Q162" s="292"/>
      <c r="R162" s="292"/>
      <c r="S162" s="292"/>
      <c r="T162" s="300"/>
      <c r="U162" s="40"/>
      <c r="V162" s="40"/>
      <c r="W162" s="40"/>
      <c r="X162" s="40"/>
      <c r="Y162" s="40"/>
      <c r="Z162" s="40"/>
      <c r="AA162" s="40"/>
      <c r="AB162" s="40"/>
      <c r="AC162" s="40"/>
      <c r="AD162" s="40"/>
      <c r="AE162" s="40"/>
      <c r="AT162" s="19" t="s">
        <v>219</v>
      </c>
      <c r="AU162" s="19" t="s">
        <v>83</v>
      </c>
    </row>
    <row r="163" s="2" customFormat="1" ht="6.96" customHeight="1">
      <c r="A163" s="40"/>
      <c r="B163" s="61"/>
      <c r="C163" s="62"/>
      <c r="D163" s="62"/>
      <c r="E163" s="62"/>
      <c r="F163" s="62"/>
      <c r="G163" s="62"/>
      <c r="H163" s="62"/>
      <c r="I163" s="62"/>
      <c r="J163" s="62"/>
      <c r="K163" s="62"/>
      <c r="L163" s="46"/>
      <c r="M163" s="40"/>
      <c r="O163" s="40"/>
      <c r="P163" s="40"/>
      <c r="Q163" s="40"/>
      <c r="R163" s="40"/>
      <c r="S163" s="40"/>
      <c r="T163" s="40"/>
      <c r="U163" s="40"/>
      <c r="V163" s="40"/>
      <c r="W163" s="40"/>
      <c r="X163" s="40"/>
      <c r="Y163" s="40"/>
      <c r="Z163" s="40"/>
      <c r="AA163" s="40"/>
      <c r="AB163" s="40"/>
      <c r="AC163" s="40"/>
      <c r="AD163" s="40"/>
      <c r="AE163" s="40"/>
    </row>
  </sheetData>
  <sheetProtection sheet="1" autoFilter="0" formatColumns="0" formatRows="0" objects="1" scenarios="1" spinCount="100000" saltValue="hXPH6LEGOgEbYzUpriPea5Vrsa0X3sqpLU/oBSFhIRhrtaId28gM5/ORjVlf72pHswEXFVpO9Q83Hm1ZTHMv/g==" hashValue="MHpTeW3ceiP2qvKHc1m9h80B5+Es7JkEpz98E3xf8njX9fUjyraN2lET5715vfDB3Pt1nyngFqNo9C72qvx2/w==" algorithmName="SHA-512" password="CC35"/>
  <autoFilter ref="C93:K162"/>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9" r:id="rId1" display="https://podminky.urs.cz/item/CS_URS_2023_01/111211101"/>
    <hyperlink ref="F115" r:id="rId2" display="https://podminky.urs.cz/item/CS_URS_2023_01/113201111"/>
    <hyperlink ref="F121" r:id="rId3" display="https://podminky.urs.cz/item/CS_URS_2023_01/113106022"/>
    <hyperlink ref="F134" r:id="rId4" display="https://podminky.urs.cz/item/CS_URS_2023_01/113106022"/>
    <hyperlink ref="F156" r:id="rId5" display="https://podminky.urs.cz/item/CS_URS_2023_01/997221141"/>
    <hyperlink ref="F158" r:id="rId6" display="https://podminky.urs.cz/item/CS_URS_2023_01/997221159"/>
    <hyperlink ref="F160" r:id="rId7" display="https://podminky.urs.cz/item/CS_URS_2023_01/997221612"/>
    <hyperlink ref="F162" r:id="rId8" display="https://podminky.urs.cz/item/CS_URS_2023_01/997221861"/>
  </hyperlinks>
  <pageMargins left="0.39375" right="0.39375" top="0.39375" bottom="0.39375" header="0" footer="0"/>
  <pageSetup paperSize="9" orientation="landscape" blackAndWhite="1" fitToHeight="100"/>
  <headerFooter>
    <oddFooter>&amp;CStrana &amp;P z &amp;N</oddFooter>
  </headerFooter>
  <drawing r:id="rId9"/>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4198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3120</v>
      </c>
      <c r="F28" s="40"/>
      <c r="G28" s="40"/>
      <c r="H28" s="40"/>
      <c r="I28" s="145" t="s">
        <v>28</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23.25" customHeight="1">
      <c r="A31" s="151"/>
      <c r="B31" s="152"/>
      <c r="C31" s="151"/>
      <c r="D31" s="151"/>
      <c r="E31" s="153" t="s">
        <v>4199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ROUND((SUM(BE104:BE419)),  2)</f>
        <v>0</v>
      </c>
      <c r="G37" s="40"/>
      <c r="H37" s="40"/>
      <c r="I37" s="160">
        <v>0.20999999999999999</v>
      </c>
      <c r="J37" s="159">
        <f>ROUND(((SUM(BE104:BE419))*I37),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ROUND((SUM(BF104:BF419)),  2)</f>
        <v>0</v>
      </c>
      <c r="G38" s="40"/>
      <c r="H38" s="40"/>
      <c r="I38" s="160">
        <v>0.14999999999999999</v>
      </c>
      <c r="J38" s="159">
        <f>ROUND(((SUM(BF104:BF419))*I38),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ROUND((SUM(BG104:BG419)),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ROUND((SUM(BH104:BH419)),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ROUND((SUM(BI104:BI419)),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04.1 -  Areálové rozvody V+K, děšťová</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25.65" customHeight="1">
      <c r="A63" s="40"/>
      <c r="B63" s="41"/>
      <c r="C63" s="34" t="s">
        <v>29</v>
      </c>
      <c r="D63" s="42"/>
      <c r="E63" s="42"/>
      <c r="F63" s="29" t="str">
        <f>IF(E22="","",E22)</f>
        <v>Vyplň údaj</v>
      </c>
      <c r="G63" s="42"/>
      <c r="H63" s="42"/>
      <c r="I63" s="34" t="s">
        <v>35</v>
      </c>
      <c r="J63" s="38" t="str">
        <f>E28</f>
        <v>ING. B. MATOUŠKOVÁ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J104</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4200</v>
      </c>
      <c r="E68" s="181"/>
      <c r="F68" s="181"/>
      <c r="G68" s="181"/>
      <c r="H68" s="181"/>
      <c r="I68" s="181"/>
      <c r="J68" s="182">
        <f>J105</f>
        <v>0</v>
      </c>
      <c r="K68" s="179"/>
      <c r="L68" s="183"/>
      <c r="S68" s="9"/>
      <c r="T68" s="9"/>
      <c r="U68" s="9"/>
      <c r="V68" s="9"/>
      <c r="W68" s="9"/>
      <c r="X68" s="9"/>
      <c r="Y68" s="9"/>
      <c r="Z68" s="9"/>
      <c r="AA68" s="9"/>
      <c r="AB68" s="9"/>
      <c r="AC68" s="9"/>
      <c r="AD68" s="9"/>
      <c r="AE68" s="9"/>
    </row>
    <row r="69" s="9" customFormat="1" ht="24.96" customHeight="1">
      <c r="A69" s="9"/>
      <c r="B69" s="178"/>
      <c r="C69" s="179"/>
      <c r="D69" s="180" t="s">
        <v>4201</v>
      </c>
      <c r="E69" s="181"/>
      <c r="F69" s="181"/>
      <c r="G69" s="181"/>
      <c r="H69" s="181"/>
      <c r="I69" s="181"/>
      <c r="J69" s="182">
        <f>J114</f>
        <v>0</v>
      </c>
      <c r="K69" s="179"/>
      <c r="L69" s="183"/>
      <c r="S69" s="9"/>
      <c r="T69" s="9"/>
      <c r="U69" s="9"/>
      <c r="V69" s="9"/>
      <c r="W69" s="9"/>
      <c r="X69" s="9"/>
      <c r="Y69" s="9"/>
      <c r="Z69" s="9"/>
      <c r="AA69" s="9"/>
      <c r="AB69" s="9"/>
      <c r="AC69" s="9"/>
      <c r="AD69" s="9"/>
      <c r="AE69" s="9"/>
    </row>
    <row r="70" s="9" customFormat="1" ht="24.96" customHeight="1">
      <c r="A70" s="9"/>
      <c r="B70" s="178"/>
      <c r="C70" s="179"/>
      <c r="D70" s="180" t="s">
        <v>4202</v>
      </c>
      <c r="E70" s="181"/>
      <c r="F70" s="181"/>
      <c r="G70" s="181"/>
      <c r="H70" s="181"/>
      <c r="I70" s="181"/>
      <c r="J70" s="182">
        <f>J123</f>
        <v>0</v>
      </c>
      <c r="K70" s="179"/>
      <c r="L70" s="183"/>
      <c r="S70" s="9"/>
      <c r="T70" s="9"/>
      <c r="U70" s="9"/>
      <c r="V70" s="9"/>
      <c r="W70" s="9"/>
      <c r="X70" s="9"/>
      <c r="Y70" s="9"/>
      <c r="Z70" s="9"/>
      <c r="AA70" s="9"/>
      <c r="AB70" s="9"/>
      <c r="AC70" s="9"/>
      <c r="AD70" s="9"/>
      <c r="AE70" s="9"/>
    </row>
    <row r="71" s="9" customFormat="1" ht="24.96" customHeight="1">
      <c r="A71" s="9"/>
      <c r="B71" s="178"/>
      <c r="C71" s="179"/>
      <c r="D71" s="180" t="s">
        <v>4203</v>
      </c>
      <c r="E71" s="181"/>
      <c r="F71" s="181"/>
      <c r="G71" s="181"/>
      <c r="H71" s="181"/>
      <c r="I71" s="181"/>
      <c r="J71" s="182">
        <f>J136</f>
        <v>0</v>
      </c>
      <c r="K71" s="179"/>
      <c r="L71" s="183"/>
      <c r="S71" s="9"/>
      <c r="T71" s="9"/>
      <c r="U71" s="9"/>
      <c r="V71" s="9"/>
      <c r="W71" s="9"/>
      <c r="X71" s="9"/>
      <c r="Y71" s="9"/>
      <c r="Z71" s="9"/>
      <c r="AA71" s="9"/>
      <c r="AB71" s="9"/>
      <c r="AC71" s="9"/>
      <c r="AD71" s="9"/>
      <c r="AE71" s="9"/>
    </row>
    <row r="72" s="9" customFormat="1" ht="24.96" customHeight="1">
      <c r="A72" s="9"/>
      <c r="B72" s="178"/>
      <c r="C72" s="179"/>
      <c r="D72" s="180" t="s">
        <v>4204</v>
      </c>
      <c r="E72" s="181"/>
      <c r="F72" s="181"/>
      <c r="G72" s="181"/>
      <c r="H72" s="181"/>
      <c r="I72" s="181"/>
      <c r="J72" s="182">
        <f>J144</f>
        <v>0</v>
      </c>
      <c r="K72" s="179"/>
      <c r="L72" s="183"/>
      <c r="S72" s="9"/>
      <c r="T72" s="9"/>
      <c r="U72" s="9"/>
      <c r="V72" s="9"/>
      <c r="W72" s="9"/>
      <c r="X72" s="9"/>
      <c r="Y72" s="9"/>
      <c r="Z72" s="9"/>
      <c r="AA72" s="9"/>
      <c r="AB72" s="9"/>
      <c r="AC72" s="9"/>
      <c r="AD72" s="9"/>
      <c r="AE72" s="9"/>
    </row>
    <row r="73" s="9" customFormat="1" ht="24.96" customHeight="1">
      <c r="A73" s="9"/>
      <c r="B73" s="178"/>
      <c r="C73" s="179"/>
      <c r="D73" s="180" t="s">
        <v>4205</v>
      </c>
      <c r="E73" s="181"/>
      <c r="F73" s="181"/>
      <c r="G73" s="181"/>
      <c r="H73" s="181"/>
      <c r="I73" s="181"/>
      <c r="J73" s="182">
        <f>J169</f>
        <v>0</v>
      </c>
      <c r="K73" s="179"/>
      <c r="L73" s="183"/>
      <c r="S73" s="9"/>
      <c r="T73" s="9"/>
      <c r="U73" s="9"/>
      <c r="V73" s="9"/>
      <c r="W73" s="9"/>
      <c r="X73" s="9"/>
      <c r="Y73" s="9"/>
      <c r="Z73" s="9"/>
      <c r="AA73" s="9"/>
      <c r="AB73" s="9"/>
      <c r="AC73" s="9"/>
      <c r="AD73" s="9"/>
      <c r="AE73" s="9"/>
    </row>
    <row r="74" s="9" customFormat="1" ht="24.96" customHeight="1">
      <c r="A74" s="9"/>
      <c r="B74" s="178"/>
      <c r="C74" s="179"/>
      <c r="D74" s="180" t="s">
        <v>4206</v>
      </c>
      <c r="E74" s="181"/>
      <c r="F74" s="181"/>
      <c r="G74" s="181"/>
      <c r="H74" s="181"/>
      <c r="I74" s="181"/>
      <c r="J74" s="182">
        <f>J241</f>
        <v>0</v>
      </c>
      <c r="K74" s="179"/>
      <c r="L74" s="183"/>
      <c r="S74" s="9"/>
      <c r="T74" s="9"/>
      <c r="U74" s="9"/>
      <c r="V74" s="9"/>
      <c r="W74" s="9"/>
      <c r="X74" s="9"/>
      <c r="Y74" s="9"/>
      <c r="Z74" s="9"/>
      <c r="AA74" s="9"/>
      <c r="AB74" s="9"/>
      <c r="AC74" s="9"/>
      <c r="AD74" s="9"/>
      <c r="AE74" s="9"/>
    </row>
    <row r="75" s="9" customFormat="1" ht="24.96" customHeight="1">
      <c r="A75" s="9"/>
      <c r="B75" s="178"/>
      <c r="C75" s="179"/>
      <c r="D75" s="180" t="s">
        <v>4207</v>
      </c>
      <c r="E75" s="181"/>
      <c r="F75" s="181"/>
      <c r="G75" s="181"/>
      <c r="H75" s="181"/>
      <c r="I75" s="181"/>
      <c r="J75" s="182">
        <f>J307</f>
        <v>0</v>
      </c>
      <c r="K75" s="179"/>
      <c r="L75" s="183"/>
      <c r="S75" s="9"/>
      <c r="T75" s="9"/>
      <c r="U75" s="9"/>
      <c r="V75" s="9"/>
      <c r="W75" s="9"/>
      <c r="X75" s="9"/>
      <c r="Y75" s="9"/>
      <c r="Z75" s="9"/>
      <c r="AA75" s="9"/>
      <c r="AB75" s="9"/>
      <c r="AC75" s="9"/>
      <c r="AD75" s="9"/>
      <c r="AE75" s="9"/>
    </row>
    <row r="76" s="9" customFormat="1" ht="24.96" customHeight="1">
      <c r="A76" s="9"/>
      <c r="B76" s="178"/>
      <c r="C76" s="179"/>
      <c r="D76" s="180" t="s">
        <v>4208</v>
      </c>
      <c r="E76" s="181"/>
      <c r="F76" s="181"/>
      <c r="G76" s="181"/>
      <c r="H76" s="181"/>
      <c r="I76" s="181"/>
      <c r="J76" s="182">
        <f>J329</f>
        <v>0</v>
      </c>
      <c r="K76" s="179"/>
      <c r="L76" s="183"/>
      <c r="S76" s="9"/>
      <c r="T76" s="9"/>
      <c r="U76" s="9"/>
      <c r="V76" s="9"/>
      <c r="W76" s="9"/>
      <c r="X76" s="9"/>
      <c r="Y76" s="9"/>
      <c r="Z76" s="9"/>
      <c r="AA76" s="9"/>
      <c r="AB76" s="9"/>
      <c r="AC76" s="9"/>
      <c r="AD76" s="9"/>
      <c r="AE76" s="9"/>
    </row>
    <row r="77" s="9" customFormat="1" ht="24.96" customHeight="1">
      <c r="A77" s="9"/>
      <c r="B77" s="178"/>
      <c r="C77" s="179"/>
      <c r="D77" s="180" t="s">
        <v>4209</v>
      </c>
      <c r="E77" s="181"/>
      <c r="F77" s="181"/>
      <c r="G77" s="181"/>
      <c r="H77" s="181"/>
      <c r="I77" s="181"/>
      <c r="J77" s="182">
        <f>J383</f>
        <v>0</v>
      </c>
      <c r="K77" s="179"/>
      <c r="L77" s="183"/>
      <c r="S77" s="9"/>
      <c r="T77" s="9"/>
      <c r="U77" s="9"/>
      <c r="V77" s="9"/>
      <c r="W77" s="9"/>
      <c r="X77" s="9"/>
      <c r="Y77" s="9"/>
      <c r="Z77" s="9"/>
      <c r="AA77" s="9"/>
      <c r="AB77" s="9"/>
      <c r="AC77" s="9"/>
      <c r="AD77" s="9"/>
      <c r="AE77" s="9"/>
    </row>
    <row r="78" s="9" customFormat="1" ht="24.96" customHeight="1">
      <c r="A78" s="9"/>
      <c r="B78" s="178"/>
      <c r="C78" s="179"/>
      <c r="D78" s="180" t="s">
        <v>4210</v>
      </c>
      <c r="E78" s="181"/>
      <c r="F78" s="181"/>
      <c r="G78" s="181"/>
      <c r="H78" s="181"/>
      <c r="I78" s="181"/>
      <c r="J78" s="182">
        <f>J396</f>
        <v>0</v>
      </c>
      <c r="K78" s="179"/>
      <c r="L78" s="183"/>
      <c r="S78" s="9"/>
      <c r="T78" s="9"/>
      <c r="U78" s="9"/>
      <c r="V78" s="9"/>
      <c r="W78" s="9"/>
      <c r="X78" s="9"/>
      <c r="Y78" s="9"/>
      <c r="Z78" s="9"/>
      <c r="AA78" s="9"/>
      <c r="AB78" s="9"/>
      <c r="AC78" s="9"/>
      <c r="AD78" s="9"/>
      <c r="AE78" s="9"/>
    </row>
    <row r="79" s="9" customFormat="1" ht="24.96" customHeight="1">
      <c r="A79" s="9"/>
      <c r="B79" s="178"/>
      <c r="C79" s="179"/>
      <c r="D79" s="180" t="s">
        <v>4211</v>
      </c>
      <c r="E79" s="181"/>
      <c r="F79" s="181"/>
      <c r="G79" s="181"/>
      <c r="H79" s="181"/>
      <c r="I79" s="181"/>
      <c r="J79" s="182">
        <f>J401</f>
        <v>0</v>
      </c>
      <c r="K79" s="179"/>
      <c r="L79" s="183"/>
      <c r="S79" s="9"/>
      <c r="T79" s="9"/>
      <c r="U79" s="9"/>
      <c r="V79" s="9"/>
      <c r="W79" s="9"/>
      <c r="X79" s="9"/>
      <c r="Y79" s="9"/>
      <c r="Z79" s="9"/>
      <c r="AA79" s="9"/>
      <c r="AB79" s="9"/>
      <c r="AC79" s="9"/>
      <c r="AD79" s="9"/>
      <c r="AE79" s="9"/>
    </row>
    <row r="80" s="9" customFormat="1" ht="24.96" customHeight="1">
      <c r="A80" s="9"/>
      <c r="B80" s="178"/>
      <c r="C80" s="179"/>
      <c r="D80" s="180" t="s">
        <v>4212</v>
      </c>
      <c r="E80" s="181"/>
      <c r="F80" s="181"/>
      <c r="G80" s="181"/>
      <c r="H80" s="181"/>
      <c r="I80" s="181"/>
      <c r="J80" s="182">
        <f>J407</f>
        <v>0</v>
      </c>
      <c r="K80" s="179"/>
      <c r="L80" s="183"/>
      <c r="S80" s="9"/>
      <c r="T80" s="9"/>
      <c r="U80" s="9"/>
      <c r="V80" s="9"/>
      <c r="W80" s="9"/>
      <c r="X80" s="9"/>
      <c r="Y80" s="9"/>
      <c r="Z80" s="9"/>
      <c r="AA80" s="9"/>
      <c r="AB80" s="9"/>
      <c r="AC80" s="9"/>
      <c r="AD80" s="9"/>
      <c r="AE80" s="9"/>
    </row>
    <row r="81" s="2" customFormat="1" ht="21.84"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8"/>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8"/>
      <c r="S86" s="40"/>
      <c r="T86" s="40"/>
      <c r="U86" s="40"/>
      <c r="V86" s="40"/>
      <c r="W86" s="40"/>
      <c r="X86" s="40"/>
      <c r="Y86" s="40"/>
      <c r="Z86" s="40"/>
      <c r="AA86" s="40"/>
      <c r="AB86" s="40"/>
      <c r="AC86" s="40"/>
      <c r="AD86" s="40"/>
      <c r="AE86" s="40"/>
    </row>
    <row r="87" s="2" customFormat="1" ht="24.96" customHeight="1">
      <c r="A87" s="40"/>
      <c r="B87" s="41"/>
      <c r="C87" s="25" t="s">
        <v>195</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172" t="str">
        <f>E7</f>
        <v>Revitalizace Starého děkanství, Nymburk</v>
      </c>
      <c r="F90" s="34"/>
      <c r="G90" s="34"/>
      <c r="H90" s="34"/>
      <c r="I90" s="42"/>
      <c r="J90" s="42"/>
      <c r="K90" s="42"/>
      <c r="L90" s="148"/>
      <c r="S90" s="40"/>
      <c r="T90" s="40"/>
      <c r="U90" s="40"/>
      <c r="V90" s="40"/>
      <c r="W90" s="40"/>
      <c r="X90" s="40"/>
      <c r="Y90" s="40"/>
      <c r="Z90" s="40"/>
      <c r="AA90" s="40"/>
      <c r="AB90" s="40"/>
      <c r="AC90" s="40"/>
      <c r="AD90" s="40"/>
      <c r="AE90" s="40"/>
    </row>
    <row r="91" s="1" customFormat="1" ht="12" customHeight="1">
      <c r="B91" s="23"/>
      <c r="C91" s="34" t="s">
        <v>167</v>
      </c>
      <c r="D91" s="24"/>
      <c r="E91" s="24"/>
      <c r="F91" s="24"/>
      <c r="G91" s="24"/>
      <c r="H91" s="24"/>
      <c r="I91" s="24"/>
      <c r="J91" s="24"/>
      <c r="K91" s="24"/>
      <c r="L91" s="22"/>
    </row>
    <row r="92" s="1" customFormat="1" ht="16.5" customHeight="1">
      <c r="B92" s="23"/>
      <c r="C92" s="24"/>
      <c r="D92" s="24"/>
      <c r="E92" s="172" t="s">
        <v>2268</v>
      </c>
      <c r="F92" s="24"/>
      <c r="G92" s="24"/>
      <c r="H92" s="24"/>
      <c r="I92" s="24"/>
      <c r="J92" s="24"/>
      <c r="K92" s="24"/>
      <c r="L92" s="22"/>
    </row>
    <row r="93" s="1" customFormat="1" ht="12" customHeight="1">
      <c r="B93" s="23"/>
      <c r="C93" s="34" t="s">
        <v>169</v>
      </c>
      <c r="D93" s="24"/>
      <c r="E93" s="24"/>
      <c r="F93" s="24"/>
      <c r="G93" s="24"/>
      <c r="H93" s="24"/>
      <c r="I93" s="24"/>
      <c r="J93" s="24"/>
      <c r="K93" s="24"/>
      <c r="L93" s="22"/>
    </row>
    <row r="94" s="2" customFormat="1" ht="16.5" customHeight="1">
      <c r="A94" s="40"/>
      <c r="B94" s="41"/>
      <c r="C94" s="42"/>
      <c r="D94" s="42"/>
      <c r="E94" s="173" t="s">
        <v>4115</v>
      </c>
      <c r="F94" s="42"/>
      <c r="G94" s="42"/>
      <c r="H94" s="42"/>
      <c r="I94" s="42"/>
      <c r="J94" s="42"/>
      <c r="K94" s="42"/>
      <c r="L94" s="148"/>
      <c r="S94" s="40"/>
      <c r="T94" s="40"/>
      <c r="U94" s="40"/>
      <c r="V94" s="40"/>
      <c r="W94" s="40"/>
      <c r="X94" s="40"/>
      <c r="Y94" s="40"/>
      <c r="Z94" s="40"/>
      <c r="AA94" s="40"/>
      <c r="AB94" s="40"/>
      <c r="AC94" s="40"/>
      <c r="AD94" s="40"/>
      <c r="AE94" s="40"/>
    </row>
    <row r="95" s="2" customFormat="1" ht="12" customHeight="1">
      <c r="A95" s="40"/>
      <c r="B95" s="41"/>
      <c r="C95" s="34" t="s">
        <v>171</v>
      </c>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16.5" customHeight="1">
      <c r="A96" s="40"/>
      <c r="B96" s="41"/>
      <c r="C96" s="42"/>
      <c r="D96" s="42"/>
      <c r="E96" s="71" t="str">
        <f>E13</f>
        <v xml:space="preserve">04.1 -  Areálové rozvody V+K, děšťová</v>
      </c>
      <c r="F96" s="42"/>
      <c r="G96" s="42"/>
      <c r="H96" s="42"/>
      <c r="I96" s="42"/>
      <c r="J96" s="42"/>
      <c r="K96" s="42"/>
      <c r="L96" s="148"/>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F16</f>
        <v xml:space="preserve"> </v>
      </c>
      <c r="G98" s="42"/>
      <c r="H98" s="42"/>
      <c r="I98" s="34" t="s">
        <v>23</v>
      </c>
      <c r="J98" s="74" t="str">
        <f>IF(J16="","",J16)</f>
        <v>2. 5. 2022</v>
      </c>
      <c r="K98" s="42"/>
      <c r="L98" s="148"/>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8"/>
      <c r="S99" s="40"/>
      <c r="T99" s="40"/>
      <c r="U99" s="40"/>
      <c r="V99" s="40"/>
      <c r="W99" s="40"/>
      <c r="X99" s="40"/>
      <c r="Y99" s="40"/>
      <c r="Z99" s="40"/>
      <c r="AA99" s="40"/>
      <c r="AB99" s="40"/>
      <c r="AC99" s="40"/>
      <c r="AD99" s="40"/>
      <c r="AE99" s="40"/>
    </row>
    <row r="100" s="2" customFormat="1" ht="15.15" customHeight="1">
      <c r="A100" s="40"/>
      <c r="B100" s="41"/>
      <c r="C100" s="34" t="s">
        <v>25</v>
      </c>
      <c r="D100" s="42"/>
      <c r="E100" s="42"/>
      <c r="F100" s="29" t="str">
        <f>E19</f>
        <v xml:space="preserve"> </v>
      </c>
      <c r="G100" s="42"/>
      <c r="H100" s="42"/>
      <c r="I100" s="34" t="s">
        <v>31</v>
      </c>
      <c r="J100" s="38" t="str">
        <f>E25</f>
        <v>FAPAL s.r.o.</v>
      </c>
      <c r="K100" s="42"/>
      <c r="L100" s="148"/>
      <c r="S100" s="40"/>
      <c r="T100" s="40"/>
      <c r="U100" s="40"/>
      <c r="V100" s="40"/>
      <c r="W100" s="40"/>
      <c r="X100" s="40"/>
      <c r="Y100" s="40"/>
      <c r="Z100" s="40"/>
      <c r="AA100" s="40"/>
      <c r="AB100" s="40"/>
      <c r="AC100" s="40"/>
      <c r="AD100" s="40"/>
      <c r="AE100" s="40"/>
    </row>
    <row r="101" s="2" customFormat="1" ht="25.65" customHeight="1">
      <c r="A101" s="40"/>
      <c r="B101" s="41"/>
      <c r="C101" s="34" t="s">
        <v>29</v>
      </c>
      <c r="D101" s="42"/>
      <c r="E101" s="42"/>
      <c r="F101" s="29" t="str">
        <f>IF(E22="","",E22)</f>
        <v>Vyplň údaj</v>
      </c>
      <c r="G101" s="42"/>
      <c r="H101" s="42"/>
      <c r="I101" s="34" t="s">
        <v>35</v>
      </c>
      <c r="J101" s="38" t="str">
        <f>E28</f>
        <v>ING. B. MATOUŠKOVÁ</v>
      </c>
      <c r="K101" s="42"/>
      <c r="L101" s="148"/>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11" customFormat="1" ht="29.28" customHeight="1">
      <c r="A103" s="189"/>
      <c r="B103" s="190"/>
      <c r="C103" s="191" t="s">
        <v>196</v>
      </c>
      <c r="D103" s="192" t="s">
        <v>59</v>
      </c>
      <c r="E103" s="192" t="s">
        <v>55</v>
      </c>
      <c r="F103" s="192" t="s">
        <v>56</v>
      </c>
      <c r="G103" s="192" t="s">
        <v>197</v>
      </c>
      <c r="H103" s="192" t="s">
        <v>198</v>
      </c>
      <c r="I103" s="192" t="s">
        <v>199</v>
      </c>
      <c r="J103" s="192" t="s">
        <v>175</v>
      </c>
      <c r="K103" s="193" t="s">
        <v>200</v>
      </c>
      <c r="L103" s="194"/>
      <c r="M103" s="94" t="s">
        <v>19</v>
      </c>
      <c r="N103" s="95" t="s">
        <v>44</v>
      </c>
      <c r="O103" s="95" t="s">
        <v>201</v>
      </c>
      <c r="P103" s="95" t="s">
        <v>202</v>
      </c>
      <c r="Q103" s="95" t="s">
        <v>203</v>
      </c>
      <c r="R103" s="95" t="s">
        <v>204</v>
      </c>
      <c r="S103" s="95" t="s">
        <v>205</v>
      </c>
      <c r="T103" s="96" t="s">
        <v>206</v>
      </c>
      <c r="U103" s="189"/>
      <c r="V103" s="189"/>
      <c r="W103" s="189"/>
      <c r="X103" s="189"/>
      <c r="Y103" s="189"/>
      <c r="Z103" s="189"/>
      <c r="AA103" s="189"/>
      <c r="AB103" s="189"/>
      <c r="AC103" s="189"/>
      <c r="AD103" s="189"/>
      <c r="AE103" s="189"/>
    </row>
    <row r="104" s="2" customFormat="1" ht="22.8" customHeight="1">
      <c r="A104" s="40"/>
      <c r="B104" s="41"/>
      <c r="C104" s="101" t="s">
        <v>207</v>
      </c>
      <c r="D104" s="42"/>
      <c r="E104" s="42"/>
      <c r="F104" s="42"/>
      <c r="G104" s="42"/>
      <c r="H104" s="42"/>
      <c r="I104" s="42"/>
      <c r="J104" s="195">
        <f>BK104</f>
        <v>0</v>
      </c>
      <c r="K104" s="42"/>
      <c r="L104" s="46"/>
      <c r="M104" s="97"/>
      <c r="N104" s="196"/>
      <c r="O104" s="98"/>
      <c r="P104" s="197">
        <f>P105+P114+P123+P136+P144+P169+P241+P307+P329+P383+P396+P401+P407</f>
        <v>0</v>
      </c>
      <c r="Q104" s="98"/>
      <c r="R104" s="197">
        <f>R105+R114+R123+R136+R144+R169+R241+R307+R329+R383+R396+R401+R407</f>
        <v>714.17057227999987</v>
      </c>
      <c r="S104" s="98"/>
      <c r="T104" s="198">
        <f>T105+T114+T123+T136+T144+T169+T241+T307+T329+T383+T396+T401+T407</f>
        <v>0.014</v>
      </c>
      <c r="U104" s="40"/>
      <c r="V104" s="40"/>
      <c r="W104" s="40"/>
      <c r="X104" s="40"/>
      <c r="Y104" s="40"/>
      <c r="Z104" s="40"/>
      <c r="AA104" s="40"/>
      <c r="AB104" s="40"/>
      <c r="AC104" s="40"/>
      <c r="AD104" s="40"/>
      <c r="AE104" s="40"/>
      <c r="AT104" s="19" t="s">
        <v>73</v>
      </c>
      <c r="AU104" s="19" t="s">
        <v>176</v>
      </c>
      <c r="BK104" s="199">
        <f>BK105+BK114+BK123+BK136+BK144+BK169+BK241+BK307+BK329+BK383+BK396+BK401+BK407</f>
        <v>0</v>
      </c>
    </row>
    <row r="105" s="12" customFormat="1" ht="25.92" customHeight="1">
      <c r="A105" s="12"/>
      <c r="B105" s="200"/>
      <c r="C105" s="201"/>
      <c r="D105" s="202" t="s">
        <v>73</v>
      </c>
      <c r="E105" s="203" t="s">
        <v>332</v>
      </c>
      <c r="F105" s="203" t="s">
        <v>4213</v>
      </c>
      <c r="G105" s="201"/>
      <c r="H105" s="201"/>
      <c r="I105" s="204"/>
      <c r="J105" s="205">
        <f>BK105</f>
        <v>0</v>
      </c>
      <c r="K105" s="201"/>
      <c r="L105" s="206"/>
      <c r="M105" s="207"/>
      <c r="N105" s="208"/>
      <c r="O105" s="208"/>
      <c r="P105" s="209">
        <f>SUM(P106:P113)</f>
        <v>0</v>
      </c>
      <c r="Q105" s="208"/>
      <c r="R105" s="209">
        <f>SUM(R106:R113)</f>
        <v>0</v>
      </c>
      <c r="S105" s="208"/>
      <c r="T105" s="210">
        <f>SUM(T106:T113)</f>
        <v>0</v>
      </c>
      <c r="U105" s="12"/>
      <c r="V105" s="12"/>
      <c r="W105" s="12"/>
      <c r="X105" s="12"/>
      <c r="Y105" s="12"/>
      <c r="Z105" s="12"/>
      <c r="AA105" s="12"/>
      <c r="AB105" s="12"/>
      <c r="AC105" s="12"/>
      <c r="AD105" s="12"/>
      <c r="AE105" s="12"/>
      <c r="AR105" s="211" t="s">
        <v>81</v>
      </c>
      <c r="AT105" s="212" t="s">
        <v>73</v>
      </c>
      <c r="AU105" s="212" t="s">
        <v>74</v>
      </c>
      <c r="AY105" s="211" t="s">
        <v>210</v>
      </c>
      <c r="BK105" s="213">
        <f>SUM(BK106:BK113)</f>
        <v>0</v>
      </c>
    </row>
    <row r="106" s="2" customFormat="1" ht="24.15" customHeight="1">
      <c r="A106" s="40"/>
      <c r="B106" s="41"/>
      <c r="C106" s="216" t="s">
        <v>81</v>
      </c>
      <c r="D106" s="216" t="s">
        <v>212</v>
      </c>
      <c r="E106" s="217" t="s">
        <v>4214</v>
      </c>
      <c r="F106" s="218" t="s">
        <v>4215</v>
      </c>
      <c r="G106" s="219" t="s">
        <v>215</v>
      </c>
      <c r="H106" s="220">
        <v>627.89999999999998</v>
      </c>
      <c r="I106" s="221"/>
      <c r="J106" s="222">
        <f>ROUND(I106*H106,2)</f>
        <v>0</v>
      </c>
      <c r="K106" s="218" t="s">
        <v>216</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217</v>
      </c>
      <c r="AT106" s="227" t="s">
        <v>212</v>
      </c>
      <c r="AU106" s="227" t="s">
        <v>81</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83</v>
      </c>
    </row>
    <row r="107" s="2" customFormat="1">
      <c r="A107" s="40"/>
      <c r="B107" s="41"/>
      <c r="C107" s="42"/>
      <c r="D107" s="229" t="s">
        <v>219</v>
      </c>
      <c r="E107" s="42"/>
      <c r="F107" s="230" t="s">
        <v>4216</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219</v>
      </c>
      <c r="AU107" s="19" t="s">
        <v>81</v>
      </c>
    </row>
    <row r="108" s="14" customFormat="1">
      <c r="A108" s="14"/>
      <c r="B108" s="245"/>
      <c r="C108" s="246"/>
      <c r="D108" s="236" t="s">
        <v>221</v>
      </c>
      <c r="E108" s="247" t="s">
        <v>19</v>
      </c>
      <c r="F108" s="248" t="s">
        <v>4217</v>
      </c>
      <c r="G108" s="246"/>
      <c r="H108" s="249">
        <v>627.89999999999998</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221</v>
      </c>
      <c r="AU108" s="255" t="s">
        <v>81</v>
      </c>
      <c r="AV108" s="14" t="s">
        <v>83</v>
      </c>
      <c r="AW108" s="14" t="s">
        <v>34</v>
      </c>
      <c r="AX108" s="14" t="s">
        <v>74</v>
      </c>
      <c r="AY108" s="255" t="s">
        <v>210</v>
      </c>
    </row>
    <row r="109" s="16" customFormat="1">
      <c r="A109" s="16"/>
      <c r="B109" s="267"/>
      <c r="C109" s="268"/>
      <c r="D109" s="236" t="s">
        <v>221</v>
      </c>
      <c r="E109" s="269" t="s">
        <v>19</v>
      </c>
      <c r="F109" s="270" t="s">
        <v>236</v>
      </c>
      <c r="G109" s="268"/>
      <c r="H109" s="271">
        <v>627.89999999999998</v>
      </c>
      <c r="I109" s="272"/>
      <c r="J109" s="268"/>
      <c r="K109" s="268"/>
      <c r="L109" s="273"/>
      <c r="M109" s="274"/>
      <c r="N109" s="275"/>
      <c r="O109" s="275"/>
      <c r="P109" s="275"/>
      <c r="Q109" s="275"/>
      <c r="R109" s="275"/>
      <c r="S109" s="275"/>
      <c r="T109" s="276"/>
      <c r="U109" s="16"/>
      <c r="V109" s="16"/>
      <c r="W109" s="16"/>
      <c r="X109" s="16"/>
      <c r="Y109" s="16"/>
      <c r="Z109" s="16"/>
      <c r="AA109" s="16"/>
      <c r="AB109" s="16"/>
      <c r="AC109" s="16"/>
      <c r="AD109" s="16"/>
      <c r="AE109" s="16"/>
      <c r="AT109" s="277" t="s">
        <v>221</v>
      </c>
      <c r="AU109" s="277" t="s">
        <v>81</v>
      </c>
      <c r="AV109" s="16" t="s">
        <v>217</v>
      </c>
      <c r="AW109" s="16" t="s">
        <v>34</v>
      </c>
      <c r="AX109" s="16" t="s">
        <v>81</v>
      </c>
      <c r="AY109" s="277" t="s">
        <v>210</v>
      </c>
    </row>
    <row r="110" s="2" customFormat="1" ht="24.15" customHeight="1">
      <c r="A110" s="40"/>
      <c r="B110" s="41"/>
      <c r="C110" s="216" t="s">
        <v>83</v>
      </c>
      <c r="D110" s="216" t="s">
        <v>212</v>
      </c>
      <c r="E110" s="217" t="s">
        <v>4218</v>
      </c>
      <c r="F110" s="218" t="s">
        <v>4219</v>
      </c>
      <c r="G110" s="219" t="s">
        <v>215</v>
      </c>
      <c r="H110" s="220">
        <v>13</v>
      </c>
      <c r="I110" s="221"/>
      <c r="J110" s="222">
        <f>ROUND(I110*H110,2)</f>
        <v>0</v>
      </c>
      <c r="K110" s="218" t="s">
        <v>216</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217</v>
      </c>
      <c r="AT110" s="227" t="s">
        <v>212</v>
      </c>
      <c r="AU110" s="227" t="s">
        <v>81</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217</v>
      </c>
      <c r="BM110" s="227" t="s">
        <v>217</v>
      </c>
    </row>
    <row r="111" s="2" customFormat="1">
      <c r="A111" s="40"/>
      <c r="B111" s="41"/>
      <c r="C111" s="42"/>
      <c r="D111" s="229" t="s">
        <v>219</v>
      </c>
      <c r="E111" s="42"/>
      <c r="F111" s="230" t="s">
        <v>4220</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219</v>
      </c>
      <c r="AU111" s="19" t="s">
        <v>81</v>
      </c>
    </row>
    <row r="112" s="14" customFormat="1">
      <c r="A112" s="14"/>
      <c r="B112" s="245"/>
      <c r="C112" s="246"/>
      <c r="D112" s="236" t="s">
        <v>221</v>
      </c>
      <c r="E112" s="247" t="s">
        <v>19</v>
      </c>
      <c r="F112" s="248" t="s">
        <v>3327</v>
      </c>
      <c r="G112" s="246"/>
      <c r="H112" s="249">
        <v>13</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221</v>
      </c>
      <c r="AU112" s="255" t="s">
        <v>81</v>
      </c>
      <c r="AV112" s="14" t="s">
        <v>83</v>
      </c>
      <c r="AW112" s="14" t="s">
        <v>34</v>
      </c>
      <c r="AX112" s="14" t="s">
        <v>74</v>
      </c>
      <c r="AY112" s="255" t="s">
        <v>210</v>
      </c>
    </row>
    <row r="113" s="16" customFormat="1">
      <c r="A113" s="16"/>
      <c r="B113" s="267"/>
      <c r="C113" s="268"/>
      <c r="D113" s="236" t="s">
        <v>221</v>
      </c>
      <c r="E113" s="269" t="s">
        <v>19</v>
      </c>
      <c r="F113" s="270" t="s">
        <v>236</v>
      </c>
      <c r="G113" s="268"/>
      <c r="H113" s="271">
        <v>13</v>
      </c>
      <c r="I113" s="272"/>
      <c r="J113" s="268"/>
      <c r="K113" s="268"/>
      <c r="L113" s="273"/>
      <c r="M113" s="274"/>
      <c r="N113" s="275"/>
      <c r="O113" s="275"/>
      <c r="P113" s="275"/>
      <c r="Q113" s="275"/>
      <c r="R113" s="275"/>
      <c r="S113" s="275"/>
      <c r="T113" s="276"/>
      <c r="U113" s="16"/>
      <c r="V113" s="16"/>
      <c r="W113" s="16"/>
      <c r="X113" s="16"/>
      <c r="Y113" s="16"/>
      <c r="Z113" s="16"/>
      <c r="AA113" s="16"/>
      <c r="AB113" s="16"/>
      <c r="AC113" s="16"/>
      <c r="AD113" s="16"/>
      <c r="AE113" s="16"/>
      <c r="AT113" s="277" t="s">
        <v>221</v>
      </c>
      <c r="AU113" s="277" t="s">
        <v>81</v>
      </c>
      <c r="AV113" s="16" t="s">
        <v>217</v>
      </c>
      <c r="AW113" s="16" t="s">
        <v>34</v>
      </c>
      <c r="AX113" s="16" t="s">
        <v>81</v>
      </c>
      <c r="AY113" s="277" t="s">
        <v>210</v>
      </c>
    </row>
    <row r="114" s="12" customFormat="1" ht="25.92" customHeight="1">
      <c r="A114" s="12"/>
      <c r="B114" s="200"/>
      <c r="C114" s="201"/>
      <c r="D114" s="202" t="s">
        <v>73</v>
      </c>
      <c r="E114" s="203" t="s">
        <v>8</v>
      </c>
      <c r="F114" s="203" t="s">
        <v>4221</v>
      </c>
      <c r="G114" s="201"/>
      <c r="H114" s="201"/>
      <c r="I114" s="204"/>
      <c r="J114" s="205">
        <f>BK114</f>
        <v>0</v>
      </c>
      <c r="K114" s="201"/>
      <c r="L114" s="206"/>
      <c r="M114" s="207"/>
      <c r="N114" s="208"/>
      <c r="O114" s="208"/>
      <c r="P114" s="209">
        <f>SUM(P115:P122)</f>
        <v>0</v>
      </c>
      <c r="Q114" s="208"/>
      <c r="R114" s="209">
        <f>SUM(R115:R122)</f>
        <v>0.16588</v>
      </c>
      <c r="S114" s="208"/>
      <c r="T114" s="210">
        <f>SUM(T115:T122)</f>
        <v>0</v>
      </c>
      <c r="U114" s="12"/>
      <c r="V114" s="12"/>
      <c r="W114" s="12"/>
      <c r="X114" s="12"/>
      <c r="Y114" s="12"/>
      <c r="Z114" s="12"/>
      <c r="AA114" s="12"/>
      <c r="AB114" s="12"/>
      <c r="AC114" s="12"/>
      <c r="AD114" s="12"/>
      <c r="AE114" s="12"/>
      <c r="AR114" s="211" t="s">
        <v>81</v>
      </c>
      <c r="AT114" s="212" t="s">
        <v>73</v>
      </c>
      <c r="AU114" s="212" t="s">
        <v>74</v>
      </c>
      <c r="AY114" s="211" t="s">
        <v>210</v>
      </c>
      <c r="BK114" s="213">
        <f>SUM(BK115:BK122)</f>
        <v>0</v>
      </c>
    </row>
    <row r="115" s="2" customFormat="1" ht="24.15" customHeight="1">
      <c r="A115" s="40"/>
      <c r="B115" s="41"/>
      <c r="C115" s="216" t="s">
        <v>91</v>
      </c>
      <c r="D115" s="216" t="s">
        <v>212</v>
      </c>
      <c r="E115" s="217" t="s">
        <v>4222</v>
      </c>
      <c r="F115" s="218" t="s">
        <v>4223</v>
      </c>
      <c r="G115" s="219" t="s">
        <v>270</v>
      </c>
      <c r="H115" s="220">
        <v>286</v>
      </c>
      <c r="I115" s="221"/>
      <c r="J115" s="222">
        <f>ROUND(I115*H115,2)</f>
        <v>0</v>
      </c>
      <c r="K115" s="218" t="s">
        <v>216</v>
      </c>
      <c r="L115" s="46"/>
      <c r="M115" s="223" t="s">
        <v>19</v>
      </c>
      <c r="N115" s="224" t="s">
        <v>45</v>
      </c>
      <c r="O115" s="86"/>
      <c r="P115" s="225">
        <f>O115*H115</f>
        <v>0</v>
      </c>
      <c r="Q115" s="225">
        <v>0.00058</v>
      </c>
      <c r="R115" s="225">
        <f>Q115*H115</f>
        <v>0.16588</v>
      </c>
      <c r="S115" s="225">
        <v>0</v>
      </c>
      <c r="T115" s="226">
        <f>S115*H115</f>
        <v>0</v>
      </c>
      <c r="U115" s="40"/>
      <c r="V115" s="40"/>
      <c r="W115" s="40"/>
      <c r="X115" s="40"/>
      <c r="Y115" s="40"/>
      <c r="Z115" s="40"/>
      <c r="AA115" s="40"/>
      <c r="AB115" s="40"/>
      <c r="AC115" s="40"/>
      <c r="AD115" s="40"/>
      <c r="AE115" s="40"/>
      <c r="AR115" s="227" t="s">
        <v>217</v>
      </c>
      <c r="AT115" s="227" t="s">
        <v>212</v>
      </c>
      <c r="AU115" s="227" t="s">
        <v>81</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217</v>
      </c>
      <c r="BM115" s="227" t="s">
        <v>276</v>
      </c>
    </row>
    <row r="116" s="2" customFormat="1">
      <c r="A116" s="40"/>
      <c r="B116" s="41"/>
      <c r="C116" s="42"/>
      <c r="D116" s="229" t="s">
        <v>219</v>
      </c>
      <c r="E116" s="42"/>
      <c r="F116" s="230" t="s">
        <v>4224</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219</v>
      </c>
      <c r="AU116" s="19" t="s">
        <v>81</v>
      </c>
    </row>
    <row r="117" s="14" customFormat="1">
      <c r="A117" s="14"/>
      <c r="B117" s="245"/>
      <c r="C117" s="246"/>
      <c r="D117" s="236" t="s">
        <v>221</v>
      </c>
      <c r="E117" s="247" t="s">
        <v>19</v>
      </c>
      <c r="F117" s="248" t="s">
        <v>4225</v>
      </c>
      <c r="G117" s="246"/>
      <c r="H117" s="249">
        <v>286</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221</v>
      </c>
      <c r="AU117" s="255" t="s">
        <v>81</v>
      </c>
      <c r="AV117" s="14" t="s">
        <v>83</v>
      </c>
      <c r="AW117" s="14" t="s">
        <v>34</v>
      </c>
      <c r="AX117" s="14" t="s">
        <v>74</v>
      </c>
      <c r="AY117" s="255" t="s">
        <v>210</v>
      </c>
    </row>
    <row r="118" s="16" customFormat="1">
      <c r="A118" s="16"/>
      <c r="B118" s="267"/>
      <c r="C118" s="268"/>
      <c r="D118" s="236" t="s">
        <v>221</v>
      </c>
      <c r="E118" s="269" t="s">
        <v>19</v>
      </c>
      <c r="F118" s="270" t="s">
        <v>236</v>
      </c>
      <c r="G118" s="268"/>
      <c r="H118" s="271">
        <v>286</v>
      </c>
      <c r="I118" s="272"/>
      <c r="J118" s="268"/>
      <c r="K118" s="268"/>
      <c r="L118" s="273"/>
      <c r="M118" s="274"/>
      <c r="N118" s="275"/>
      <c r="O118" s="275"/>
      <c r="P118" s="275"/>
      <c r="Q118" s="275"/>
      <c r="R118" s="275"/>
      <c r="S118" s="275"/>
      <c r="T118" s="276"/>
      <c r="U118" s="16"/>
      <c r="V118" s="16"/>
      <c r="W118" s="16"/>
      <c r="X118" s="16"/>
      <c r="Y118" s="16"/>
      <c r="Z118" s="16"/>
      <c r="AA118" s="16"/>
      <c r="AB118" s="16"/>
      <c r="AC118" s="16"/>
      <c r="AD118" s="16"/>
      <c r="AE118" s="16"/>
      <c r="AT118" s="277" t="s">
        <v>221</v>
      </c>
      <c r="AU118" s="277" t="s">
        <v>81</v>
      </c>
      <c r="AV118" s="16" t="s">
        <v>217</v>
      </c>
      <c r="AW118" s="16" t="s">
        <v>34</v>
      </c>
      <c r="AX118" s="16" t="s">
        <v>81</v>
      </c>
      <c r="AY118" s="277" t="s">
        <v>210</v>
      </c>
    </row>
    <row r="119" s="2" customFormat="1" ht="24.15" customHeight="1">
      <c r="A119" s="40"/>
      <c r="B119" s="41"/>
      <c r="C119" s="216" t="s">
        <v>217</v>
      </c>
      <c r="D119" s="216" t="s">
        <v>212</v>
      </c>
      <c r="E119" s="217" t="s">
        <v>4226</v>
      </c>
      <c r="F119" s="218" t="s">
        <v>4227</v>
      </c>
      <c r="G119" s="219" t="s">
        <v>270</v>
      </c>
      <c r="H119" s="220">
        <v>286</v>
      </c>
      <c r="I119" s="221"/>
      <c r="J119" s="222">
        <f>ROUND(I119*H119,2)</f>
        <v>0</v>
      </c>
      <c r="K119" s="218" t="s">
        <v>216</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81</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286</v>
      </c>
    </row>
    <row r="120" s="2" customFormat="1">
      <c r="A120" s="40"/>
      <c r="B120" s="41"/>
      <c r="C120" s="42"/>
      <c r="D120" s="229" t="s">
        <v>219</v>
      </c>
      <c r="E120" s="42"/>
      <c r="F120" s="230" t="s">
        <v>4228</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219</v>
      </c>
      <c r="AU120" s="19" t="s">
        <v>81</v>
      </c>
    </row>
    <row r="121" s="14" customFormat="1">
      <c r="A121" s="14"/>
      <c r="B121" s="245"/>
      <c r="C121" s="246"/>
      <c r="D121" s="236" t="s">
        <v>221</v>
      </c>
      <c r="E121" s="247" t="s">
        <v>19</v>
      </c>
      <c r="F121" s="248" t="s">
        <v>4229</v>
      </c>
      <c r="G121" s="246"/>
      <c r="H121" s="249">
        <v>286</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221</v>
      </c>
      <c r="AU121" s="255" t="s">
        <v>81</v>
      </c>
      <c r="AV121" s="14" t="s">
        <v>83</v>
      </c>
      <c r="AW121" s="14" t="s">
        <v>34</v>
      </c>
      <c r="AX121" s="14" t="s">
        <v>74</v>
      </c>
      <c r="AY121" s="255" t="s">
        <v>210</v>
      </c>
    </row>
    <row r="122" s="16" customFormat="1">
      <c r="A122" s="16"/>
      <c r="B122" s="267"/>
      <c r="C122" s="268"/>
      <c r="D122" s="236" t="s">
        <v>221</v>
      </c>
      <c r="E122" s="269" t="s">
        <v>19</v>
      </c>
      <c r="F122" s="270" t="s">
        <v>236</v>
      </c>
      <c r="G122" s="268"/>
      <c r="H122" s="271">
        <v>286</v>
      </c>
      <c r="I122" s="272"/>
      <c r="J122" s="268"/>
      <c r="K122" s="268"/>
      <c r="L122" s="273"/>
      <c r="M122" s="274"/>
      <c r="N122" s="275"/>
      <c r="O122" s="275"/>
      <c r="P122" s="275"/>
      <c r="Q122" s="275"/>
      <c r="R122" s="275"/>
      <c r="S122" s="275"/>
      <c r="T122" s="276"/>
      <c r="U122" s="16"/>
      <c r="V122" s="16"/>
      <c r="W122" s="16"/>
      <c r="X122" s="16"/>
      <c r="Y122" s="16"/>
      <c r="Z122" s="16"/>
      <c r="AA122" s="16"/>
      <c r="AB122" s="16"/>
      <c r="AC122" s="16"/>
      <c r="AD122" s="16"/>
      <c r="AE122" s="16"/>
      <c r="AT122" s="277" t="s">
        <v>221</v>
      </c>
      <c r="AU122" s="277" t="s">
        <v>81</v>
      </c>
      <c r="AV122" s="16" t="s">
        <v>217</v>
      </c>
      <c r="AW122" s="16" t="s">
        <v>34</v>
      </c>
      <c r="AX122" s="16" t="s">
        <v>81</v>
      </c>
      <c r="AY122" s="277" t="s">
        <v>210</v>
      </c>
    </row>
    <row r="123" s="12" customFormat="1" ht="25.92" customHeight="1">
      <c r="A123" s="12"/>
      <c r="B123" s="200"/>
      <c r="C123" s="201"/>
      <c r="D123" s="202" t="s">
        <v>73</v>
      </c>
      <c r="E123" s="203" t="s">
        <v>368</v>
      </c>
      <c r="F123" s="203" t="s">
        <v>4230</v>
      </c>
      <c r="G123" s="201"/>
      <c r="H123" s="201"/>
      <c r="I123" s="204"/>
      <c r="J123" s="205">
        <f>BK123</f>
        <v>0</v>
      </c>
      <c r="K123" s="201"/>
      <c r="L123" s="206"/>
      <c r="M123" s="207"/>
      <c r="N123" s="208"/>
      <c r="O123" s="208"/>
      <c r="P123" s="209">
        <f>SUM(P124:P135)</f>
        <v>0</v>
      </c>
      <c r="Q123" s="208"/>
      <c r="R123" s="209">
        <f>SUM(R124:R135)</f>
        <v>0</v>
      </c>
      <c r="S123" s="208"/>
      <c r="T123" s="210">
        <f>SUM(T124:T135)</f>
        <v>0</v>
      </c>
      <c r="U123" s="12"/>
      <c r="V123" s="12"/>
      <c r="W123" s="12"/>
      <c r="X123" s="12"/>
      <c r="Y123" s="12"/>
      <c r="Z123" s="12"/>
      <c r="AA123" s="12"/>
      <c r="AB123" s="12"/>
      <c r="AC123" s="12"/>
      <c r="AD123" s="12"/>
      <c r="AE123" s="12"/>
      <c r="AR123" s="211" t="s">
        <v>81</v>
      </c>
      <c r="AT123" s="212" t="s">
        <v>73</v>
      </c>
      <c r="AU123" s="212" t="s">
        <v>74</v>
      </c>
      <c r="AY123" s="211" t="s">
        <v>210</v>
      </c>
      <c r="BK123" s="213">
        <f>SUM(BK124:BK135)</f>
        <v>0</v>
      </c>
    </row>
    <row r="124" s="2" customFormat="1" ht="16.5" customHeight="1">
      <c r="A124" s="40"/>
      <c r="B124" s="41"/>
      <c r="C124" s="216" t="s">
        <v>267</v>
      </c>
      <c r="D124" s="216" t="s">
        <v>212</v>
      </c>
      <c r="E124" s="217" t="s">
        <v>4231</v>
      </c>
      <c r="F124" s="218" t="s">
        <v>4232</v>
      </c>
      <c r="G124" s="219" t="s">
        <v>215</v>
      </c>
      <c r="H124" s="220">
        <v>627.89999999999998</v>
      </c>
      <c r="I124" s="221"/>
      <c r="J124" s="222">
        <f>ROUND(I124*H124,2)</f>
        <v>0</v>
      </c>
      <c r="K124" s="218" t="s">
        <v>216</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217</v>
      </c>
      <c r="AT124" s="227" t="s">
        <v>212</v>
      </c>
      <c r="AU124" s="227" t="s">
        <v>81</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299</v>
      </c>
    </row>
    <row r="125" s="2" customFormat="1">
      <c r="A125" s="40"/>
      <c r="B125" s="41"/>
      <c r="C125" s="42"/>
      <c r="D125" s="229" t="s">
        <v>219</v>
      </c>
      <c r="E125" s="42"/>
      <c r="F125" s="230" t="s">
        <v>4233</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81</v>
      </c>
    </row>
    <row r="126" s="14" customFormat="1">
      <c r="A126" s="14"/>
      <c r="B126" s="245"/>
      <c r="C126" s="246"/>
      <c r="D126" s="236" t="s">
        <v>221</v>
      </c>
      <c r="E126" s="247" t="s">
        <v>19</v>
      </c>
      <c r="F126" s="248" t="s">
        <v>4217</v>
      </c>
      <c r="G126" s="246"/>
      <c r="H126" s="249">
        <v>627.89999999999998</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221</v>
      </c>
      <c r="AU126" s="255" t="s">
        <v>81</v>
      </c>
      <c r="AV126" s="14" t="s">
        <v>83</v>
      </c>
      <c r="AW126" s="14" t="s">
        <v>34</v>
      </c>
      <c r="AX126" s="14" t="s">
        <v>74</v>
      </c>
      <c r="AY126" s="255" t="s">
        <v>210</v>
      </c>
    </row>
    <row r="127" s="16" customFormat="1">
      <c r="A127" s="16"/>
      <c r="B127" s="267"/>
      <c r="C127" s="268"/>
      <c r="D127" s="236" t="s">
        <v>221</v>
      </c>
      <c r="E127" s="269" t="s">
        <v>19</v>
      </c>
      <c r="F127" s="270" t="s">
        <v>236</v>
      </c>
      <c r="G127" s="268"/>
      <c r="H127" s="271">
        <v>627.89999999999998</v>
      </c>
      <c r="I127" s="272"/>
      <c r="J127" s="268"/>
      <c r="K127" s="268"/>
      <c r="L127" s="273"/>
      <c r="M127" s="274"/>
      <c r="N127" s="275"/>
      <c r="O127" s="275"/>
      <c r="P127" s="275"/>
      <c r="Q127" s="275"/>
      <c r="R127" s="275"/>
      <c r="S127" s="275"/>
      <c r="T127" s="276"/>
      <c r="U127" s="16"/>
      <c r="V127" s="16"/>
      <c r="W127" s="16"/>
      <c r="X127" s="16"/>
      <c r="Y127" s="16"/>
      <c r="Z127" s="16"/>
      <c r="AA127" s="16"/>
      <c r="AB127" s="16"/>
      <c r="AC127" s="16"/>
      <c r="AD127" s="16"/>
      <c r="AE127" s="16"/>
      <c r="AT127" s="277" t="s">
        <v>221</v>
      </c>
      <c r="AU127" s="277" t="s">
        <v>81</v>
      </c>
      <c r="AV127" s="16" t="s">
        <v>217</v>
      </c>
      <c r="AW127" s="16" t="s">
        <v>34</v>
      </c>
      <c r="AX127" s="16" t="s">
        <v>81</v>
      </c>
      <c r="AY127" s="277" t="s">
        <v>210</v>
      </c>
    </row>
    <row r="128" s="2" customFormat="1" ht="37.8" customHeight="1">
      <c r="A128" s="40"/>
      <c r="B128" s="41"/>
      <c r="C128" s="216" t="s">
        <v>276</v>
      </c>
      <c r="D128" s="216" t="s">
        <v>212</v>
      </c>
      <c r="E128" s="217" t="s">
        <v>3158</v>
      </c>
      <c r="F128" s="218" t="s">
        <v>3159</v>
      </c>
      <c r="G128" s="219" t="s">
        <v>215</v>
      </c>
      <c r="H128" s="220">
        <v>627.89999999999998</v>
      </c>
      <c r="I128" s="221"/>
      <c r="J128" s="222">
        <f>ROUND(I128*H128,2)</f>
        <v>0</v>
      </c>
      <c r="K128" s="218" t="s">
        <v>216</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217</v>
      </c>
      <c r="AT128" s="227" t="s">
        <v>212</v>
      </c>
      <c r="AU128" s="227" t="s">
        <v>81</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314</v>
      </c>
    </row>
    <row r="129" s="2" customFormat="1">
      <c r="A129" s="40"/>
      <c r="B129" s="41"/>
      <c r="C129" s="42"/>
      <c r="D129" s="229" t="s">
        <v>219</v>
      </c>
      <c r="E129" s="42"/>
      <c r="F129" s="230" t="s">
        <v>3161</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219</v>
      </c>
      <c r="AU129" s="19" t="s">
        <v>81</v>
      </c>
    </row>
    <row r="130" s="14" customFormat="1">
      <c r="A130" s="14"/>
      <c r="B130" s="245"/>
      <c r="C130" s="246"/>
      <c r="D130" s="236" t="s">
        <v>221</v>
      </c>
      <c r="E130" s="247" t="s">
        <v>19</v>
      </c>
      <c r="F130" s="248" t="s">
        <v>4217</v>
      </c>
      <c r="G130" s="246"/>
      <c r="H130" s="249">
        <v>627.89999999999998</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81</v>
      </c>
      <c r="AV130" s="14" t="s">
        <v>83</v>
      </c>
      <c r="AW130" s="14" t="s">
        <v>34</v>
      </c>
      <c r="AX130" s="14" t="s">
        <v>74</v>
      </c>
      <c r="AY130" s="255" t="s">
        <v>210</v>
      </c>
    </row>
    <row r="131" s="16" customFormat="1">
      <c r="A131" s="16"/>
      <c r="B131" s="267"/>
      <c r="C131" s="268"/>
      <c r="D131" s="236" t="s">
        <v>221</v>
      </c>
      <c r="E131" s="269" t="s">
        <v>19</v>
      </c>
      <c r="F131" s="270" t="s">
        <v>236</v>
      </c>
      <c r="G131" s="268"/>
      <c r="H131" s="271">
        <v>627.89999999999998</v>
      </c>
      <c r="I131" s="272"/>
      <c r="J131" s="268"/>
      <c r="K131" s="268"/>
      <c r="L131" s="273"/>
      <c r="M131" s="274"/>
      <c r="N131" s="275"/>
      <c r="O131" s="275"/>
      <c r="P131" s="275"/>
      <c r="Q131" s="275"/>
      <c r="R131" s="275"/>
      <c r="S131" s="275"/>
      <c r="T131" s="276"/>
      <c r="U131" s="16"/>
      <c r="V131" s="16"/>
      <c r="W131" s="16"/>
      <c r="X131" s="16"/>
      <c r="Y131" s="16"/>
      <c r="Z131" s="16"/>
      <c r="AA131" s="16"/>
      <c r="AB131" s="16"/>
      <c r="AC131" s="16"/>
      <c r="AD131" s="16"/>
      <c r="AE131" s="16"/>
      <c r="AT131" s="277" t="s">
        <v>221</v>
      </c>
      <c r="AU131" s="277" t="s">
        <v>81</v>
      </c>
      <c r="AV131" s="16" t="s">
        <v>217</v>
      </c>
      <c r="AW131" s="16" t="s">
        <v>34</v>
      </c>
      <c r="AX131" s="16" t="s">
        <v>81</v>
      </c>
      <c r="AY131" s="277" t="s">
        <v>210</v>
      </c>
    </row>
    <row r="132" s="2" customFormat="1" ht="24.15" customHeight="1">
      <c r="A132" s="40"/>
      <c r="B132" s="41"/>
      <c r="C132" s="216" t="s">
        <v>281</v>
      </c>
      <c r="D132" s="216" t="s">
        <v>212</v>
      </c>
      <c r="E132" s="217" t="s">
        <v>3162</v>
      </c>
      <c r="F132" s="218" t="s">
        <v>3163</v>
      </c>
      <c r="G132" s="219" t="s">
        <v>356</v>
      </c>
      <c r="H132" s="220">
        <v>1161.615</v>
      </c>
      <c r="I132" s="221"/>
      <c r="J132" s="222">
        <f>ROUND(I132*H132,2)</f>
        <v>0</v>
      </c>
      <c r="K132" s="218" t="s">
        <v>216</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217</v>
      </c>
      <c r="AT132" s="227" t="s">
        <v>212</v>
      </c>
      <c r="AU132" s="227" t="s">
        <v>81</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349</v>
      </c>
    </row>
    <row r="133" s="2" customFormat="1">
      <c r="A133" s="40"/>
      <c r="B133" s="41"/>
      <c r="C133" s="42"/>
      <c r="D133" s="229" t="s">
        <v>219</v>
      </c>
      <c r="E133" s="42"/>
      <c r="F133" s="230" t="s">
        <v>3165</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219</v>
      </c>
      <c r="AU133" s="19" t="s">
        <v>81</v>
      </c>
    </row>
    <row r="134" s="14" customFormat="1">
      <c r="A134" s="14"/>
      <c r="B134" s="245"/>
      <c r="C134" s="246"/>
      <c r="D134" s="236" t="s">
        <v>221</v>
      </c>
      <c r="E134" s="247" t="s">
        <v>19</v>
      </c>
      <c r="F134" s="248" t="s">
        <v>4234</v>
      </c>
      <c r="G134" s="246"/>
      <c r="H134" s="249">
        <v>1161.615</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81</v>
      </c>
      <c r="AV134" s="14" t="s">
        <v>83</v>
      </c>
      <c r="AW134" s="14" t="s">
        <v>34</v>
      </c>
      <c r="AX134" s="14" t="s">
        <v>74</v>
      </c>
      <c r="AY134" s="255" t="s">
        <v>210</v>
      </c>
    </row>
    <row r="135" s="16" customFormat="1">
      <c r="A135" s="16"/>
      <c r="B135" s="267"/>
      <c r="C135" s="268"/>
      <c r="D135" s="236" t="s">
        <v>221</v>
      </c>
      <c r="E135" s="269" t="s">
        <v>19</v>
      </c>
      <c r="F135" s="270" t="s">
        <v>236</v>
      </c>
      <c r="G135" s="268"/>
      <c r="H135" s="271">
        <v>1161.615</v>
      </c>
      <c r="I135" s="272"/>
      <c r="J135" s="268"/>
      <c r="K135" s="268"/>
      <c r="L135" s="273"/>
      <c r="M135" s="274"/>
      <c r="N135" s="275"/>
      <c r="O135" s="275"/>
      <c r="P135" s="275"/>
      <c r="Q135" s="275"/>
      <c r="R135" s="275"/>
      <c r="S135" s="275"/>
      <c r="T135" s="276"/>
      <c r="U135" s="16"/>
      <c r="V135" s="16"/>
      <c r="W135" s="16"/>
      <c r="X135" s="16"/>
      <c r="Y135" s="16"/>
      <c r="Z135" s="16"/>
      <c r="AA135" s="16"/>
      <c r="AB135" s="16"/>
      <c r="AC135" s="16"/>
      <c r="AD135" s="16"/>
      <c r="AE135" s="16"/>
      <c r="AT135" s="277" t="s">
        <v>221</v>
      </c>
      <c r="AU135" s="277" t="s">
        <v>81</v>
      </c>
      <c r="AV135" s="16" t="s">
        <v>217</v>
      </c>
      <c r="AW135" s="16" t="s">
        <v>34</v>
      </c>
      <c r="AX135" s="16" t="s">
        <v>81</v>
      </c>
      <c r="AY135" s="277" t="s">
        <v>210</v>
      </c>
    </row>
    <row r="136" s="12" customFormat="1" ht="25.92" customHeight="1">
      <c r="A136" s="12"/>
      <c r="B136" s="200"/>
      <c r="C136" s="201"/>
      <c r="D136" s="202" t="s">
        <v>73</v>
      </c>
      <c r="E136" s="203" t="s">
        <v>374</v>
      </c>
      <c r="F136" s="203" t="s">
        <v>4235</v>
      </c>
      <c r="G136" s="201"/>
      <c r="H136" s="201"/>
      <c r="I136" s="204"/>
      <c r="J136" s="205">
        <f>BK136</f>
        <v>0</v>
      </c>
      <c r="K136" s="201"/>
      <c r="L136" s="206"/>
      <c r="M136" s="207"/>
      <c r="N136" s="208"/>
      <c r="O136" s="208"/>
      <c r="P136" s="209">
        <f>SUM(P137:P143)</f>
        <v>0</v>
      </c>
      <c r="Q136" s="208"/>
      <c r="R136" s="209">
        <f>SUM(R137:R143)</f>
        <v>673.91999999999996</v>
      </c>
      <c r="S136" s="208"/>
      <c r="T136" s="210">
        <f>SUM(T137:T143)</f>
        <v>0</v>
      </c>
      <c r="U136" s="12"/>
      <c r="V136" s="12"/>
      <c r="W136" s="12"/>
      <c r="X136" s="12"/>
      <c r="Y136" s="12"/>
      <c r="Z136" s="12"/>
      <c r="AA136" s="12"/>
      <c r="AB136" s="12"/>
      <c r="AC136" s="12"/>
      <c r="AD136" s="12"/>
      <c r="AE136" s="12"/>
      <c r="AR136" s="211" t="s">
        <v>81</v>
      </c>
      <c r="AT136" s="212" t="s">
        <v>73</v>
      </c>
      <c r="AU136" s="212" t="s">
        <v>74</v>
      </c>
      <c r="AY136" s="211" t="s">
        <v>210</v>
      </c>
      <c r="BK136" s="213">
        <f>SUM(BK137:BK143)</f>
        <v>0</v>
      </c>
    </row>
    <row r="137" s="2" customFormat="1" ht="16.5" customHeight="1">
      <c r="A137" s="40"/>
      <c r="B137" s="41"/>
      <c r="C137" s="216" t="s">
        <v>286</v>
      </c>
      <c r="D137" s="216" t="s">
        <v>212</v>
      </c>
      <c r="E137" s="217" t="s">
        <v>4236</v>
      </c>
      <c r="F137" s="218" t="s">
        <v>4237</v>
      </c>
      <c r="G137" s="219" t="s">
        <v>215</v>
      </c>
      <c r="H137" s="220">
        <v>421.19999999999999</v>
      </c>
      <c r="I137" s="221"/>
      <c r="J137" s="222">
        <f>ROUND(I137*H137,2)</f>
        <v>0</v>
      </c>
      <c r="K137" s="218" t="s">
        <v>216</v>
      </c>
      <c r="L137" s="46"/>
      <c r="M137" s="223" t="s">
        <v>19</v>
      </c>
      <c r="N137" s="224"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217</v>
      </c>
      <c r="AT137" s="227" t="s">
        <v>212</v>
      </c>
      <c r="AU137" s="227" t="s">
        <v>81</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217</v>
      </c>
      <c r="BM137" s="227" t="s">
        <v>368</v>
      </c>
    </row>
    <row r="138" s="2" customFormat="1">
      <c r="A138" s="40"/>
      <c r="B138" s="41"/>
      <c r="C138" s="42"/>
      <c r="D138" s="229" t="s">
        <v>219</v>
      </c>
      <c r="E138" s="42"/>
      <c r="F138" s="230" t="s">
        <v>4238</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219</v>
      </c>
      <c r="AU138" s="19" t="s">
        <v>81</v>
      </c>
    </row>
    <row r="139" s="14" customFormat="1">
      <c r="A139" s="14"/>
      <c r="B139" s="245"/>
      <c r="C139" s="246"/>
      <c r="D139" s="236" t="s">
        <v>221</v>
      </c>
      <c r="E139" s="247" t="s">
        <v>19</v>
      </c>
      <c r="F139" s="248" t="s">
        <v>4239</v>
      </c>
      <c r="G139" s="246"/>
      <c r="H139" s="249">
        <v>421.19999999999999</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81</v>
      </c>
      <c r="AV139" s="14" t="s">
        <v>83</v>
      </c>
      <c r="AW139" s="14" t="s">
        <v>34</v>
      </c>
      <c r="AX139" s="14" t="s">
        <v>74</v>
      </c>
      <c r="AY139" s="255" t="s">
        <v>210</v>
      </c>
    </row>
    <row r="140" s="16" customFormat="1">
      <c r="A140" s="16"/>
      <c r="B140" s="267"/>
      <c r="C140" s="268"/>
      <c r="D140" s="236" t="s">
        <v>221</v>
      </c>
      <c r="E140" s="269" t="s">
        <v>19</v>
      </c>
      <c r="F140" s="270" t="s">
        <v>236</v>
      </c>
      <c r="G140" s="268"/>
      <c r="H140" s="271">
        <v>421.19999999999999</v>
      </c>
      <c r="I140" s="272"/>
      <c r="J140" s="268"/>
      <c r="K140" s="268"/>
      <c r="L140" s="273"/>
      <c r="M140" s="274"/>
      <c r="N140" s="275"/>
      <c r="O140" s="275"/>
      <c r="P140" s="275"/>
      <c r="Q140" s="275"/>
      <c r="R140" s="275"/>
      <c r="S140" s="275"/>
      <c r="T140" s="276"/>
      <c r="U140" s="16"/>
      <c r="V140" s="16"/>
      <c r="W140" s="16"/>
      <c r="X140" s="16"/>
      <c r="Y140" s="16"/>
      <c r="Z140" s="16"/>
      <c r="AA140" s="16"/>
      <c r="AB140" s="16"/>
      <c r="AC140" s="16"/>
      <c r="AD140" s="16"/>
      <c r="AE140" s="16"/>
      <c r="AT140" s="277" t="s">
        <v>221</v>
      </c>
      <c r="AU140" s="277" t="s">
        <v>81</v>
      </c>
      <c r="AV140" s="16" t="s">
        <v>217</v>
      </c>
      <c r="AW140" s="16" t="s">
        <v>34</v>
      </c>
      <c r="AX140" s="16" t="s">
        <v>81</v>
      </c>
      <c r="AY140" s="277" t="s">
        <v>210</v>
      </c>
    </row>
    <row r="141" s="2" customFormat="1" ht="16.5" customHeight="1">
      <c r="A141" s="40"/>
      <c r="B141" s="41"/>
      <c r="C141" s="278" t="s">
        <v>292</v>
      </c>
      <c r="D141" s="278" t="s">
        <v>424</v>
      </c>
      <c r="E141" s="279" t="s">
        <v>4240</v>
      </c>
      <c r="F141" s="280" t="s">
        <v>4241</v>
      </c>
      <c r="G141" s="281" t="s">
        <v>356</v>
      </c>
      <c r="H141" s="282">
        <v>673.91999999999996</v>
      </c>
      <c r="I141" s="283"/>
      <c r="J141" s="284">
        <f>ROUND(I141*H141,2)</f>
        <v>0</v>
      </c>
      <c r="K141" s="280" t="s">
        <v>216</v>
      </c>
      <c r="L141" s="285"/>
      <c r="M141" s="286" t="s">
        <v>19</v>
      </c>
      <c r="N141" s="287" t="s">
        <v>45</v>
      </c>
      <c r="O141" s="86"/>
      <c r="P141" s="225">
        <f>O141*H141</f>
        <v>0</v>
      </c>
      <c r="Q141" s="225">
        <v>1</v>
      </c>
      <c r="R141" s="225">
        <f>Q141*H141</f>
        <v>673.91999999999996</v>
      </c>
      <c r="S141" s="225">
        <v>0</v>
      </c>
      <c r="T141" s="226">
        <f>S141*H141</f>
        <v>0</v>
      </c>
      <c r="U141" s="40"/>
      <c r="V141" s="40"/>
      <c r="W141" s="40"/>
      <c r="X141" s="40"/>
      <c r="Y141" s="40"/>
      <c r="Z141" s="40"/>
      <c r="AA141" s="40"/>
      <c r="AB141" s="40"/>
      <c r="AC141" s="40"/>
      <c r="AD141" s="40"/>
      <c r="AE141" s="40"/>
      <c r="AR141" s="227" t="s">
        <v>286</v>
      </c>
      <c r="AT141" s="227" t="s">
        <v>424</v>
      </c>
      <c r="AU141" s="227" t="s">
        <v>81</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386</v>
      </c>
    </row>
    <row r="142" s="14" customFormat="1">
      <c r="A142" s="14"/>
      <c r="B142" s="245"/>
      <c r="C142" s="246"/>
      <c r="D142" s="236" t="s">
        <v>221</v>
      </c>
      <c r="E142" s="247" t="s">
        <v>19</v>
      </c>
      <c r="F142" s="248" t="s">
        <v>4242</v>
      </c>
      <c r="G142" s="246"/>
      <c r="H142" s="249">
        <v>673.91999999999996</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221</v>
      </c>
      <c r="AU142" s="255" t="s">
        <v>81</v>
      </c>
      <c r="AV142" s="14" t="s">
        <v>83</v>
      </c>
      <c r="AW142" s="14" t="s">
        <v>34</v>
      </c>
      <c r="AX142" s="14" t="s">
        <v>74</v>
      </c>
      <c r="AY142" s="255" t="s">
        <v>210</v>
      </c>
    </row>
    <row r="143" s="16" customFormat="1">
      <c r="A143" s="16"/>
      <c r="B143" s="267"/>
      <c r="C143" s="268"/>
      <c r="D143" s="236" t="s">
        <v>221</v>
      </c>
      <c r="E143" s="269" t="s">
        <v>19</v>
      </c>
      <c r="F143" s="270" t="s">
        <v>236</v>
      </c>
      <c r="G143" s="268"/>
      <c r="H143" s="271">
        <v>673.91999999999996</v>
      </c>
      <c r="I143" s="272"/>
      <c r="J143" s="268"/>
      <c r="K143" s="268"/>
      <c r="L143" s="273"/>
      <c r="M143" s="274"/>
      <c r="N143" s="275"/>
      <c r="O143" s="275"/>
      <c r="P143" s="275"/>
      <c r="Q143" s="275"/>
      <c r="R143" s="275"/>
      <c r="S143" s="275"/>
      <c r="T143" s="276"/>
      <c r="U143" s="16"/>
      <c r="V143" s="16"/>
      <c r="W143" s="16"/>
      <c r="X143" s="16"/>
      <c r="Y143" s="16"/>
      <c r="Z143" s="16"/>
      <c r="AA143" s="16"/>
      <c r="AB143" s="16"/>
      <c r="AC143" s="16"/>
      <c r="AD143" s="16"/>
      <c r="AE143" s="16"/>
      <c r="AT143" s="277" t="s">
        <v>221</v>
      </c>
      <c r="AU143" s="277" t="s">
        <v>81</v>
      </c>
      <c r="AV143" s="16" t="s">
        <v>217</v>
      </c>
      <c r="AW143" s="16" t="s">
        <v>34</v>
      </c>
      <c r="AX143" s="16" t="s">
        <v>81</v>
      </c>
      <c r="AY143" s="277" t="s">
        <v>210</v>
      </c>
    </row>
    <row r="144" s="12" customFormat="1" ht="25.92" customHeight="1">
      <c r="A144" s="12"/>
      <c r="B144" s="200"/>
      <c r="C144" s="201"/>
      <c r="D144" s="202" t="s">
        <v>73</v>
      </c>
      <c r="E144" s="203" t="s">
        <v>607</v>
      </c>
      <c r="F144" s="203" t="s">
        <v>4243</v>
      </c>
      <c r="G144" s="201"/>
      <c r="H144" s="201"/>
      <c r="I144" s="204"/>
      <c r="J144" s="205">
        <f>BK144</f>
        <v>0</v>
      </c>
      <c r="K144" s="201"/>
      <c r="L144" s="206"/>
      <c r="M144" s="207"/>
      <c r="N144" s="208"/>
      <c r="O144" s="208"/>
      <c r="P144" s="209">
        <f>SUM(P145:P168)</f>
        <v>0</v>
      </c>
      <c r="Q144" s="208"/>
      <c r="R144" s="209">
        <f>SUM(R145:R168)</f>
        <v>30.437497279999995</v>
      </c>
      <c r="S144" s="208"/>
      <c r="T144" s="210">
        <f>SUM(T145:T168)</f>
        <v>0</v>
      </c>
      <c r="U144" s="12"/>
      <c r="V144" s="12"/>
      <c r="W144" s="12"/>
      <c r="X144" s="12"/>
      <c r="Y144" s="12"/>
      <c r="Z144" s="12"/>
      <c r="AA144" s="12"/>
      <c r="AB144" s="12"/>
      <c r="AC144" s="12"/>
      <c r="AD144" s="12"/>
      <c r="AE144" s="12"/>
      <c r="AR144" s="211" t="s">
        <v>81</v>
      </c>
      <c r="AT144" s="212" t="s">
        <v>73</v>
      </c>
      <c r="AU144" s="212" t="s">
        <v>74</v>
      </c>
      <c r="AY144" s="211" t="s">
        <v>210</v>
      </c>
      <c r="BK144" s="213">
        <f>SUM(BK145:BK168)</f>
        <v>0</v>
      </c>
    </row>
    <row r="145" s="2" customFormat="1" ht="16.5" customHeight="1">
      <c r="A145" s="40"/>
      <c r="B145" s="41"/>
      <c r="C145" s="216" t="s">
        <v>299</v>
      </c>
      <c r="D145" s="216" t="s">
        <v>212</v>
      </c>
      <c r="E145" s="217" t="s">
        <v>4244</v>
      </c>
      <c r="F145" s="218" t="s">
        <v>4245</v>
      </c>
      <c r="G145" s="219" t="s">
        <v>215</v>
      </c>
      <c r="H145" s="220">
        <v>37.700000000000003</v>
      </c>
      <c r="I145" s="221"/>
      <c r="J145" s="222">
        <f>ROUND(I145*H145,2)</f>
        <v>0</v>
      </c>
      <c r="K145" s="218" t="s">
        <v>216</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217</v>
      </c>
      <c r="AT145" s="227" t="s">
        <v>212</v>
      </c>
      <c r="AU145" s="227" t="s">
        <v>81</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217</v>
      </c>
      <c r="BM145" s="227" t="s">
        <v>406</v>
      </c>
    </row>
    <row r="146" s="2" customFormat="1">
      <c r="A146" s="40"/>
      <c r="B146" s="41"/>
      <c r="C146" s="42"/>
      <c r="D146" s="229" t="s">
        <v>219</v>
      </c>
      <c r="E146" s="42"/>
      <c r="F146" s="230" t="s">
        <v>4246</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219</v>
      </c>
      <c r="AU146" s="19" t="s">
        <v>81</v>
      </c>
    </row>
    <row r="147" s="14" customFormat="1">
      <c r="A147" s="14"/>
      <c r="B147" s="245"/>
      <c r="C147" s="246"/>
      <c r="D147" s="236" t="s">
        <v>221</v>
      </c>
      <c r="E147" s="247" t="s">
        <v>19</v>
      </c>
      <c r="F147" s="248" t="s">
        <v>4247</v>
      </c>
      <c r="G147" s="246"/>
      <c r="H147" s="249">
        <v>37.700000000000003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81</v>
      </c>
      <c r="AV147" s="14" t="s">
        <v>83</v>
      </c>
      <c r="AW147" s="14" t="s">
        <v>34</v>
      </c>
      <c r="AX147" s="14" t="s">
        <v>74</v>
      </c>
      <c r="AY147" s="255" t="s">
        <v>210</v>
      </c>
    </row>
    <row r="148" s="16" customFormat="1">
      <c r="A148" s="16"/>
      <c r="B148" s="267"/>
      <c r="C148" s="268"/>
      <c r="D148" s="236" t="s">
        <v>221</v>
      </c>
      <c r="E148" s="269" t="s">
        <v>19</v>
      </c>
      <c r="F148" s="270" t="s">
        <v>236</v>
      </c>
      <c r="G148" s="268"/>
      <c r="H148" s="271">
        <v>37.700000000000003</v>
      </c>
      <c r="I148" s="272"/>
      <c r="J148" s="268"/>
      <c r="K148" s="268"/>
      <c r="L148" s="273"/>
      <c r="M148" s="274"/>
      <c r="N148" s="275"/>
      <c r="O148" s="275"/>
      <c r="P148" s="275"/>
      <c r="Q148" s="275"/>
      <c r="R148" s="275"/>
      <c r="S148" s="275"/>
      <c r="T148" s="276"/>
      <c r="U148" s="16"/>
      <c r="V148" s="16"/>
      <c r="W148" s="16"/>
      <c r="X148" s="16"/>
      <c r="Y148" s="16"/>
      <c r="Z148" s="16"/>
      <c r="AA148" s="16"/>
      <c r="AB148" s="16"/>
      <c r="AC148" s="16"/>
      <c r="AD148" s="16"/>
      <c r="AE148" s="16"/>
      <c r="AT148" s="277" t="s">
        <v>221</v>
      </c>
      <c r="AU148" s="277" t="s">
        <v>81</v>
      </c>
      <c r="AV148" s="16" t="s">
        <v>217</v>
      </c>
      <c r="AW148" s="16" t="s">
        <v>34</v>
      </c>
      <c r="AX148" s="16" t="s">
        <v>81</v>
      </c>
      <c r="AY148" s="277" t="s">
        <v>210</v>
      </c>
    </row>
    <row r="149" s="2" customFormat="1" ht="16.5" customHeight="1">
      <c r="A149" s="40"/>
      <c r="B149" s="41"/>
      <c r="C149" s="216" t="s">
        <v>307</v>
      </c>
      <c r="D149" s="216" t="s">
        <v>212</v>
      </c>
      <c r="E149" s="217" t="s">
        <v>4248</v>
      </c>
      <c r="F149" s="218" t="s">
        <v>4249</v>
      </c>
      <c r="G149" s="219" t="s">
        <v>215</v>
      </c>
      <c r="H149" s="220">
        <v>169</v>
      </c>
      <c r="I149" s="221"/>
      <c r="J149" s="222">
        <f>ROUND(I149*H149,2)</f>
        <v>0</v>
      </c>
      <c r="K149" s="218" t="s">
        <v>216</v>
      </c>
      <c r="L149" s="46"/>
      <c r="M149" s="223" t="s">
        <v>19</v>
      </c>
      <c r="N149" s="224"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217</v>
      </c>
      <c r="AT149" s="227" t="s">
        <v>212</v>
      </c>
      <c r="AU149" s="227" t="s">
        <v>81</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217</v>
      </c>
      <c r="BM149" s="227" t="s">
        <v>423</v>
      </c>
    </row>
    <row r="150" s="2" customFormat="1">
      <c r="A150" s="40"/>
      <c r="B150" s="41"/>
      <c r="C150" s="42"/>
      <c r="D150" s="229" t="s">
        <v>219</v>
      </c>
      <c r="E150" s="42"/>
      <c r="F150" s="230" t="s">
        <v>4250</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219</v>
      </c>
      <c r="AU150" s="19" t="s">
        <v>81</v>
      </c>
    </row>
    <row r="151" s="14" customFormat="1">
      <c r="A151" s="14"/>
      <c r="B151" s="245"/>
      <c r="C151" s="246"/>
      <c r="D151" s="236" t="s">
        <v>221</v>
      </c>
      <c r="E151" s="247" t="s">
        <v>19</v>
      </c>
      <c r="F151" s="248" t="s">
        <v>4251</v>
      </c>
      <c r="G151" s="246"/>
      <c r="H151" s="249">
        <v>169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81</v>
      </c>
      <c r="AV151" s="14" t="s">
        <v>83</v>
      </c>
      <c r="AW151" s="14" t="s">
        <v>34</v>
      </c>
      <c r="AX151" s="14" t="s">
        <v>74</v>
      </c>
      <c r="AY151" s="255" t="s">
        <v>210</v>
      </c>
    </row>
    <row r="152" s="16" customFormat="1">
      <c r="A152" s="16"/>
      <c r="B152" s="267"/>
      <c r="C152" s="268"/>
      <c r="D152" s="236" t="s">
        <v>221</v>
      </c>
      <c r="E152" s="269" t="s">
        <v>19</v>
      </c>
      <c r="F152" s="270" t="s">
        <v>236</v>
      </c>
      <c r="G152" s="268"/>
      <c r="H152" s="271">
        <v>169</v>
      </c>
      <c r="I152" s="272"/>
      <c r="J152" s="268"/>
      <c r="K152" s="268"/>
      <c r="L152" s="273"/>
      <c r="M152" s="274"/>
      <c r="N152" s="275"/>
      <c r="O152" s="275"/>
      <c r="P152" s="275"/>
      <c r="Q152" s="275"/>
      <c r="R152" s="275"/>
      <c r="S152" s="275"/>
      <c r="T152" s="276"/>
      <c r="U152" s="16"/>
      <c r="V152" s="16"/>
      <c r="W152" s="16"/>
      <c r="X152" s="16"/>
      <c r="Y152" s="16"/>
      <c r="Z152" s="16"/>
      <c r="AA152" s="16"/>
      <c r="AB152" s="16"/>
      <c r="AC152" s="16"/>
      <c r="AD152" s="16"/>
      <c r="AE152" s="16"/>
      <c r="AT152" s="277" t="s">
        <v>221</v>
      </c>
      <c r="AU152" s="277" t="s">
        <v>81</v>
      </c>
      <c r="AV152" s="16" t="s">
        <v>217</v>
      </c>
      <c r="AW152" s="16" t="s">
        <v>34</v>
      </c>
      <c r="AX152" s="16" t="s">
        <v>81</v>
      </c>
      <c r="AY152" s="277" t="s">
        <v>210</v>
      </c>
    </row>
    <row r="153" s="2" customFormat="1" ht="16.5" customHeight="1">
      <c r="A153" s="40"/>
      <c r="B153" s="41"/>
      <c r="C153" s="216" t="s">
        <v>314</v>
      </c>
      <c r="D153" s="216" t="s">
        <v>212</v>
      </c>
      <c r="E153" s="217" t="s">
        <v>3178</v>
      </c>
      <c r="F153" s="218" t="s">
        <v>3179</v>
      </c>
      <c r="G153" s="219" t="s">
        <v>215</v>
      </c>
      <c r="H153" s="220">
        <v>2.6000000000000001</v>
      </c>
      <c r="I153" s="221"/>
      <c r="J153" s="222">
        <f>ROUND(I153*H153,2)</f>
        <v>0</v>
      </c>
      <c r="K153" s="218" t="s">
        <v>216</v>
      </c>
      <c r="L153" s="46"/>
      <c r="M153" s="223" t="s">
        <v>19</v>
      </c>
      <c r="N153" s="224" t="s">
        <v>45</v>
      </c>
      <c r="O153" s="86"/>
      <c r="P153" s="225">
        <f>O153*H153</f>
        <v>0</v>
      </c>
      <c r="Q153" s="225">
        <v>1.8907700000000001</v>
      </c>
      <c r="R153" s="225">
        <f>Q153*H153</f>
        <v>4.9160020000000006</v>
      </c>
      <c r="S153" s="225">
        <v>0</v>
      </c>
      <c r="T153" s="226">
        <f>S153*H153</f>
        <v>0</v>
      </c>
      <c r="U153" s="40"/>
      <c r="V153" s="40"/>
      <c r="W153" s="40"/>
      <c r="X153" s="40"/>
      <c r="Y153" s="40"/>
      <c r="Z153" s="40"/>
      <c r="AA153" s="40"/>
      <c r="AB153" s="40"/>
      <c r="AC153" s="40"/>
      <c r="AD153" s="40"/>
      <c r="AE153" s="40"/>
      <c r="AR153" s="227" t="s">
        <v>217</v>
      </c>
      <c r="AT153" s="227" t="s">
        <v>212</v>
      </c>
      <c r="AU153" s="227" t="s">
        <v>81</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217</v>
      </c>
      <c r="BM153" s="227" t="s">
        <v>435</v>
      </c>
    </row>
    <row r="154" s="2" customFormat="1">
      <c r="A154" s="40"/>
      <c r="B154" s="41"/>
      <c r="C154" s="42"/>
      <c r="D154" s="229" t="s">
        <v>219</v>
      </c>
      <c r="E154" s="42"/>
      <c r="F154" s="230" t="s">
        <v>3181</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219</v>
      </c>
      <c r="AU154" s="19" t="s">
        <v>81</v>
      </c>
    </row>
    <row r="155" s="2" customFormat="1" ht="24.15" customHeight="1">
      <c r="A155" s="40"/>
      <c r="B155" s="41"/>
      <c r="C155" s="216" t="s">
        <v>332</v>
      </c>
      <c r="D155" s="216" t="s">
        <v>212</v>
      </c>
      <c r="E155" s="217" t="s">
        <v>4252</v>
      </c>
      <c r="F155" s="218" t="s">
        <v>4253</v>
      </c>
      <c r="G155" s="219" t="s">
        <v>215</v>
      </c>
      <c r="H155" s="220">
        <v>11</v>
      </c>
      <c r="I155" s="221"/>
      <c r="J155" s="222">
        <f>ROUND(I155*H155,2)</f>
        <v>0</v>
      </c>
      <c r="K155" s="218" t="s">
        <v>216</v>
      </c>
      <c r="L155" s="46"/>
      <c r="M155" s="223" t="s">
        <v>19</v>
      </c>
      <c r="N155" s="224" t="s">
        <v>45</v>
      </c>
      <c r="O155" s="86"/>
      <c r="P155" s="225">
        <f>O155*H155</f>
        <v>0</v>
      </c>
      <c r="Q155" s="225">
        <v>2.3010199999999998</v>
      </c>
      <c r="R155" s="225">
        <f>Q155*H155</f>
        <v>25.311219999999999</v>
      </c>
      <c r="S155" s="225">
        <v>0</v>
      </c>
      <c r="T155" s="226">
        <f>S155*H155</f>
        <v>0</v>
      </c>
      <c r="U155" s="40"/>
      <c r="V155" s="40"/>
      <c r="W155" s="40"/>
      <c r="X155" s="40"/>
      <c r="Y155" s="40"/>
      <c r="Z155" s="40"/>
      <c r="AA155" s="40"/>
      <c r="AB155" s="40"/>
      <c r="AC155" s="40"/>
      <c r="AD155" s="40"/>
      <c r="AE155" s="40"/>
      <c r="AR155" s="227" t="s">
        <v>217</v>
      </c>
      <c r="AT155" s="227" t="s">
        <v>212</v>
      </c>
      <c r="AU155" s="227" t="s">
        <v>81</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217</v>
      </c>
      <c r="BM155" s="227" t="s">
        <v>456</v>
      </c>
    </row>
    <row r="156" s="2" customFormat="1">
      <c r="A156" s="40"/>
      <c r="B156" s="41"/>
      <c r="C156" s="42"/>
      <c r="D156" s="229" t="s">
        <v>219</v>
      </c>
      <c r="E156" s="42"/>
      <c r="F156" s="230" t="s">
        <v>4254</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219</v>
      </c>
      <c r="AU156" s="19" t="s">
        <v>81</v>
      </c>
    </row>
    <row r="157" s="13" customFormat="1">
      <c r="A157" s="13"/>
      <c r="B157" s="234"/>
      <c r="C157" s="235"/>
      <c r="D157" s="236" t="s">
        <v>221</v>
      </c>
      <c r="E157" s="237" t="s">
        <v>19</v>
      </c>
      <c r="F157" s="238" t="s">
        <v>4255</v>
      </c>
      <c r="G157" s="235"/>
      <c r="H157" s="237" t="s">
        <v>19</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221</v>
      </c>
      <c r="AU157" s="244" t="s">
        <v>81</v>
      </c>
      <c r="AV157" s="13" t="s">
        <v>81</v>
      </c>
      <c r="AW157" s="13" t="s">
        <v>34</v>
      </c>
      <c r="AX157" s="13" t="s">
        <v>74</v>
      </c>
      <c r="AY157" s="244" t="s">
        <v>210</v>
      </c>
    </row>
    <row r="158" s="14" customFormat="1">
      <c r="A158" s="14"/>
      <c r="B158" s="245"/>
      <c r="C158" s="246"/>
      <c r="D158" s="236" t="s">
        <v>221</v>
      </c>
      <c r="E158" s="247" t="s">
        <v>19</v>
      </c>
      <c r="F158" s="248" t="s">
        <v>4256</v>
      </c>
      <c r="G158" s="246"/>
      <c r="H158" s="249">
        <v>11</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221</v>
      </c>
      <c r="AU158" s="255" t="s">
        <v>81</v>
      </c>
      <c r="AV158" s="14" t="s">
        <v>83</v>
      </c>
      <c r="AW158" s="14" t="s">
        <v>34</v>
      </c>
      <c r="AX158" s="14" t="s">
        <v>74</v>
      </c>
      <c r="AY158" s="255" t="s">
        <v>210</v>
      </c>
    </row>
    <row r="159" s="16" customFormat="1">
      <c r="A159" s="16"/>
      <c r="B159" s="267"/>
      <c r="C159" s="268"/>
      <c r="D159" s="236" t="s">
        <v>221</v>
      </c>
      <c r="E159" s="269" t="s">
        <v>19</v>
      </c>
      <c r="F159" s="270" t="s">
        <v>236</v>
      </c>
      <c r="G159" s="268"/>
      <c r="H159" s="271">
        <v>11</v>
      </c>
      <c r="I159" s="272"/>
      <c r="J159" s="268"/>
      <c r="K159" s="268"/>
      <c r="L159" s="273"/>
      <c r="M159" s="274"/>
      <c r="N159" s="275"/>
      <c r="O159" s="275"/>
      <c r="P159" s="275"/>
      <c r="Q159" s="275"/>
      <c r="R159" s="275"/>
      <c r="S159" s="275"/>
      <c r="T159" s="276"/>
      <c r="U159" s="16"/>
      <c r="V159" s="16"/>
      <c r="W159" s="16"/>
      <c r="X159" s="16"/>
      <c r="Y159" s="16"/>
      <c r="Z159" s="16"/>
      <c r="AA159" s="16"/>
      <c r="AB159" s="16"/>
      <c r="AC159" s="16"/>
      <c r="AD159" s="16"/>
      <c r="AE159" s="16"/>
      <c r="AT159" s="277" t="s">
        <v>221</v>
      </c>
      <c r="AU159" s="277" t="s">
        <v>81</v>
      </c>
      <c r="AV159" s="16" t="s">
        <v>217</v>
      </c>
      <c r="AW159" s="16" t="s">
        <v>34</v>
      </c>
      <c r="AX159" s="16" t="s">
        <v>81</v>
      </c>
      <c r="AY159" s="277" t="s">
        <v>210</v>
      </c>
    </row>
    <row r="160" s="2" customFormat="1" ht="24.15" customHeight="1">
      <c r="A160" s="40"/>
      <c r="B160" s="41"/>
      <c r="C160" s="216" t="s">
        <v>349</v>
      </c>
      <c r="D160" s="216" t="s">
        <v>212</v>
      </c>
      <c r="E160" s="217" t="s">
        <v>4257</v>
      </c>
      <c r="F160" s="218" t="s">
        <v>4258</v>
      </c>
      <c r="G160" s="219" t="s">
        <v>270</v>
      </c>
      <c r="H160" s="220">
        <v>2.3300000000000001</v>
      </c>
      <c r="I160" s="221"/>
      <c r="J160" s="222">
        <f>ROUND(I160*H160,2)</f>
        <v>0</v>
      </c>
      <c r="K160" s="218" t="s">
        <v>216</v>
      </c>
      <c r="L160" s="46"/>
      <c r="M160" s="223" t="s">
        <v>19</v>
      </c>
      <c r="N160" s="224" t="s">
        <v>45</v>
      </c>
      <c r="O160" s="86"/>
      <c r="P160" s="225">
        <f>O160*H160</f>
        <v>0</v>
      </c>
      <c r="Q160" s="225">
        <v>0.0063200000000000001</v>
      </c>
      <c r="R160" s="225">
        <f>Q160*H160</f>
        <v>0.0147256</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474</v>
      </c>
    </row>
    <row r="161" s="2" customFormat="1">
      <c r="A161" s="40"/>
      <c r="B161" s="41"/>
      <c r="C161" s="42"/>
      <c r="D161" s="229" t="s">
        <v>219</v>
      </c>
      <c r="E161" s="42"/>
      <c r="F161" s="230" t="s">
        <v>4259</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219</v>
      </c>
      <c r="AU161" s="19" t="s">
        <v>81</v>
      </c>
    </row>
    <row r="162" s="14" customFormat="1">
      <c r="A162" s="14"/>
      <c r="B162" s="245"/>
      <c r="C162" s="246"/>
      <c r="D162" s="236" t="s">
        <v>221</v>
      </c>
      <c r="E162" s="247" t="s">
        <v>19</v>
      </c>
      <c r="F162" s="248" t="s">
        <v>4260</v>
      </c>
      <c r="G162" s="246"/>
      <c r="H162" s="249">
        <v>2.3300000000000001</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221</v>
      </c>
      <c r="AU162" s="255" t="s">
        <v>81</v>
      </c>
      <c r="AV162" s="14" t="s">
        <v>83</v>
      </c>
      <c r="AW162" s="14" t="s">
        <v>34</v>
      </c>
      <c r="AX162" s="14" t="s">
        <v>74</v>
      </c>
      <c r="AY162" s="255" t="s">
        <v>210</v>
      </c>
    </row>
    <row r="163" s="16" customFormat="1">
      <c r="A163" s="16"/>
      <c r="B163" s="267"/>
      <c r="C163" s="268"/>
      <c r="D163" s="236" t="s">
        <v>221</v>
      </c>
      <c r="E163" s="269" t="s">
        <v>19</v>
      </c>
      <c r="F163" s="270" t="s">
        <v>236</v>
      </c>
      <c r="G163" s="268"/>
      <c r="H163" s="271">
        <v>2.3300000000000001</v>
      </c>
      <c r="I163" s="272"/>
      <c r="J163" s="268"/>
      <c r="K163" s="268"/>
      <c r="L163" s="273"/>
      <c r="M163" s="274"/>
      <c r="N163" s="275"/>
      <c r="O163" s="275"/>
      <c r="P163" s="275"/>
      <c r="Q163" s="275"/>
      <c r="R163" s="275"/>
      <c r="S163" s="275"/>
      <c r="T163" s="276"/>
      <c r="U163" s="16"/>
      <c r="V163" s="16"/>
      <c r="W163" s="16"/>
      <c r="X163" s="16"/>
      <c r="Y163" s="16"/>
      <c r="Z163" s="16"/>
      <c r="AA163" s="16"/>
      <c r="AB163" s="16"/>
      <c r="AC163" s="16"/>
      <c r="AD163" s="16"/>
      <c r="AE163" s="16"/>
      <c r="AT163" s="277" t="s">
        <v>221</v>
      </c>
      <c r="AU163" s="277" t="s">
        <v>81</v>
      </c>
      <c r="AV163" s="16" t="s">
        <v>217</v>
      </c>
      <c r="AW163" s="16" t="s">
        <v>34</v>
      </c>
      <c r="AX163" s="16" t="s">
        <v>81</v>
      </c>
      <c r="AY163" s="277" t="s">
        <v>210</v>
      </c>
    </row>
    <row r="164" s="2" customFormat="1" ht="16.5" customHeight="1">
      <c r="A164" s="40"/>
      <c r="B164" s="41"/>
      <c r="C164" s="216" t="s">
        <v>8</v>
      </c>
      <c r="D164" s="216" t="s">
        <v>212</v>
      </c>
      <c r="E164" s="217" t="s">
        <v>4261</v>
      </c>
      <c r="F164" s="218" t="s">
        <v>4262</v>
      </c>
      <c r="G164" s="219" t="s">
        <v>356</v>
      </c>
      <c r="H164" s="220">
        <v>0.184</v>
      </c>
      <c r="I164" s="221"/>
      <c r="J164" s="222">
        <f>ROUND(I164*H164,2)</f>
        <v>0</v>
      </c>
      <c r="K164" s="218" t="s">
        <v>216</v>
      </c>
      <c r="L164" s="46"/>
      <c r="M164" s="223" t="s">
        <v>19</v>
      </c>
      <c r="N164" s="224" t="s">
        <v>45</v>
      </c>
      <c r="O164" s="86"/>
      <c r="P164" s="225">
        <f>O164*H164</f>
        <v>0</v>
      </c>
      <c r="Q164" s="225">
        <v>1.06277</v>
      </c>
      <c r="R164" s="225">
        <f>Q164*H164</f>
        <v>0.19554968</v>
      </c>
      <c r="S164" s="225">
        <v>0</v>
      </c>
      <c r="T164" s="226">
        <f>S164*H164</f>
        <v>0</v>
      </c>
      <c r="U164" s="40"/>
      <c r="V164" s="40"/>
      <c r="W164" s="40"/>
      <c r="X164" s="40"/>
      <c r="Y164" s="40"/>
      <c r="Z164" s="40"/>
      <c r="AA164" s="40"/>
      <c r="AB164" s="40"/>
      <c r="AC164" s="40"/>
      <c r="AD164" s="40"/>
      <c r="AE164" s="40"/>
      <c r="AR164" s="227" t="s">
        <v>217</v>
      </c>
      <c r="AT164" s="227" t="s">
        <v>212</v>
      </c>
      <c r="AU164" s="227" t="s">
        <v>81</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217</v>
      </c>
      <c r="BM164" s="227" t="s">
        <v>487</v>
      </c>
    </row>
    <row r="165" s="2" customFormat="1">
      <c r="A165" s="40"/>
      <c r="B165" s="41"/>
      <c r="C165" s="42"/>
      <c r="D165" s="229" t="s">
        <v>219</v>
      </c>
      <c r="E165" s="42"/>
      <c r="F165" s="230" t="s">
        <v>4263</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219</v>
      </c>
      <c r="AU165" s="19" t="s">
        <v>81</v>
      </c>
    </row>
    <row r="166" s="13" customFormat="1">
      <c r="A166" s="13"/>
      <c r="B166" s="234"/>
      <c r="C166" s="235"/>
      <c r="D166" s="236" t="s">
        <v>221</v>
      </c>
      <c r="E166" s="237" t="s">
        <v>19</v>
      </c>
      <c r="F166" s="238" t="s">
        <v>4264</v>
      </c>
      <c r="G166" s="235"/>
      <c r="H166" s="237" t="s">
        <v>19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221</v>
      </c>
      <c r="AU166" s="244" t="s">
        <v>81</v>
      </c>
      <c r="AV166" s="13" t="s">
        <v>81</v>
      </c>
      <c r="AW166" s="13" t="s">
        <v>34</v>
      </c>
      <c r="AX166" s="13" t="s">
        <v>74</v>
      </c>
      <c r="AY166" s="244" t="s">
        <v>210</v>
      </c>
    </row>
    <row r="167" s="14" customFormat="1">
      <c r="A167" s="14"/>
      <c r="B167" s="245"/>
      <c r="C167" s="246"/>
      <c r="D167" s="236" t="s">
        <v>221</v>
      </c>
      <c r="E167" s="247" t="s">
        <v>19</v>
      </c>
      <c r="F167" s="248" t="s">
        <v>4265</v>
      </c>
      <c r="G167" s="246"/>
      <c r="H167" s="249">
        <v>0.184</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221</v>
      </c>
      <c r="AU167" s="255" t="s">
        <v>81</v>
      </c>
      <c r="AV167" s="14" t="s">
        <v>83</v>
      </c>
      <c r="AW167" s="14" t="s">
        <v>34</v>
      </c>
      <c r="AX167" s="14" t="s">
        <v>74</v>
      </c>
      <c r="AY167" s="255" t="s">
        <v>210</v>
      </c>
    </row>
    <row r="168" s="16" customFormat="1">
      <c r="A168" s="16"/>
      <c r="B168" s="267"/>
      <c r="C168" s="268"/>
      <c r="D168" s="236" t="s">
        <v>221</v>
      </c>
      <c r="E168" s="269" t="s">
        <v>19</v>
      </c>
      <c r="F168" s="270" t="s">
        <v>236</v>
      </c>
      <c r="G168" s="268"/>
      <c r="H168" s="271">
        <v>0.184</v>
      </c>
      <c r="I168" s="272"/>
      <c r="J168" s="268"/>
      <c r="K168" s="268"/>
      <c r="L168" s="273"/>
      <c r="M168" s="274"/>
      <c r="N168" s="275"/>
      <c r="O168" s="275"/>
      <c r="P168" s="275"/>
      <c r="Q168" s="275"/>
      <c r="R168" s="275"/>
      <c r="S168" s="275"/>
      <c r="T168" s="276"/>
      <c r="U168" s="16"/>
      <c r="V168" s="16"/>
      <c r="W168" s="16"/>
      <c r="X168" s="16"/>
      <c r="Y168" s="16"/>
      <c r="Z168" s="16"/>
      <c r="AA168" s="16"/>
      <c r="AB168" s="16"/>
      <c r="AC168" s="16"/>
      <c r="AD168" s="16"/>
      <c r="AE168" s="16"/>
      <c r="AT168" s="277" t="s">
        <v>221</v>
      </c>
      <c r="AU168" s="277" t="s">
        <v>81</v>
      </c>
      <c r="AV168" s="16" t="s">
        <v>217</v>
      </c>
      <c r="AW168" s="16" t="s">
        <v>34</v>
      </c>
      <c r="AX168" s="16" t="s">
        <v>81</v>
      </c>
      <c r="AY168" s="277" t="s">
        <v>210</v>
      </c>
    </row>
    <row r="169" s="12" customFormat="1" ht="25.92" customHeight="1">
      <c r="A169" s="12"/>
      <c r="B169" s="200"/>
      <c r="C169" s="201"/>
      <c r="D169" s="202" t="s">
        <v>73</v>
      </c>
      <c r="E169" s="203" t="s">
        <v>4266</v>
      </c>
      <c r="F169" s="203" t="s">
        <v>4267</v>
      </c>
      <c r="G169" s="201"/>
      <c r="H169" s="201"/>
      <c r="I169" s="204"/>
      <c r="J169" s="205">
        <f>BK169</f>
        <v>0</v>
      </c>
      <c r="K169" s="201"/>
      <c r="L169" s="206"/>
      <c r="M169" s="207"/>
      <c r="N169" s="208"/>
      <c r="O169" s="208"/>
      <c r="P169" s="209">
        <f>SUM(P170:P240)</f>
        <v>0</v>
      </c>
      <c r="Q169" s="208"/>
      <c r="R169" s="209">
        <f>SUM(R170:R240)</f>
        <v>0.92903500000000006</v>
      </c>
      <c r="S169" s="208"/>
      <c r="T169" s="210">
        <f>SUM(T170:T240)</f>
        <v>0</v>
      </c>
      <c r="U169" s="12"/>
      <c r="V169" s="12"/>
      <c r="W169" s="12"/>
      <c r="X169" s="12"/>
      <c r="Y169" s="12"/>
      <c r="Z169" s="12"/>
      <c r="AA169" s="12"/>
      <c r="AB169" s="12"/>
      <c r="AC169" s="12"/>
      <c r="AD169" s="12"/>
      <c r="AE169" s="12"/>
      <c r="AR169" s="211" t="s">
        <v>217</v>
      </c>
      <c r="AT169" s="212" t="s">
        <v>73</v>
      </c>
      <c r="AU169" s="212" t="s">
        <v>74</v>
      </c>
      <c r="AY169" s="211" t="s">
        <v>210</v>
      </c>
      <c r="BK169" s="213">
        <f>SUM(BK170:BK240)</f>
        <v>0</v>
      </c>
    </row>
    <row r="170" s="2" customFormat="1" ht="24.15" customHeight="1">
      <c r="A170" s="40"/>
      <c r="B170" s="41"/>
      <c r="C170" s="216" t="s">
        <v>368</v>
      </c>
      <c r="D170" s="216" t="s">
        <v>212</v>
      </c>
      <c r="E170" s="217" t="s">
        <v>4268</v>
      </c>
      <c r="F170" s="218" t="s">
        <v>4269</v>
      </c>
      <c r="G170" s="219" t="s">
        <v>417</v>
      </c>
      <c r="H170" s="220">
        <v>3</v>
      </c>
      <c r="I170" s="221"/>
      <c r="J170" s="222">
        <f>ROUND(I170*H170,2)</f>
        <v>0</v>
      </c>
      <c r="K170" s="218" t="s">
        <v>216</v>
      </c>
      <c r="L170" s="46"/>
      <c r="M170" s="223" t="s">
        <v>19</v>
      </c>
      <c r="N170" s="224" t="s">
        <v>45</v>
      </c>
      <c r="O170" s="86"/>
      <c r="P170" s="225">
        <f>O170*H170</f>
        <v>0</v>
      </c>
      <c r="Q170" s="225">
        <v>0.00131</v>
      </c>
      <c r="R170" s="225">
        <f>Q170*H170</f>
        <v>0.0039299999999999995</v>
      </c>
      <c r="S170" s="225">
        <v>0</v>
      </c>
      <c r="T170" s="226">
        <f>S170*H170</f>
        <v>0</v>
      </c>
      <c r="U170" s="40"/>
      <c r="V170" s="40"/>
      <c r="W170" s="40"/>
      <c r="X170" s="40"/>
      <c r="Y170" s="40"/>
      <c r="Z170" s="40"/>
      <c r="AA170" s="40"/>
      <c r="AB170" s="40"/>
      <c r="AC170" s="40"/>
      <c r="AD170" s="40"/>
      <c r="AE170" s="40"/>
      <c r="AR170" s="227" t="s">
        <v>4270</v>
      </c>
      <c r="AT170" s="227" t="s">
        <v>212</v>
      </c>
      <c r="AU170" s="227" t="s">
        <v>81</v>
      </c>
      <c r="AY170" s="19" t="s">
        <v>210</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4270</v>
      </c>
      <c r="BM170" s="227" t="s">
        <v>498</v>
      </c>
    </row>
    <row r="171" s="2" customFormat="1">
      <c r="A171" s="40"/>
      <c r="B171" s="41"/>
      <c r="C171" s="42"/>
      <c r="D171" s="229" t="s">
        <v>219</v>
      </c>
      <c r="E171" s="42"/>
      <c r="F171" s="230" t="s">
        <v>4271</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219</v>
      </c>
      <c r="AU171" s="19" t="s">
        <v>81</v>
      </c>
    </row>
    <row r="172" s="14" customFormat="1">
      <c r="A172" s="14"/>
      <c r="B172" s="245"/>
      <c r="C172" s="246"/>
      <c r="D172" s="236" t="s">
        <v>221</v>
      </c>
      <c r="E172" s="247" t="s">
        <v>19</v>
      </c>
      <c r="F172" s="248" t="s">
        <v>2324</v>
      </c>
      <c r="G172" s="246"/>
      <c r="H172" s="249">
        <v>3</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221</v>
      </c>
      <c r="AU172" s="255" t="s">
        <v>81</v>
      </c>
      <c r="AV172" s="14" t="s">
        <v>83</v>
      </c>
      <c r="AW172" s="14" t="s">
        <v>34</v>
      </c>
      <c r="AX172" s="14" t="s">
        <v>74</v>
      </c>
      <c r="AY172" s="255" t="s">
        <v>210</v>
      </c>
    </row>
    <row r="173" s="16" customFormat="1">
      <c r="A173" s="16"/>
      <c r="B173" s="267"/>
      <c r="C173" s="268"/>
      <c r="D173" s="236" t="s">
        <v>221</v>
      </c>
      <c r="E173" s="269" t="s">
        <v>19</v>
      </c>
      <c r="F173" s="270" t="s">
        <v>236</v>
      </c>
      <c r="G173" s="268"/>
      <c r="H173" s="271">
        <v>3</v>
      </c>
      <c r="I173" s="272"/>
      <c r="J173" s="268"/>
      <c r="K173" s="268"/>
      <c r="L173" s="273"/>
      <c r="M173" s="274"/>
      <c r="N173" s="275"/>
      <c r="O173" s="275"/>
      <c r="P173" s="275"/>
      <c r="Q173" s="275"/>
      <c r="R173" s="275"/>
      <c r="S173" s="275"/>
      <c r="T173" s="276"/>
      <c r="U173" s="16"/>
      <c r="V173" s="16"/>
      <c r="W173" s="16"/>
      <c r="X173" s="16"/>
      <c r="Y173" s="16"/>
      <c r="Z173" s="16"/>
      <c r="AA173" s="16"/>
      <c r="AB173" s="16"/>
      <c r="AC173" s="16"/>
      <c r="AD173" s="16"/>
      <c r="AE173" s="16"/>
      <c r="AT173" s="277" t="s">
        <v>221</v>
      </c>
      <c r="AU173" s="277" t="s">
        <v>81</v>
      </c>
      <c r="AV173" s="16" t="s">
        <v>217</v>
      </c>
      <c r="AW173" s="16" t="s">
        <v>34</v>
      </c>
      <c r="AX173" s="16" t="s">
        <v>81</v>
      </c>
      <c r="AY173" s="277" t="s">
        <v>210</v>
      </c>
    </row>
    <row r="174" s="2" customFormat="1" ht="24.15" customHeight="1">
      <c r="A174" s="40"/>
      <c r="B174" s="41"/>
      <c r="C174" s="216" t="s">
        <v>374</v>
      </c>
      <c r="D174" s="216" t="s">
        <v>212</v>
      </c>
      <c r="E174" s="217" t="s">
        <v>4272</v>
      </c>
      <c r="F174" s="218" t="s">
        <v>4273</v>
      </c>
      <c r="G174" s="219" t="s">
        <v>417</v>
      </c>
      <c r="H174" s="220">
        <v>10</v>
      </c>
      <c r="I174" s="221"/>
      <c r="J174" s="222">
        <f>ROUND(I174*H174,2)</f>
        <v>0</v>
      </c>
      <c r="K174" s="218" t="s">
        <v>216</v>
      </c>
      <c r="L174" s="46"/>
      <c r="M174" s="223" t="s">
        <v>19</v>
      </c>
      <c r="N174" s="224" t="s">
        <v>45</v>
      </c>
      <c r="O174" s="86"/>
      <c r="P174" s="225">
        <f>O174*H174</f>
        <v>0</v>
      </c>
      <c r="Q174" s="225">
        <v>0.0074599999999999996</v>
      </c>
      <c r="R174" s="225">
        <f>Q174*H174</f>
        <v>0.0746</v>
      </c>
      <c r="S174" s="225">
        <v>0</v>
      </c>
      <c r="T174" s="226">
        <f>S174*H174</f>
        <v>0</v>
      </c>
      <c r="U174" s="40"/>
      <c r="V174" s="40"/>
      <c r="W174" s="40"/>
      <c r="X174" s="40"/>
      <c r="Y174" s="40"/>
      <c r="Z174" s="40"/>
      <c r="AA174" s="40"/>
      <c r="AB174" s="40"/>
      <c r="AC174" s="40"/>
      <c r="AD174" s="40"/>
      <c r="AE174" s="40"/>
      <c r="AR174" s="227" t="s">
        <v>4270</v>
      </c>
      <c r="AT174" s="227" t="s">
        <v>212</v>
      </c>
      <c r="AU174" s="227" t="s">
        <v>81</v>
      </c>
      <c r="AY174" s="19" t="s">
        <v>210</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4270</v>
      </c>
      <c r="BM174" s="227" t="s">
        <v>514</v>
      </c>
    </row>
    <row r="175" s="2" customFormat="1">
      <c r="A175" s="40"/>
      <c r="B175" s="41"/>
      <c r="C175" s="42"/>
      <c r="D175" s="229" t="s">
        <v>219</v>
      </c>
      <c r="E175" s="42"/>
      <c r="F175" s="230" t="s">
        <v>4274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219</v>
      </c>
      <c r="AU175" s="19" t="s">
        <v>81</v>
      </c>
    </row>
    <row r="176" s="14" customFormat="1">
      <c r="A176" s="14"/>
      <c r="B176" s="245"/>
      <c r="C176" s="246"/>
      <c r="D176" s="236" t="s">
        <v>221</v>
      </c>
      <c r="E176" s="247" t="s">
        <v>19</v>
      </c>
      <c r="F176" s="248" t="s">
        <v>3306</v>
      </c>
      <c r="G176" s="246"/>
      <c r="H176" s="249">
        <v>10</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221</v>
      </c>
      <c r="AU176" s="255" t="s">
        <v>81</v>
      </c>
      <c r="AV176" s="14" t="s">
        <v>83</v>
      </c>
      <c r="AW176" s="14" t="s">
        <v>34</v>
      </c>
      <c r="AX176" s="14" t="s">
        <v>74</v>
      </c>
      <c r="AY176" s="255" t="s">
        <v>210</v>
      </c>
    </row>
    <row r="177" s="16" customFormat="1">
      <c r="A177" s="16"/>
      <c r="B177" s="267"/>
      <c r="C177" s="268"/>
      <c r="D177" s="236" t="s">
        <v>221</v>
      </c>
      <c r="E177" s="269" t="s">
        <v>19</v>
      </c>
      <c r="F177" s="270" t="s">
        <v>236</v>
      </c>
      <c r="G177" s="268"/>
      <c r="H177" s="271">
        <v>10</v>
      </c>
      <c r="I177" s="272"/>
      <c r="J177" s="268"/>
      <c r="K177" s="268"/>
      <c r="L177" s="273"/>
      <c r="M177" s="274"/>
      <c r="N177" s="275"/>
      <c r="O177" s="275"/>
      <c r="P177" s="275"/>
      <c r="Q177" s="275"/>
      <c r="R177" s="275"/>
      <c r="S177" s="275"/>
      <c r="T177" s="276"/>
      <c r="U177" s="16"/>
      <c r="V177" s="16"/>
      <c r="W177" s="16"/>
      <c r="X177" s="16"/>
      <c r="Y177" s="16"/>
      <c r="Z177" s="16"/>
      <c r="AA177" s="16"/>
      <c r="AB177" s="16"/>
      <c r="AC177" s="16"/>
      <c r="AD177" s="16"/>
      <c r="AE177" s="16"/>
      <c r="AT177" s="277" t="s">
        <v>221</v>
      </c>
      <c r="AU177" s="277" t="s">
        <v>81</v>
      </c>
      <c r="AV177" s="16" t="s">
        <v>217</v>
      </c>
      <c r="AW177" s="16" t="s">
        <v>34</v>
      </c>
      <c r="AX177" s="16" t="s">
        <v>81</v>
      </c>
      <c r="AY177" s="277" t="s">
        <v>210</v>
      </c>
    </row>
    <row r="178" s="2" customFormat="1" ht="24.15" customHeight="1">
      <c r="A178" s="40"/>
      <c r="B178" s="41"/>
      <c r="C178" s="216" t="s">
        <v>386</v>
      </c>
      <c r="D178" s="216" t="s">
        <v>212</v>
      </c>
      <c r="E178" s="217" t="s">
        <v>4275</v>
      </c>
      <c r="F178" s="218" t="s">
        <v>4276</v>
      </c>
      <c r="G178" s="219" t="s">
        <v>417</v>
      </c>
      <c r="H178" s="220">
        <v>107</v>
      </c>
      <c r="I178" s="221"/>
      <c r="J178" s="222">
        <f>ROUND(I178*H178,2)</f>
        <v>0</v>
      </c>
      <c r="K178" s="218" t="s">
        <v>216</v>
      </c>
      <c r="L178" s="46"/>
      <c r="M178" s="223" t="s">
        <v>19</v>
      </c>
      <c r="N178" s="224" t="s">
        <v>45</v>
      </c>
      <c r="O178" s="86"/>
      <c r="P178" s="225">
        <f>O178*H178</f>
        <v>0</v>
      </c>
      <c r="Q178" s="225">
        <v>0.0027599999999999999</v>
      </c>
      <c r="R178" s="225">
        <f>Q178*H178</f>
        <v>0.29531999999999997</v>
      </c>
      <c r="S178" s="225">
        <v>0</v>
      </c>
      <c r="T178" s="226">
        <f>S178*H178</f>
        <v>0</v>
      </c>
      <c r="U178" s="40"/>
      <c r="V178" s="40"/>
      <c r="W178" s="40"/>
      <c r="X178" s="40"/>
      <c r="Y178" s="40"/>
      <c r="Z178" s="40"/>
      <c r="AA178" s="40"/>
      <c r="AB178" s="40"/>
      <c r="AC178" s="40"/>
      <c r="AD178" s="40"/>
      <c r="AE178" s="40"/>
      <c r="AR178" s="227" t="s">
        <v>4270</v>
      </c>
      <c r="AT178" s="227" t="s">
        <v>212</v>
      </c>
      <c r="AU178" s="227" t="s">
        <v>81</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4270</v>
      </c>
      <c r="BM178" s="227" t="s">
        <v>540</v>
      </c>
    </row>
    <row r="179" s="2" customFormat="1">
      <c r="A179" s="40"/>
      <c r="B179" s="41"/>
      <c r="C179" s="42"/>
      <c r="D179" s="229" t="s">
        <v>219</v>
      </c>
      <c r="E179" s="42"/>
      <c r="F179" s="230" t="s">
        <v>4277</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219</v>
      </c>
      <c r="AU179" s="19" t="s">
        <v>81</v>
      </c>
    </row>
    <row r="180" s="14" customFormat="1">
      <c r="A180" s="14"/>
      <c r="B180" s="245"/>
      <c r="C180" s="246"/>
      <c r="D180" s="236" t="s">
        <v>221</v>
      </c>
      <c r="E180" s="247" t="s">
        <v>19</v>
      </c>
      <c r="F180" s="248" t="s">
        <v>4278</v>
      </c>
      <c r="G180" s="246"/>
      <c r="H180" s="249">
        <v>107</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221</v>
      </c>
      <c r="AU180" s="255" t="s">
        <v>81</v>
      </c>
      <c r="AV180" s="14" t="s">
        <v>83</v>
      </c>
      <c r="AW180" s="14" t="s">
        <v>34</v>
      </c>
      <c r="AX180" s="14" t="s">
        <v>74</v>
      </c>
      <c r="AY180" s="255" t="s">
        <v>210</v>
      </c>
    </row>
    <row r="181" s="16" customFormat="1">
      <c r="A181" s="16"/>
      <c r="B181" s="267"/>
      <c r="C181" s="268"/>
      <c r="D181" s="236" t="s">
        <v>221</v>
      </c>
      <c r="E181" s="269" t="s">
        <v>19</v>
      </c>
      <c r="F181" s="270" t="s">
        <v>236</v>
      </c>
      <c r="G181" s="268"/>
      <c r="H181" s="271">
        <v>107</v>
      </c>
      <c r="I181" s="272"/>
      <c r="J181" s="268"/>
      <c r="K181" s="268"/>
      <c r="L181" s="273"/>
      <c r="M181" s="274"/>
      <c r="N181" s="275"/>
      <c r="O181" s="275"/>
      <c r="P181" s="275"/>
      <c r="Q181" s="275"/>
      <c r="R181" s="275"/>
      <c r="S181" s="275"/>
      <c r="T181" s="276"/>
      <c r="U181" s="16"/>
      <c r="V181" s="16"/>
      <c r="W181" s="16"/>
      <c r="X181" s="16"/>
      <c r="Y181" s="16"/>
      <c r="Z181" s="16"/>
      <c r="AA181" s="16"/>
      <c r="AB181" s="16"/>
      <c r="AC181" s="16"/>
      <c r="AD181" s="16"/>
      <c r="AE181" s="16"/>
      <c r="AT181" s="277" t="s">
        <v>221</v>
      </c>
      <c r="AU181" s="277" t="s">
        <v>81</v>
      </c>
      <c r="AV181" s="16" t="s">
        <v>217</v>
      </c>
      <c r="AW181" s="16" t="s">
        <v>34</v>
      </c>
      <c r="AX181" s="16" t="s">
        <v>81</v>
      </c>
      <c r="AY181" s="277" t="s">
        <v>210</v>
      </c>
    </row>
    <row r="182" s="2" customFormat="1" ht="24.15" customHeight="1">
      <c r="A182" s="40"/>
      <c r="B182" s="41"/>
      <c r="C182" s="216" t="s">
        <v>399</v>
      </c>
      <c r="D182" s="216" t="s">
        <v>212</v>
      </c>
      <c r="E182" s="217" t="s">
        <v>4279</v>
      </c>
      <c r="F182" s="218" t="s">
        <v>4280</v>
      </c>
      <c r="G182" s="219" t="s">
        <v>417</v>
      </c>
      <c r="H182" s="220">
        <v>39</v>
      </c>
      <c r="I182" s="221"/>
      <c r="J182" s="222">
        <f>ROUND(I182*H182,2)</f>
        <v>0</v>
      </c>
      <c r="K182" s="218" t="s">
        <v>216</v>
      </c>
      <c r="L182" s="46"/>
      <c r="M182" s="223" t="s">
        <v>19</v>
      </c>
      <c r="N182" s="224" t="s">
        <v>45</v>
      </c>
      <c r="O182" s="86"/>
      <c r="P182" s="225">
        <f>O182*H182</f>
        <v>0</v>
      </c>
      <c r="Q182" s="225">
        <v>0.0044000000000000003</v>
      </c>
      <c r="R182" s="225">
        <f>Q182*H182</f>
        <v>0.1716</v>
      </c>
      <c r="S182" s="225">
        <v>0</v>
      </c>
      <c r="T182" s="226">
        <f>S182*H182</f>
        <v>0</v>
      </c>
      <c r="U182" s="40"/>
      <c r="V182" s="40"/>
      <c r="W182" s="40"/>
      <c r="X182" s="40"/>
      <c r="Y182" s="40"/>
      <c r="Z182" s="40"/>
      <c r="AA182" s="40"/>
      <c r="AB182" s="40"/>
      <c r="AC182" s="40"/>
      <c r="AD182" s="40"/>
      <c r="AE182" s="40"/>
      <c r="AR182" s="227" t="s">
        <v>4270</v>
      </c>
      <c r="AT182" s="227" t="s">
        <v>212</v>
      </c>
      <c r="AU182" s="227" t="s">
        <v>81</v>
      </c>
      <c r="AY182" s="19" t="s">
        <v>210</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4270</v>
      </c>
      <c r="BM182" s="227" t="s">
        <v>560</v>
      </c>
    </row>
    <row r="183" s="2" customFormat="1">
      <c r="A183" s="40"/>
      <c r="B183" s="41"/>
      <c r="C183" s="42"/>
      <c r="D183" s="229" t="s">
        <v>219</v>
      </c>
      <c r="E183" s="42"/>
      <c r="F183" s="230" t="s">
        <v>4281</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219</v>
      </c>
      <c r="AU183" s="19" t="s">
        <v>81</v>
      </c>
    </row>
    <row r="184" s="14" customFormat="1">
      <c r="A184" s="14"/>
      <c r="B184" s="245"/>
      <c r="C184" s="246"/>
      <c r="D184" s="236" t="s">
        <v>221</v>
      </c>
      <c r="E184" s="247" t="s">
        <v>19</v>
      </c>
      <c r="F184" s="248" t="s">
        <v>4282</v>
      </c>
      <c r="G184" s="246"/>
      <c r="H184" s="249">
        <v>39</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81</v>
      </c>
      <c r="AV184" s="14" t="s">
        <v>83</v>
      </c>
      <c r="AW184" s="14" t="s">
        <v>34</v>
      </c>
      <c r="AX184" s="14" t="s">
        <v>74</v>
      </c>
      <c r="AY184" s="255" t="s">
        <v>210</v>
      </c>
    </row>
    <row r="185" s="16" customFormat="1">
      <c r="A185" s="16"/>
      <c r="B185" s="267"/>
      <c r="C185" s="268"/>
      <c r="D185" s="236" t="s">
        <v>221</v>
      </c>
      <c r="E185" s="269" t="s">
        <v>19</v>
      </c>
      <c r="F185" s="270" t="s">
        <v>236</v>
      </c>
      <c r="G185" s="268"/>
      <c r="H185" s="271">
        <v>39</v>
      </c>
      <c r="I185" s="272"/>
      <c r="J185" s="268"/>
      <c r="K185" s="268"/>
      <c r="L185" s="273"/>
      <c r="M185" s="274"/>
      <c r="N185" s="275"/>
      <c r="O185" s="275"/>
      <c r="P185" s="275"/>
      <c r="Q185" s="275"/>
      <c r="R185" s="275"/>
      <c r="S185" s="275"/>
      <c r="T185" s="276"/>
      <c r="U185" s="16"/>
      <c r="V185" s="16"/>
      <c r="W185" s="16"/>
      <c r="X185" s="16"/>
      <c r="Y185" s="16"/>
      <c r="Z185" s="16"/>
      <c r="AA185" s="16"/>
      <c r="AB185" s="16"/>
      <c r="AC185" s="16"/>
      <c r="AD185" s="16"/>
      <c r="AE185" s="16"/>
      <c r="AT185" s="277" t="s">
        <v>221</v>
      </c>
      <c r="AU185" s="277" t="s">
        <v>81</v>
      </c>
      <c r="AV185" s="16" t="s">
        <v>217</v>
      </c>
      <c r="AW185" s="16" t="s">
        <v>34</v>
      </c>
      <c r="AX185" s="16" t="s">
        <v>81</v>
      </c>
      <c r="AY185" s="277" t="s">
        <v>210</v>
      </c>
    </row>
    <row r="186" s="2" customFormat="1" ht="24.15" customHeight="1">
      <c r="A186" s="40"/>
      <c r="B186" s="41"/>
      <c r="C186" s="216" t="s">
        <v>406</v>
      </c>
      <c r="D186" s="216" t="s">
        <v>212</v>
      </c>
      <c r="E186" s="217" t="s">
        <v>4283</v>
      </c>
      <c r="F186" s="218" t="s">
        <v>4284</v>
      </c>
      <c r="G186" s="219" t="s">
        <v>409</v>
      </c>
      <c r="H186" s="220">
        <v>12</v>
      </c>
      <c r="I186" s="221"/>
      <c r="J186" s="222">
        <f>ROUND(I186*H186,2)</f>
        <v>0</v>
      </c>
      <c r="K186" s="218" t="s">
        <v>216</v>
      </c>
      <c r="L186" s="46"/>
      <c r="M186" s="223" t="s">
        <v>19</v>
      </c>
      <c r="N186" s="224" t="s">
        <v>45</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4270</v>
      </c>
      <c r="AT186" s="227" t="s">
        <v>212</v>
      </c>
      <c r="AU186" s="227" t="s">
        <v>81</v>
      </c>
      <c r="AY186" s="19" t="s">
        <v>210</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4270</v>
      </c>
      <c r="BM186" s="227" t="s">
        <v>572</v>
      </c>
    </row>
    <row r="187" s="2" customFormat="1">
      <c r="A187" s="40"/>
      <c r="B187" s="41"/>
      <c r="C187" s="42"/>
      <c r="D187" s="229" t="s">
        <v>219</v>
      </c>
      <c r="E187" s="42"/>
      <c r="F187" s="230" t="s">
        <v>4285</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219</v>
      </c>
      <c r="AU187" s="19" t="s">
        <v>81</v>
      </c>
    </row>
    <row r="188" s="14" customFormat="1">
      <c r="A188" s="14"/>
      <c r="B188" s="245"/>
      <c r="C188" s="246"/>
      <c r="D188" s="236" t="s">
        <v>221</v>
      </c>
      <c r="E188" s="247" t="s">
        <v>19</v>
      </c>
      <c r="F188" s="248" t="s">
        <v>4286</v>
      </c>
      <c r="G188" s="246"/>
      <c r="H188" s="249">
        <v>12</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221</v>
      </c>
      <c r="AU188" s="255" t="s">
        <v>81</v>
      </c>
      <c r="AV188" s="14" t="s">
        <v>83</v>
      </c>
      <c r="AW188" s="14" t="s">
        <v>34</v>
      </c>
      <c r="AX188" s="14" t="s">
        <v>74</v>
      </c>
      <c r="AY188" s="255" t="s">
        <v>210</v>
      </c>
    </row>
    <row r="189" s="16" customFormat="1">
      <c r="A189" s="16"/>
      <c r="B189" s="267"/>
      <c r="C189" s="268"/>
      <c r="D189" s="236" t="s">
        <v>221</v>
      </c>
      <c r="E189" s="269" t="s">
        <v>19</v>
      </c>
      <c r="F189" s="270" t="s">
        <v>236</v>
      </c>
      <c r="G189" s="268"/>
      <c r="H189" s="271">
        <v>12</v>
      </c>
      <c r="I189" s="272"/>
      <c r="J189" s="268"/>
      <c r="K189" s="268"/>
      <c r="L189" s="273"/>
      <c r="M189" s="274"/>
      <c r="N189" s="275"/>
      <c r="O189" s="275"/>
      <c r="P189" s="275"/>
      <c r="Q189" s="275"/>
      <c r="R189" s="275"/>
      <c r="S189" s="275"/>
      <c r="T189" s="276"/>
      <c r="U189" s="16"/>
      <c r="V189" s="16"/>
      <c r="W189" s="16"/>
      <c r="X189" s="16"/>
      <c r="Y189" s="16"/>
      <c r="Z189" s="16"/>
      <c r="AA189" s="16"/>
      <c r="AB189" s="16"/>
      <c r="AC189" s="16"/>
      <c r="AD189" s="16"/>
      <c r="AE189" s="16"/>
      <c r="AT189" s="277" t="s">
        <v>221</v>
      </c>
      <c r="AU189" s="277" t="s">
        <v>81</v>
      </c>
      <c r="AV189" s="16" t="s">
        <v>217</v>
      </c>
      <c r="AW189" s="16" t="s">
        <v>34</v>
      </c>
      <c r="AX189" s="16" t="s">
        <v>81</v>
      </c>
      <c r="AY189" s="277" t="s">
        <v>210</v>
      </c>
    </row>
    <row r="190" s="2" customFormat="1" ht="16.5" customHeight="1">
      <c r="A190" s="40"/>
      <c r="B190" s="41"/>
      <c r="C190" s="278" t="s">
        <v>7</v>
      </c>
      <c r="D190" s="278" t="s">
        <v>424</v>
      </c>
      <c r="E190" s="279" t="s">
        <v>4287</v>
      </c>
      <c r="F190" s="280" t="s">
        <v>4288</v>
      </c>
      <c r="G190" s="281" t="s">
        <v>409</v>
      </c>
      <c r="H190" s="282">
        <v>1</v>
      </c>
      <c r="I190" s="283"/>
      <c r="J190" s="284">
        <f>ROUND(I190*H190,2)</f>
        <v>0</v>
      </c>
      <c r="K190" s="280" t="s">
        <v>296</v>
      </c>
      <c r="L190" s="285"/>
      <c r="M190" s="286" t="s">
        <v>19</v>
      </c>
      <c r="N190" s="287" t="s">
        <v>45</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4270</v>
      </c>
      <c r="AT190" s="227" t="s">
        <v>424</v>
      </c>
      <c r="AU190" s="227" t="s">
        <v>81</v>
      </c>
      <c r="AY190" s="19" t="s">
        <v>210</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4270</v>
      </c>
      <c r="BM190" s="227" t="s">
        <v>589</v>
      </c>
    </row>
    <row r="191" s="14" customFormat="1">
      <c r="A191" s="14"/>
      <c r="B191" s="245"/>
      <c r="C191" s="246"/>
      <c r="D191" s="236" t="s">
        <v>221</v>
      </c>
      <c r="E191" s="247" t="s">
        <v>19</v>
      </c>
      <c r="F191" s="248" t="s">
        <v>3261</v>
      </c>
      <c r="G191" s="246"/>
      <c r="H191" s="249">
        <v>1</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81</v>
      </c>
      <c r="AV191" s="14" t="s">
        <v>83</v>
      </c>
      <c r="AW191" s="14" t="s">
        <v>34</v>
      </c>
      <c r="AX191" s="14" t="s">
        <v>74</v>
      </c>
      <c r="AY191" s="255" t="s">
        <v>210</v>
      </c>
    </row>
    <row r="192" s="16" customFormat="1">
      <c r="A192" s="16"/>
      <c r="B192" s="267"/>
      <c r="C192" s="268"/>
      <c r="D192" s="236" t="s">
        <v>221</v>
      </c>
      <c r="E192" s="269" t="s">
        <v>19</v>
      </c>
      <c r="F192" s="270" t="s">
        <v>236</v>
      </c>
      <c r="G192" s="268"/>
      <c r="H192" s="271">
        <v>1</v>
      </c>
      <c r="I192" s="272"/>
      <c r="J192" s="268"/>
      <c r="K192" s="268"/>
      <c r="L192" s="273"/>
      <c r="M192" s="274"/>
      <c r="N192" s="275"/>
      <c r="O192" s="275"/>
      <c r="P192" s="275"/>
      <c r="Q192" s="275"/>
      <c r="R192" s="275"/>
      <c r="S192" s="275"/>
      <c r="T192" s="276"/>
      <c r="U192" s="16"/>
      <c r="V192" s="16"/>
      <c r="W192" s="16"/>
      <c r="X192" s="16"/>
      <c r="Y192" s="16"/>
      <c r="Z192" s="16"/>
      <c r="AA192" s="16"/>
      <c r="AB192" s="16"/>
      <c r="AC192" s="16"/>
      <c r="AD192" s="16"/>
      <c r="AE192" s="16"/>
      <c r="AT192" s="277" t="s">
        <v>221</v>
      </c>
      <c r="AU192" s="277" t="s">
        <v>81</v>
      </c>
      <c r="AV192" s="16" t="s">
        <v>217</v>
      </c>
      <c r="AW192" s="16" t="s">
        <v>34</v>
      </c>
      <c r="AX192" s="16" t="s">
        <v>81</v>
      </c>
      <c r="AY192" s="277" t="s">
        <v>210</v>
      </c>
    </row>
    <row r="193" s="2" customFormat="1" ht="16.5" customHeight="1">
      <c r="A193" s="40"/>
      <c r="B193" s="41"/>
      <c r="C193" s="278" t="s">
        <v>423</v>
      </c>
      <c r="D193" s="278" t="s">
        <v>424</v>
      </c>
      <c r="E193" s="279" t="s">
        <v>4289</v>
      </c>
      <c r="F193" s="280" t="s">
        <v>4290</v>
      </c>
      <c r="G193" s="281" t="s">
        <v>409</v>
      </c>
      <c r="H193" s="282">
        <v>3</v>
      </c>
      <c r="I193" s="283"/>
      <c r="J193" s="284">
        <f>ROUND(I193*H193,2)</f>
        <v>0</v>
      </c>
      <c r="K193" s="280" t="s">
        <v>296</v>
      </c>
      <c r="L193" s="285"/>
      <c r="M193" s="286" t="s">
        <v>19</v>
      </c>
      <c r="N193" s="287" t="s">
        <v>45</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4270</v>
      </c>
      <c r="AT193" s="227" t="s">
        <v>424</v>
      </c>
      <c r="AU193" s="227" t="s">
        <v>81</v>
      </c>
      <c r="AY193" s="19" t="s">
        <v>210</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4270</v>
      </c>
      <c r="BM193" s="227" t="s">
        <v>601</v>
      </c>
    </row>
    <row r="194" s="14" customFormat="1">
      <c r="A194" s="14"/>
      <c r="B194" s="245"/>
      <c r="C194" s="246"/>
      <c r="D194" s="236" t="s">
        <v>221</v>
      </c>
      <c r="E194" s="247" t="s">
        <v>19</v>
      </c>
      <c r="F194" s="248" t="s">
        <v>2324</v>
      </c>
      <c r="G194" s="246"/>
      <c r="H194" s="249">
        <v>3</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221</v>
      </c>
      <c r="AU194" s="255" t="s">
        <v>81</v>
      </c>
      <c r="AV194" s="14" t="s">
        <v>83</v>
      </c>
      <c r="AW194" s="14" t="s">
        <v>34</v>
      </c>
      <c r="AX194" s="14" t="s">
        <v>74</v>
      </c>
      <c r="AY194" s="255" t="s">
        <v>210</v>
      </c>
    </row>
    <row r="195" s="16" customFormat="1">
      <c r="A195" s="16"/>
      <c r="B195" s="267"/>
      <c r="C195" s="268"/>
      <c r="D195" s="236" t="s">
        <v>221</v>
      </c>
      <c r="E195" s="269" t="s">
        <v>19</v>
      </c>
      <c r="F195" s="270" t="s">
        <v>236</v>
      </c>
      <c r="G195" s="268"/>
      <c r="H195" s="271">
        <v>3</v>
      </c>
      <c r="I195" s="272"/>
      <c r="J195" s="268"/>
      <c r="K195" s="268"/>
      <c r="L195" s="273"/>
      <c r="M195" s="274"/>
      <c r="N195" s="275"/>
      <c r="O195" s="275"/>
      <c r="P195" s="275"/>
      <c r="Q195" s="275"/>
      <c r="R195" s="275"/>
      <c r="S195" s="275"/>
      <c r="T195" s="276"/>
      <c r="U195" s="16"/>
      <c r="V195" s="16"/>
      <c r="W195" s="16"/>
      <c r="X195" s="16"/>
      <c r="Y195" s="16"/>
      <c r="Z195" s="16"/>
      <c r="AA195" s="16"/>
      <c r="AB195" s="16"/>
      <c r="AC195" s="16"/>
      <c r="AD195" s="16"/>
      <c r="AE195" s="16"/>
      <c r="AT195" s="277" t="s">
        <v>221</v>
      </c>
      <c r="AU195" s="277" t="s">
        <v>81</v>
      </c>
      <c r="AV195" s="16" t="s">
        <v>217</v>
      </c>
      <c r="AW195" s="16" t="s">
        <v>34</v>
      </c>
      <c r="AX195" s="16" t="s">
        <v>81</v>
      </c>
      <c r="AY195" s="277" t="s">
        <v>210</v>
      </c>
    </row>
    <row r="196" s="2" customFormat="1" ht="16.5" customHeight="1">
      <c r="A196" s="40"/>
      <c r="B196" s="41"/>
      <c r="C196" s="278" t="s">
        <v>428</v>
      </c>
      <c r="D196" s="278" t="s">
        <v>424</v>
      </c>
      <c r="E196" s="279" t="s">
        <v>4291</v>
      </c>
      <c r="F196" s="280" t="s">
        <v>4292</v>
      </c>
      <c r="G196" s="281" t="s">
        <v>409</v>
      </c>
      <c r="H196" s="282">
        <v>4</v>
      </c>
      <c r="I196" s="283"/>
      <c r="J196" s="284">
        <f>ROUND(I196*H196,2)</f>
        <v>0</v>
      </c>
      <c r="K196" s="280" t="s">
        <v>296</v>
      </c>
      <c r="L196" s="285"/>
      <c r="M196" s="286" t="s">
        <v>19</v>
      </c>
      <c r="N196" s="287"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4270</v>
      </c>
      <c r="AT196" s="227" t="s">
        <v>424</v>
      </c>
      <c r="AU196" s="227" t="s">
        <v>81</v>
      </c>
      <c r="AY196" s="19" t="s">
        <v>210</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4270</v>
      </c>
      <c r="BM196" s="227" t="s">
        <v>618</v>
      </c>
    </row>
    <row r="197" s="14" customFormat="1">
      <c r="A197" s="14"/>
      <c r="B197" s="245"/>
      <c r="C197" s="246"/>
      <c r="D197" s="236" t="s">
        <v>221</v>
      </c>
      <c r="E197" s="247" t="s">
        <v>19</v>
      </c>
      <c r="F197" s="248" t="s">
        <v>3245</v>
      </c>
      <c r="G197" s="246"/>
      <c r="H197" s="249">
        <v>4</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81</v>
      </c>
      <c r="AV197" s="14" t="s">
        <v>83</v>
      </c>
      <c r="AW197" s="14" t="s">
        <v>34</v>
      </c>
      <c r="AX197" s="14" t="s">
        <v>74</v>
      </c>
      <c r="AY197" s="255" t="s">
        <v>210</v>
      </c>
    </row>
    <row r="198" s="16" customFormat="1">
      <c r="A198" s="16"/>
      <c r="B198" s="267"/>
      <c r="C198" s="268"/>
      <c r="D198" s="236" t="s">
        <v>221</v>
      </c>
      <c r="E198" s="269" t="s">
        <v>19</v>
      </c>
      <c r="F198" s="270" t="s">
        <v>236</v>
      </c>
      <c r="G198" s="268"/>
      <c r="H198" s="271">
        <v>4</v>
      </c>
      <c r="I198" s="272"/>
      <c r="J198" s="268"/>
      <c r="K198" s="268"/>
      <c r="L198" s="273"/>
      <c r="M198" s="274"/>
      <c r="N198" s="275"/>
      <c r="O198" s="275"/>
      <c r="P198" s="275"/>
      <c r="Q198" s="275"/>
      <c r="R198" s="275"/>
      <c r="S198" s="275"/>
      <c r="T198" s="276"/>
      <c r="U198" s="16"/>
      <c r="V198" s="16"/>
      <c r="W198" s="16"/>
      <c r="X198" s="16"/>
      <c r="Y198" s="16"/>
      <c r="Z198" s="16"/>
      <c r="AA198" s="16"/>
      <c r="AB198" s="16"/>
      <c r="AC198" s="16"/>
      <c r="AD198" s="16"/>
      <c r="AE198" s="16"/>
      <c r="AT198" s="277" t="s">
        <v>221</v>
      </c>
      <c r="AU198" s="277" t="s">
        <v>81</v>
      </c>
      <c r="AV198" s="16" t="s">
        <v>217</v>
      </c>
      <c r="AW198" s="16" t="s">
        <v>34</v>
      </c>
      <c r="AX198" s="16" t="s">
        <v>81</v>
      </c>
      <c r="AY198" s="277" t="s">
        <v>210</v>
      </c>
    </row>
    <row r="199" s="2" customFormat="1" ht="16.5" customHeight="1">
      <c r="A199" s="40"/>
      <c r="B199" s="41"/>
      <c r="C199" s="278" t="s">
        <v>435</v>
      </c>
      <c r="D199" s="278" t="s">
        <v>424</v>
      </c>
      <c r="E199" s="279" t="s">
        <v>4293</v>
      </c>
      <c r="F199" s="280" t="s">
        <v>4294</v>
      </c>
      <c r="G199" s="281" t="s">
        <v>409</v>
      </c>
      <c r="H199" s="282">
        <v>4</v>
      </c>
      <c r="I199" s="283"/>
      <c r="J199" s="284">
        <f>ROUND(I199*H199,2)</f>
        <v>0</v>
      </c>
      <c r="K199" s="280" t="s">
        <v>296</v>
      </c>
      <c r="L199" s="285"/>
      <c r="M199" s="286" t="s">
        <v>19</v>
      </c>
      <c r="N199" s="287" t="s">
        <v>45</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4270</v>
      </c>
      <c r="AT199" s="227" t="s">
        <v>424</v>
      </c>
      <c r="AU199" s="227" t="s">
        <v>81</v>
      </c>
      <c r="AY199" s="19" t="s">
        <v>210</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4270</v>
      </c>
      <c r="BM199" s="227" t="s">
        <v>690</v>
      </c>
    </row>
    <row r="200" s="14" customFormat="1">
      <c r="A200" s="14"/>
      <c r="B200" s="245"/>
      <c r="C200" s="246"/>
      <c r="D200" s="236" t="s">
        <v>221</v>
      </c>
      <c r="E200" s="247" t="s">
        <v>19</v>
      </c>
      <c r="F200" s="248" t="s">
        <v>3245</v>
      </c>
      <c r="G200" s="246"/>
      <c r="H200" s="249">
        <v>4</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81</v>
      </c>
      <c r="AV200" s="14" t="s">
        <v>83</v>
      </c>
      <c r="AW200" s="14" t="s">
        <v>34</v>
      </c>
      <c r="AX200" s="14" t="s">
        <v>74</v>
      </c>
      <c r="AY200" s="255" t="s">
        <v>210</v>
      </c>
    </row>
    <row r="201" s="16" customFormat="1">
      <c r="A201" s="16"/>
      <c r="B201" s="267"/>
      <c r="C201" s="268"/>
      <c r="D201" s="236" t="s">
        <v>221</v>
      </c>
      <c r="E201" s="269" t="s">
        <v>19</v>
      </c>
      <c r="F201" s="270" t="s">
        <v>236</v>
      </c>
      <c r="G201" s="268"/>
      <c r="H201" s="271">
        <v>4</v>
      </c>
      <c r="I201" s="272"/>
      <c r="J201" s="268"/>
      <c r="K201" s="268"/>
      <c r="L201" s="273"/>
      <c r="M201" s="274"/>
      <c r="N201" s="275"/>
      <c r="O201" s="275"/>
      <c r="P201" s="275"/>
      <c r="Q201" s="275"/>
      <c r="R201" s="275"/>
      <c r="S201" s="275"/>
      <c r="T201" s="276"/>
      <c r="U201" s="16"/>
      <c r="V201" s="16"/>
      <c r="W201" s="16"/>
      <c r="X201" s="16"/>
      <c r="Y201" s="16"/>
      <c r="Z201" s="16"/>
      <c r="AA201" s="16"/>
      <c r="AB201" s="16"/>
      <c r="AC201" s="16"/>
      <c r="AD201" s="16"/>
      <c r="AE201" s="16"/>
      <c r="AT201" s="277" t="s">
        <v>221</v>
      </c>
      <c r="AU201" s="277" t="s">
        <v>81</v>
      </c>
      <c r="AV201" s="16" t="s">
        <v>217</v>
      </c>
      <c r="AW201" s="16" t="s">
        <v>34</v>
      </c>
      <c r="AX201" s="16" t="s">
        <v>81</v>
      </c>
      <c r="AY201" s="277" t="s">
        <v>210</v>
      </c>
    </row>
    <row r="202" s="2" customFormat="1" ht="24.15" customHeight="1">
      <c r="A202" s="40"/>
      <c r="B202" s="41"/>
      <c r="C202" s="216" t="s">
        <v>450</v>
      </c>
      <c r="D202" s="216" t="s">
        <v>212</v>
      </c>
      <c r="E202" s="217" t="s">
        <v>4295</v>
      </c>
      <c r="F202" s="218" t="s">
        <v>4296</v>
      </c>
      <c r="G202" s="219" t="s">
        <v>409</v>
      </c>
      <c r="H202" s="220">
        <v>2</v>
      </c>
      <c r="I202" s="221"/>
      <c r="J202" s="222">
        <f>ROUND(I202*H202,2)</f>
        <v>0</v>
      </c>
      <c r="K202" s="218" t="s">
        <v>216</v>
      </c>
      <c r="L202" s="46"/>
      <c r="M202" s="223" t="s">
        <v>19</v>
      </c>
      <c r="N202" s="224" t="s">
        <v>45</v>
      </c>
      <c r="O202" s="86"/>
      <c r="P202" s="225">
        <f>O202*H202</f>
        <v>0</v>
      </c>
      <c r="Q202" s="225">
        <v>1.0000000000000001E-05</v>
      </c>
      <c r="R202" s="225">
        <f>Q202*H202</f>
        <v>2.0000000000000002E-05</v>
      </c>
      <c r="S202" s="225">
        <v>0</v>
      </c>
      <c r="T202" s="226">
        <f>S202*H202</f>
        <v>0</v>
      </c>
      <c r="U202" s="40"/>
      <c r="V202" s="40"/>
      <c r="W202" s="40"/>
      <c r="X202" s="40"/>
      <c r="Y202" s="40"/>
      <c r="Z202" s="40"/>
      <c r="AA202" s="40"/>
      <c r="AB202" s="40"/>
      <c r="AC202" s="40"/>
      <c r="AD202" s="40"/>
      <c r="AE202" s="40"/>
      <c r="AR202" s="227" t="s">
        <v>4270</v>
      </c>
      <c r="AT202" s="227" t="s">
        <v>212</v>
      </c>
      <c r="AU202" s="227" t="s">
        <v>81</v>
      </c>
      <c r="AY202" s="19" t="s">
        <v>210</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4270</v>
      </c>
      <c r="BM202" s="227" t="s">
        <v>718</v>
      </c>
    </row>
    <row r="203" s="2" customFormat="1">
      <c r="A203" s="40"/>
      <c r="B203" s="41"/>
      <c r="C203" s="42"/>
      <c r="D203" s="229" t="s">
        <v>219</v>
      </c>
      <c r="E203" s="42"/>
      <c r="F203" s="230" t="s">
        <v>4297</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219</v>
      </c>
      <c r="AU203" s="19" t="s">
        <v>81</v>
      </c>
    </row>
    <row r="204" s="14" customFormat="1">
      <c r="A204" s="14"/>
      <c r="B204" s="245"/>
      <c r="C204" s="246"/>
      <c r="D204" s="236" t="s">
        <v>221</v>
      </c>
      <c r="E204" s="247" t="s">
        <v>19</v>
      </c>
      <c r="F204" s="248" t="s">
        <v>3265</v>
      </c>
      <c r="G204" s="246"/>
      <c r="H204" s="249">
        <v>2</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81</v>
      </c>
      <c r="AV204" s="14" t="s">
        <v>83</v>
      </c>
      <c r="AW204" s="14" t="s">
        <v>34</v>
      </c>
      <c r="AX204" s="14" t="s">
        <v>74</v>
      </c>
      <c r="AY204" s="255" t="s">
        <v>210</v>
      </c>
    </row>
    <row r="205" s="16" customFormat="1">
      <c r="A205" s="16"/>
      <c r="B205" s="267"/>
      <c r="C205" s="268"/>
      <c r="D205" s="236" t="s">
        <v>221</v>
      </c>
      <c r="E205" s="269" t="s">
        <v>19</v>
      </c>
      <c r="F205" s="270" t="s">
        <v>236</v>
      </c>
      <c r="G205" s="268"/>
      <c r="H205" s="271">
        <v>2</v>
      </c>
      <c r="I205" s="272"/>
      <c r="J205" s="268"/>
      <c r="K205" s="268"/>
      <c r="L205" s="273"/>
      <c r="M205" s="274"/>
      <c r="N205" s="275"/>
      <c r="O205" s="275"/>
      <c r="P205" s="275"/>
      <c r="Q205" s="275"/>
      <c r="R205" s="275"/>
      <c r="S205" s="275"/>
      <c r="T205" s="276"/>
      <c r="U205" s="16"/>
      <c r="V205" s="16"/>
      <c r="W205" s="16"/>
      <c r="X205" s="16"/>
      <c r="Y205" s="16"/>
      <c r="Z205" s="16"/>
      <c r="AA205" s="16"/>
      <c r="AB205" s="16"/>
      <c r="AC205" s="16"/>
      <c r="AD205" s="16"/>
      <c r="AE205" s="16"/>
      <c r="AT205" s="277" t="s">
        <v>221</v>
      </c>
      <c r="AU205" s="277" t="s">
        <v>81</v>
      </c>
      <c r="AV205" s="16" t="s">
        <v>217</v>
      </c>
      <c r="AW205" s="16" t="s">
        <v>34</v>
      </c>
      <c r="AX205" s="16" t="s">
        <v>81</v>
      </c>
      <c r="AY205" s="277" t="s">
        <v>210</v>
      </c>
    </row>
    <row r="206" s="2" customFormat="1" ht="16.5" customHeight="1">
      <c r="A206" s="40"/>
      <c r="B206" s="41"/>
      <c r="C206" s="278" t="s">
        <v>456</v>
      </c>
      <c r="D206" s="278" t="s">
        <v>424</v>
      </c>
      <c r="E206" s="279" t="s">
        <v>4298</v>
      </c>
      <c r="F206" s="280" t="s">
        <v>4299</v>
      </c>
      <c r="G206" s="281" t="s">
        <v>409</v>
      </c>
      <c r="H206" s="282">
        <v>2</v>
      </c>
      <c r="I206" s="283"/>
      <c r="J206" s="284">
        <f>ROUND(I206*H206,2)</f>
        <v>0</v>
      </c>
      <c r="K206" s="280" t="s">
        <v>296</v>
      </c>
      <c r="L206" s="285"/>
      <c r="M206" s="286" t="s">
        <v>19</v>
      </c>
      <c r="N206" s="287" t="s">
        <v>45</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4270</v>
      </c>
      <c r="AT206" s="227" t="s">
        <v>424</v>
      </c>
      <c r="AU206" s="227" t="s">
        <v>81</v>
      </c>
      <c r="AY206" s="19" t="s">
        <v>210</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4270</v>
      </c>
      <c r="BM206" s="227" t="s">
        <v>847</v>
      </c>
    </row>
    <row r="207" s="14" customFormat="1">
      <c r="A207" s="14"/>
      <c r="B207" s="245"/>
      <c r="C207" s="246"/>
      <c r="D207" s="236" t="s">
        <v>221</v>
      </c>
      <c r="E207" s="247" t="s">
        <v>19</v>
      </c>
      <c r="F207" s="248" t="s">
        <v>3265</v>
      </c>
      <c r="G207" s="246"/>
      <c r="H207" s="249">
        <v>2</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221</v>
      </c>
      <c r="AU207" s="255" t="s">
        <v>81</v>
      </c>
      <c r="AV207" s="14" t="s">
        <v>83</v>
      </c>
      <c r="AW207" s="14" t="s">
        <v>34</v>
      </c>
      <c r="AX207" s="14" t="s">
        <v>74</v>
      </c>
      <c r="AY207" s="255" t="s">
        <v>210</v>
      </c>
    </row>
    <row r="208" s="16" customFormat="1">
      <c r="A208" s="16"/>
      <c r="B208" s="267"/>
      <c r="C208" s="268"/>
      <c r="D208" s="236" t="s">
        <v>221</v>
      </c>
      <c r="E208" s="269" t="s">
        <v>19</v>
      </c>
      <c r="F208" s="270" t="s">
        <v>236</v>
      </c>
      <c r="G208" s="268"/>
      <c r="H208" s="271">
        <v>2</v>
      </c>
      <c r="I208" s="272"/>
      <c r="J208" s="268"/>
      <c r="K208" s="268"/>
      <c r="L208" s="273"/>
      <c r="M208" s="274"/>
      <c r="N208" s="275"/>
      <c r="O208" s="275"/>
      <c r="P208" s="275"/>
      <c r="Q208" s="275"/>
      <c r="R208" s="275"/>
      <c r="S208" s="275"/>
      <c r="T208" s="276"/>
      <c r="U208" s="16"/>
      <c r="V208" s="16"/>
      <c r="W208" s="16"/>
      <c r="X208" s="16"/>
      <c r="Y208" s="16"/>
      <c r="Z208" s="16"/>
      <c r="AA208" s="16"/>
      <c r="AB208" s="16"/>
      <c r="AC208" s="16"/>
      <c r="AD208" s="16"/>
      <c r="AE208" s="16"/>
      <c r="AT208" s="277" t="s">
        <v>221</v>
      </c>
      <c r="AU208" s="277" t="s">
        <v>81</v>
      </c>
      <c r="AV208" s="16" t="s">
        <v>217</v>
      </c>
      <c r="AW208" s="16" t="s">
        <v>34</v>
      </c>
      <c r="AX208" s="16" t="s">
        <v>81</v>
      </c>
      <c r="AY208" s="277" t="s">
        <v>210</v>
      </c>
    </row>
    <row r="209" s="2" customFormat="1" ht="24.15" customHeight="1">
      <c r="A209" s="40"/>
      <c r="B209" s="41"/>
      <c r="C209" s="216" t="s">
        <v>467</v>
      </c>
      <c r="D209" s="216" t="s">
        <v>212</v>
      </c>
      <c r="E209" s="217" t="s">
        <v>4300</v>
      </c>
      <c r="F209" s="218" t="s">
        <v>4301</v>
      </c>
      <c r="G209" s="219" t="s">
        <v>409</v>
      </c>
      <c r="H209" s="220">
        <v>2</v>
      </c>
      <c r="I209" s="221"/>
      <c r="J209" s="222">
        <f>ROUND(I209*H209,2)</f>
        <v>0</v>
      </c>
      <c r="K209" s="218" t="s">
        <v>216</v>
      </c>
      <c r="L209" s="46"/>
      <c r="M209" s="223" t="s">
        <v>19</v>
      </c>
      <c r="N209" s="224" t="s">
        <v>45</v>
      </c>
      <c r="O209" s="86"/>
      <c r="P209" s="225">
        <f>O209*H209</f>
        <v>0</v>
      </c>
      <c r="Q209" s="225">
        <v>1.0000000000000001E-05</v>
      </c>
      <c r="R209" s="225">
        <f>Q209*H209</f>
        <v>2.0000000000000002E-05</v>
      </c>
      <c r="S209" s="225">
        <v>0</v>
      </c>
      <c r="T209" s="226">
        <f>S209*H209</f>
        <v>0</v>
      </c>
      <c r="U209" s="40"/>
      <c r="V209" s="40"/>
      <c r="W209" s="40"/>
      <c r="X209" s="40"/>
      <c r="Y209" s="40"/>
      <c r="Z209" s="40"/>
      <c r="AA209" s="40"/>
      <c r="AB209" s="40"/>
      <c r="AC209" s="40"/>
      <c r="AD209" s="40"/>
      <c r="AE209" s="40"/>
      <c r="AR209" s="227" t="s">
        <v>4270</v>
      </c>
      <c r="AT209" s="227" t="s">
        <v>212</v>
      </c>
      <c r="AU209" s="227" t="s">
        <v>81</v>
      </c>
      <c r="AY209" s="19" t="s">
        <v>210</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4270</v>
      </c>
      <c r="BM209" s="227" t="s">
        <v>860</v>
      </c>
    </row>
    <row r="210" s="2" customFormat="1">
      <c r="A210" s="40"/>
      <c r="B210" s="41"/>
      <c r="C210" s="42"/>
      <c r="D210" s="229" t="s">
        <v>219</v>
      </c>
      <c r="E210" s="42"/>
      <c r="F210" s="230" t="s">
        <v>4302</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219</v>
      </c>
      <c r="AU210" s="19" t="s">
        <v>81</v>
      </c>
    </row>
    <row r="211" s="14" customFormat="1">
      <c r="A211" s="14"/>
      <c r="B211" s="245"/>
      <c r="C211" s="246"/>
      <c r="D211" s="236" t="s">
        <v>221</v>
      </c>
      <c r="E211" s="247" t="s">
        <v>19</v>
      </c>
      <c r="F211" s="248" t="s">
        <v>3265</v>
      </c>
      <c r="G211" s="246"/>
      <c r="H211" s="249">
        <v>2</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81</v>
      </c>
      <c r="AV211" s="14" t="s">
        <v>83</v>
      </c>
      <c r="AW211" s="14" t="s">
        <v>34</v>
      </c>
      <c r="AX211" s="14" t="s">
        <v>74</v>
      </c>
      <c r="AY211" s="255" t="s">
        <v>210</v>
      </c>
    </row>
    <row r="212" s="16" customFormat="1">
      <c r="A212" s="16"/>
      <c r="B212" s="267"/>
      <c r="C212" s="268"/>
      <c r="D212" s="236" t="s">
        <v>221</v>
      </c>
      <c r="E212" s="269" t="s">
        <v>19</v>
      </c>
      <c r="F212" s="270" t="s">
        <v>236</v>
      </c>
      <c r="G212" s="268"/>
      <c r="H212" s="271">
        <v>2</v>
      </c>
      <c r="I212" s="272"/>
      <c r="J212" s="268"/>
      <c r="K212" s="268"/>
      <c r="L212" s="273"/>
      <c r="M212" s="274"/>
      <c r="N212" s="275"/>
      <c r="O212" s="275"/>
      <c r="P212" s="275"/>
      <c r="Q212" s="275"/>
      <c r="R212" s="275"/>
      <c r="S212" s="275"/>
      <c r="T212" s="276"/>
      <c r="U212" s="16"/>
      <c r="V212" s="16"/>
      <c r="W212" s="16"/>
      <c r="X212" s="16"/>
      <c r="Y212" s="16"/>
      <c r="Z212" s="16"/>
      <c r="AA212" s="16"/>
      <c r="AB212" s="16"/>
      <c r="AC212" s="16"/>
      <c r="AD212" s="16"/>
      <c r="AE212" s="16"/>
      <c r="AT212" s="277" t="s">
        <v>221</v>
      </c>
      <c r="AU212" s="277" t="s">
        <v>81</v>
      </c>
      <c r="AV212" s="16" t="s">
        <v>217</v>
      </c>
      <c r="AW212" s="16" t="s">
        <v>34</v>
      </c>
      <c r="AX212" s="16" t="s">
        <v>81</v>
      </c>
      <c r="AY212" s="277" t="s">
        <v>210</v>
      </c>
    </row>
    <row r="213" s="2" customFormat="1" ht="16.5" customHeight="1">
      <c r="A213" s="40"/>
      <c r="B213" s="41"/>
      <c r="C213" s="278" t="s">
        <v>474</v>
      </c>
      <c r="D213" s="278" t="s">
        <v>424</v>
      </c>
      <c r="E213" s="279" t="s">
        <v>4303</v>
      </c>
      <c r="F213" s="280" t="s">
        <v>4304</v>
      </c>
      <c r="G213" s="281" t="s">
        <v>409</v>
      </c>
      <c r="H213" s="282">
        <v>2</v>
      </c>
      <c r="I213" s="283"/>
      <c r="J213" s="284">
        <f>ROUND(I213*H213,2)</f>
        <v>0</v>
      </c>
      <c r="K213" s="280" t="s">
        <v>296</v>
      </c>
      <c r="L213" s="285"/>
      <c r="M213" s="286" t="s">
        <v>19</v>
      </c>
      <c r="N213" s="287" t="s">
        <v>45</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4270</v>
      </c>
      <c r="AT213" s="227" t="s">
        <v>424</v>
      </c>
      <c r="AU213" s="227" t="s">
        <v>81</v>
      </c>
      <c r="AY213" s="19" t="s">
        <v>210</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4270</v>
      </c>
      <c r="BM213" s="227" t="s">
        <v>872</v>
      </c>
    </row>
    <row r="214" s="14" customFormat="1">
      <c r="A214" s="14"/>
      <c r="B214" s="245"/>
      <c r="C214" s="246"/>
      <c r="D214" s="236" t="s">
        <v>221</v>
      </c>
      <c r="E214" s="247" t="s">
        <v>19</v>
      </c>
      <c r="F214" s="248" t="s">
        <v>3265</v>
      </c>
      <c r="G214" s="246"/>
      <c r="H214" s="249">
        <v>2</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81</v>
      </c>
      <c r="AV214" s="14" t="s">
        <v>83</v>
      </c>
      <c r="AW214" s="14" t="s">
        <v>34</v>
      </c>
      <c r="AX214" s="14" t="s">
        <v>74</v>
      </c>
      <c r="AY214" s="255" t="s">
        <v>210</v>
      </c>
    </row>
    <row r="215" s="16" customFormat="1">
      <c r="A215" s="16"/>
      <c r="B215" s="267"/>
      <c r="C215" s="268"/>
      <c r="D215" s="236" t="s">
        <v>221</v>
      </c>
      <c r="E215" s="269" t="s">
        <v>19</v>
      </c>
      <c r="F215" s="270" t="s">
        <v>236</v>
      </c>
      <c r="G215" s="268"/>
      <c r="H215" s="271">
        <v>2</v>
      </c>
      <c r="I215" s="272"/>
      <c r="J215" s="268"/>
      <c r="K215" s="268"/>
      <c r="L215" s="273"/>
      <c r="M215" s="274"/>
      <c r="N215" s="275"/>
      <c r="O215" s="275"/>
      <c r="P215" s="275"/>
      <c r="Q215" s="275"/>
      <c r="R215" s="275"/>
      <c r="S215" s="275"/>
      <c r="T215" s="276"/>
      <c r="U215" s="16"/>
      <c r="V215" s="16"/>
      <c r="W215" s="16"/>
      <c r="X215" s="16"/>
      <c r="Y215" s="16"/>
      <c r="Z215" s="16"/>
      <c r="AA215" s="16"/>
      <c r="AB215" s="16"/>
      <c r="AC215" s="16"/>
      <c r="AD215" s="16"/>
      <c r="AE215" s="16"/>
      <c r="AT215" s="277" t="s">
        <v>221</v>
      </c>
      <c r="AU215" s="277" t="s">
        <v>81</v>
      </c>
      <c r="AV215" s="16" t="s">
        <v>217</v>
      </c>
      <c r="AW215" s="16" t="s">
        <v>34</v>
      </c>
      <c r="AX215" s="16" t="s">
        <v>81</v>
      </c>
      <c r="AY215" s="277" t="s">
        <v>210</v>
      </c>
    </row>
    <row r="216" s="2" customFormat="1" ht="24.15" customHeight="1">
      <c r="A216" s="40"/>
      <c r="B216" s="41"/>
      <c r="C216" s="216" t="s">
        <v>481</v>
      </c>
      <c r="D216" s="216" t="s">
        <v>212</v>
      </c>
      <c r="E216" s="217" t="s">
        <v>4305</v>
      </c>
      <c r="F216" s="218" t="s">
        <v>4306</v>
      </c>
      <c r="G216" s="219" t="s">
        <v>409</v>
      </c>
      <c r="H216" s="220">
        <v>2</v>
      </c>
      <c r="I216" s="221"/>
      <c r="J216" s="222">
        <f>ROUND(I216*H216,2)</f>
        <v>0</v>
      </c>
      <c r="K216" s="218" t="s">
        <v>216</v>
      </c>
      <c r="L216" s="46"/>
      <c r="M216" s="223" t="s">
        <v>19</v>
      </c>
      <c r="N216" s="224" t="s">
        <v>45</v>
      </c>
      <c r="O216" s="86"/>
      <c r="P216" s="225">
        <f>O216*H216</f>
        <v>0</v>
      </c>
      <c r="Q216" s="225">
        <v>0.068640000000000007</v>
      </c>
      <c r="R216" s="225">
        <f>Q216*H216</f>
        <v>0.13728000000000001</v>
      </c>
      <c r="S216" s="225">
        <v>0</v>
      </c>
      <c r="T216" s="226">
        <f>S216*H216</f>
        <v>0</v>
      </c>
      <c r="U216" s="40"/>
      <c r="V216" s="40"/>
      <c r="W216" s="40"/>
      <c r="X216" s="40"/>
      <c r="Y216" s="40"/>
      <c r="Z216" s="40"/>
      <c r="AA216" s="40"/>
      <c r="AB216" s="40"/>
      <c r="AC216" s="40"/>
      <c r="AD216" s="40"/>
      <c r="AE216" s="40"/>
      <c r="AR216" s="227" t="s">
        <v>4270</v>
      </c>
      <c r="AT216" s="227" t="s">
        <v>212</v>
      </c>
      <c r="AU216" s="227" t="s">
        <v>81</v>
      </c>
      <c r="AY216" s="19" t="s">
        <v>210</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4270</v>
      </c>
      <c r="BM216" s="227" t="s">
        <v>884</v>
      </c>
    </row>
    <row r="217" s="2" customFormat="1">
      <c r="A217" s="40"/>
      <c r="B217" s="41"/>
      <c r="C217" s="42"/>
      <c r="D217" s="229" t="s">
        <v>219</v>
      </c>
      <c r="E217" s="42"/>
      <c r="F217" s="230" t="s">
        <v>4307</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219</v>
      </c>
      <c r="AU217" s="19" t="s">
        <v>81</v>
      </c>
    </row>
    <row r="218" s="14" customFormat="1">
      <c r="A218" s="14"/>
      <c r="B218" s="245"/>
      <c r="C218" s="246"/>
      <c r="D218" s="236" t="s">
        <v>221</v>
      </c>
      <c r="E218" s="247" t="s">
        <v>19</v>
      </c>
      <c r="F218" s="248" t="s">
        <v>3265</v>
      </c>
      <c r="G218" s="246"/>
      <c r="H218" s="249">
        <v>2</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221</v>
      </c>
      <c r="AU218" s="255" t="s">
        <v>81</v>
      </c>
      <c r="AV218" s="14" t="s">
        <v>83</v>
      </c>
      <c r="AW218" s="14" t="s">
        <v>34</v>
      </c>
      <c r="AX218" s="14" t="s">
        <v>74</v>
      </c>
      <c r="AY218" s="255" t="s">
        <v>210</v>
      </c>
    </row>
    <row r="219" s="16" customFormat="1">
      <c r="A219" s="16"/>
      <c r="B219" s="267"/>
      <c r="C219" s="268"/>
      <c r="D219" s="236" t="s">
        <v>221</v>
      </c>
      <c r="E219" s="269" t="s">
        <v>19</v>
      </c>
      <c r="F219" s="270" t="s">
        <v>236</v>
      </c>
      <c r="G219" s="268"/>
      <c r="H219" s="271">
        <v>2</v>
      </c>
      <c r="I219" s="272"/>
      <c r="J219" s="268"/>
      <c r="K219" s="268"/>
      <c r="L219" s="273"/>
      <c r="M219" s="274"/>
      <c r="N219" s="275"/>
      <c r="O219" s="275"/>
      <c r="P219" s="275"/>
      <c r="Q219" s="275"/>
      <c r="R219" s="275"/>
      <c r="S219" s="275"/>
      <c r="T219" s="276"/>
      <c r="U219" s="16"/>
      <c r="V219" s="16"/>
      <c r="W219" s="16"/>
      <c r="X219" s="16"/>
      <c r="Y219" s="16"/>
      <c r="Z219" s="16"/>
      <c r="AA219" s="16"/>
      <c r="AB219" s="16"/>
      <c r="AC219" s="16"/>
      <c r="AD219" s="16"/>
      <c r="AE219" s="16"/>
      <c r="AT219" s="277" t="s">
        <v>221</v>
      </c>
      <c r="AU219" s="277" t="s">
        <v>81</v>
      </c>
      <c r="AV219" s="16" t="s">
        <v>217</v>
      </c>
      <c r="AW219" s="16" t="s">
        <v>34</v>
      </c>
      <c r="AX219" s="16" t="s">
        <v>81</v>
      </c>
      <c r="AY219" s="277" t="s">
        <v>210</v>
      </c>
    </row>
    <row r="220" s="2" customFormat="1" ht="16.5" customHeight="1">
      <c r="A220" s="40"/>
      <c r="B220" s="41"/>
      <c r="C220" s="216" t="s">
        <v>487</v>
      </c>
      <c r="D220" s="216" t="s">
        <v>212</v>
      </c>
      <c r="E220" s="217" t="s">
        <v>4308</v>
      </c>
      <c r="F220" s="218" t="s">
        <v>4309</v>
      </c>
      <c r="G220" s="219" t="s">
        <v>417</v>
      </c>
      <c r="H220" s="220">
        <v>159</v>
      </c>
      <c r="I220" s="221"/>
      <c r="J220" s="222">
        <f>ROUND(I220*H220,2)</f>
        <v>0</v>
      </c>
      <c r="K220" s="218" t="s">
        <v>216</v>
      </c>
      <c r="L220" s="46"/>
      <c r="M220" s="223" t="s">
        <v>19</v>
      </c>
      <c r="N220" s="224" t="s">
        <v>45</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4270</v>
      </c>
      <c r="AT220" s="227" t="s">
        <v>212</v>
      </c>
      <c r="AU220" s="227" t="s">
        <v>81</v>
      </c>
      <c r="AY220" s="19" t="s">
        <v>210</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4270</v>
      </c>
      <c r="BM220" s="227" t="s">
        <v>896</v>
      </c>
    </row>
    <row r="221" s="2" customFormat="1">
      <c r="A221" s="40"/>
      <c r="B221" s="41"/>
      <c r="C221" s="42"/>
      <c r="D221" s="229" t="s">
        <v>219</v>
      </c>
      <c r="E221" s="42"/>
      <c r="F221" s="230" t="s">
        <v>4310</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219</v>
      </c>
      <c r="AU221" s="19" t="s">
        <v>81</v>
      </c>
    </row>
    <row r="222" s="14" customFormat="1">
      <c r="A222" s="14"/>
      <c r="B222" s="245"/>
      <c r="C222" s="246"/>
      <c r="D222" s="236" t="s">
        <v>221</v>
      </c>
      <c r="E222" s="247" t="s">
        <v>19</v>
      </c>
      <c r="F222" s="248" t="s">
        <v>4311</v>
      </c>
      <c r="G222" s="246"/>
      <c r="H222" s="249">
        <v>159</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221</v>
      </c>
      <c r="AU222" s="255" t="s">
        <v>81</v>
      </c>
      <c r="AV222" s="14" t="s">
        <v>83</v>
      </c>
      <c r="AW222" s="14" t="s">
        <v>34</v>
      </c>
      <c r="AX222" s="14" t="s">
        <v>74</v>
      </c>
      <c r="AY222" s="255" t="s">
        <v>210</v>
      </c>
    </row>
    <row r="223" s="16" customFormat="1">
      <c r="A223" s="16"/>
      <c r="B223" s="267"/>
      <c r="C223" s="268"/>
      <c r="D223" s="236" t="s">
        <v>221</v>
      </c>
      <c r="E223" s="269" t="s">
        <v>19</v>
      </c>
      <c r="F223" s="270" t="s">
        <v>236</v>
      </c>
      <c r="G223" s="268"/>
      <c r="H223" s="271">
        <v>159</v>
      </c>
      <c r="I223" s="272"/>
      <c r="J223" s="268"/>
      <c r="K223" s="268"/>
      <c r="L223" s="273"/>
      <c r="M223" s="274"/>
      <c r="N223" s="275"/>
      <c r="O223" s="275"/>
      <c r="P223" s="275"/>
      <c r="Q223" s="275"/>
      <c r="R223" s="275"/>
      <c r="S223" s="275"/>
      <c r="T223" s="276"/>
      <c r="U223" s="16"/>
      <c r="V223" s="16"/>
      <c r="W223" s="16"/>
      <c r="X223" s="16"/>
      <c r="Y223" s="16"/>
      <c r="Z223" s="16"/>
      <c r="AA223" s="16"/>
      <c r="AB223" s="16"/>
      <c r="AC223" s="16"/>
      <c r="AD223" s="16"/>
      <c r="AE223" s="16"/>
      <c r="AT223" s="277" t="s">
        <v>221</v>
      </c>
      <c r="AU223" s="277" t="s">
        <v>81</v>
      </c>
      <c r="AV223" s="16" t="s">
        <v>217</v>
      </c>
      <c r="AW223" s="16" t="s">
        <v>34</v>
      </c>
      <c r="AX223" s="16" t="s">
        <v>81</v>
      </c>
      <c r="AY223" s="277" t="s">
        <v>210</v>
      </c>
    </row>
    <row r="224" s="2" customFormat="1" ht="16.5" customHeight="1">
      <c r="A224" s="40"/>
      <c r="B224" s="41"/>
      <c r="C224" s="216" t="s">
        <v>492</v>
      </c>
      <c r="D224" s="216" t="s">
        <v>212</v>
      </c>
      <c r="E224" s="217" t="s">
        <v>4312</v>
      </c>
      <c r="F224" s="218" t="s">
        <v>4313</v>
      </c>
      <c r="G224" s="219" t="s">
        <v>417</v>
      </c>
      <c r="H224" s="220">
        <v>7.5</v>
      </c>
      <c r="I224" s="221"/>
      <c r="J224" s="222">
        <f>ROUND(I224*H224,2)</f>
        <v>0</v>
      </c>
      <c r="K224" s="218" t="s">
        <v>216</v>
      </c>
      <c r="L224" s="46"/>
      <c r="M224" s="223" t="s">
        <v>19</v>
      </c>
      <c r="N224" s="224" t="s">
        <v>45</v>
      </c>
      <c r="O224" s="86"/>
      <c r="P224" s="225">
        <f>O224*H224</f>
        <v>0</v>
      </c>
      <c r="Q224" s="225">
        <v>0.01355</v>
      </c>
      <c r="R224" s="225">
        <f>Q224*H224</f>
        <v>0.10162499999999999</v>
      </c>
      <c r="S224" s="225">
        <v>0</v>
      </c>
      <c r="T224" s="226">
        <f>S224*H224</f>
        <v>0</v>
      </c>
      <c r="U224" s="40"/>
      <c r="V224" s="40"/>
      <c r="W224" s="40"/>
      <c r="X224" s="40"/>
      <c r="Y224" s="40"/>
      <c r="Z224" s="40"/>
      <c r="AA224" s="40"/>
      <c r="AB224" s="40"/>
      <c r="AC224" s="40"/>
      <c r="AD224" s="40"/>
      <c r="AE224" s="40"/>
      <c r="AR224" s="227" t="s">
        <v>4270</v>
      </c>
      <c r="AT224" s="227" t="s">
        <v>212</v>
      </c>
      <c r="AU224" s="227" t="s">
        <v>81</v>
      </c>
      <c r="AY224" s="19" t="s">
        <v>210</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4270</v>
      </c>
      <c r="BM224" s="227" t="s">
        <v>908</v>
      </c>
    </row>
    <row r="225" s="2" customFormat="1">
      <c r="A225" s="40"/>
      <c r="B225" s="41"/>
      <c r="C225" s="42"/>
      <c r="D225" s="229" t="s">
        <v>219</v>
      </c>
      <c r="E225" s="42"/>
      <c r="F225" s="230" t="s">
        <v>4314</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219</v>
      </c>
      <c r="AU225" s="19" t="s">
        <v>81</v>
      </c>
    </row>
    <row r="226" s="2" customFormat="1">
      <c r="A226" s="40"/>
      <c r="B226" s="41"/>
      <c r="C226" s="42"/>
      <c r="D226" s="236" t="s">
        <v>1511</v>
      </c>
      <c r="E226" s="42"/>
      <c r="F226" s="288" t="s">
        <v>4315</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1511</v>
      </c>
      <c r="AU226" s="19" t="s">
        <v>81</v>
      </c>
    </row>
    <row r="227" s="14" customFormat="1">
      <c r="A227" s="14"/>
      <c r="B227" s="245"/>
      <c r="C227" s="246"/>
      <c r="D227" s="236" t="s">
        <v>221</v>
      </c>
      <c r="E227" s="247" t="s">
        <v>19</v>
      </c>
      <c r="F227" s="248" t="s">
        <v>4316</v>
      </c>
      <c r="G227" s="246"/>
      <c r="H227" s="249">
        <v>7.5</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221</v>
      </c>
      <c r="AU227" s="255" t="s">
        <v>81</v>
      </c>
      <c r="AV227" s="14" t="s">
        <v>83</v>
      </c>
      <c r="AW227" s="14" t="s">
        <v>34</v>
      </c>
      <c r="AX227" s="14" t="s">
        <v>74</v>
      </c>
      <c r="AY227" s="255" t="s">
        <v>210</v>
      </c>
    </row>
    <row r="228" s="16" customFormat="1">
      <c r="A228" s="16"/>
      <c r="B228" s="267"/>
      <c r="C228" s="268"/>
      <c r="D228" s="236" t="s">
        <v>221</v>
      </c>
      <c r="E228" s="269" t="s">
        <v>19</v>
      </c>
      <c r="F228" s="270" t="s">
        <v>236</v>
      </c>
      <c r="G228" s="268"/>
      <c r="H228" s="271">
        <v>7.5</v>
      </c>
      <c r="I228" s="272"/>
      <c r="J228" s="268"/>
      <c r="K228" s="268"/>
      <c r="L228" s="273"/>
      <c r="M228" s="274"/>
      <c r="N228" s="275"/>
      <c r="O228" s="275"/>
      <c r="P228" s="275"/>
      <c r="Q228" s="275"/>
      <c r="R228" s="275"/>
      <c r="S228" s="275"/>
      <c r="T228" s="276"/>
      <c r="U228" s="16"/>
      <c r="V228" s="16"/>
      <c r="W228" s="16"/>
      <c r="X228" s="16"/>
      <c r="Y228" s="16"/>
      <c r="Z228" s="16"/>
      <c r="AA228" s="16"/>
      <c r="AB228" s="16"/>
      <c r="AC228" s="16"/>
      <c r="AD228" s="16"/>
      <c r="AE228" s="16"/>
      <c r="AT228" s="277" t="s">
        <v>221</v>
      </c>
      <c r="AU228" s="277" t="s">
        <v>81</v>
      </c>
      <c r="AV228" s="16" t="s">
        <v>217</v>
      </c>
      <c r="AW228" s="16" t="s">
        <v>34</v>
      </c>
      <c r="AX228" s="16" t="s">
        <v>81</v>
      </c>
      <c r="AY228" s="277" t="s">
        <v>210</v>
      </c>
    </row>
    <row r="229" s="2" customFormat="1" ht="16.5" customHeight="1">
      <c r="A229" s="40"/>
      <c r="B229" s="41"/>
      <c r="C229" s="216" t="s">
        <v>498</v>
      </c>
      <c r="D229" s="216" t="s">
        <v>212</v>
      </c>
      <c r="E229" s="217" t="s">
        <v>4317</v>
      </c>
      <c r="F229" s="218" t="s">
        <v>4318</v>
      </c>
      <c r="G229" s="219" t="s">
        <v>409</v>
      </c>
      <c r="H229" s="220">
        <v>5</v>
      </c>
      <c r="I229" s="221"/>
      <c r="J229" s="222">
        <f>ROUND(I229*H229,2)</f>
        <v>0</v>
      </c>
      <c r="K229" s="218" t="s">
        <v>216</v>
      </c>
      <c r="L229" s="46"/>
      <c r="M229" s="223" t="s">
        <v>19</v>
      </c>
      <c r="N229" s="224" t="s">
        <v>45</v>
      </c>
      <c r="O229" s="86"/>
      <c r="P229" s="225">
        <f>O229*H229</f>
        <v>0</v>
      </c>
      <c r="Q229" s="225">
        <v>0.026519999999999998</v>
      </c>
      <c r="R229" s="225">
        <f>Q229*H229</f>
        <v>0.1326</v>
      </c>
      <c r="S229" s="225">
        <v>0</v>
      </c>
      <c r="T229" s="226">
        <f>S229*H229</f>
        <v>0</v>
      </c>
      <c r="U229" s="40"/>
      <c r="V229" s="40"/>
      <c r="W229" s="40"/>
      <c r="X229" s="40"/>
      <c r="Y229" s="40"/>
      <c r="Z229" s="40"/>
      <c r="AA229" s="40"/>
      <c r="AB229" s="40"/>
      <c r="AC229" s="40"/>
      <c r="AD229" s="40"/>
      <c r="AE229" s="40"/>
      <c r="AR229" s="227" t="s">
        <v>4270</v>
      </c>
      <c r="AT229" s="227" t="s">
        <v>212</v>
      </c>
      <c r="AU229" s="227" t="s">
        <v>81</v>
      </c>
      <c r="AY229" s="19" t="s">
        <v>210</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4270</v>
      </c>
      <c r="BM229" s="227" t="s">
        <v>922</v>
      </c>
    </row>
    <row r="230" s="2" customFormat="1">
      <c r="A230" s="40"/>
      <c r="B230" s="41"/>
      <c r="C230" s="42"/>
      <c r="D230" s="229" t="s">
        <v>219</v>
      </c>
      <c r="E230" s="42"/>
      <c r="F230" s="230" t="s">
        <v>4319</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219</v>
      </c>
      <c r="AU230" s="19" t="s">
        <v>81</v>
      </c>
    </row>
    <row r="231" s="14" customFormat="1">
      <c r="A231" s="14"/>
      <c r="B231" s="245"/>
      <c r="C231" s="246"/>
      <c r="D231" s="236" t="s">
        <v>221</v>
      </c>
      <c r="E231" s="247" t="s">
        <v>19</v>
      </c>
      <c r="F231" s="248" t="s">
        <v>3229</v>
      </c>
      <c r="G231" s="246"/>
      <c r="H231" s="249">
        <v>5</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221</v>
      </c>
      <c r="AU231" s="255" t="s">
        <v>81</v>
      </c>
      <c r="AV231" s="14" t="s">
        <v>83</v>
      </c>
      <c r="AW231" s="14" t="s">
        <v>34</v>
      </c>
      <c r="AX231" s="14" t="s">
        <v>74</v>
      </c>
      <c r="AY231" s="255" t="s">
        <v>210</v>
      </c>
    </row>
    <row r="232" s="16" customFormat="1">
      <c r="A232" s="16"/>
      <c r="B232" s="267"/>
      <c r="C232" s="268"/>
      <c r="D232" s="236" t="s">
        <v>221</v>
      </c>
      <c r="E232" s="269" t="s">
        <v>19</v>
      </c>
      <c r="F232" s="270" t="s">
        <v>236</v>
      </c>
      <c r="G232" s="268"/>
      <c r="H232" s="271">
        <v>5</v>
      </c>
      <c r="I232" s="272"/>
      <c r="J232" s="268"/>
      <c r="K232" s="268"/>
      <c r="L232" s="273"/>
      <c r="M232" s="274"/>
      <c r="N232" s="275"/>
      <c r="O232" s="275"/>
      <c r="P232" s="275"/>
      <c r="Q232" s="275"/>
      <c r="R232" s="275"/>
      <c r="S232" s="275"/>
      <c r="T232" s="276"/>
      <c r="U232" s="16"/>
      <c r="V232" s="16"/>
      <c r="W232" s="16"/>
      <c r="X232" s="16"/>
      <c r="Y232" s="16"/>
      <c r="Z232" s="16"/>
      <c r="AA232" s="16"/>
      <c r="AB232" s="16"/>
      <c r="AC232" s="16"/>
      <c r="AD232" s="16"/>
      <c r="AE232" s="16"/>
      <c r="AT232" s="277" t="s">
        <v>221</v>
      </c>
      <c r="AU232" s="277" t="s">
        <v>81</v>
      </c>
      <c r="AV232" s="16" t="s">
        <v>217</v>
      </c>
      <c r="AW232" s="16" t="s">
        <v>34</v>
      </c>
      <c r="AX232" s="16" t="s">
        <v>81</v>
      </c>
      <c r="AY232" s="277" t="s">
        <v>210</v>
      </c>
    </row>
    <row r="233" s="2" customFormat="1" ht="16.5" customHeight="1">
      <c r="A233" s="40"/>
      <c r="B233" s="41"/>
      <c r="C233" s="216" t="s">
        <v>504</v>
      </c>
      <c r="D233" s="216" t="s">
        <v>212</v>
      </c>
      <c r="E233" s="217" t="s">
        <v>4320</v>
      </c>
      <c r="F233" s="218" t="s">
        <v>4321</v>
      </c>
      <c r="G233" s="219" t="s">
        <v>417</v>
      </c>
      <c r="H233" s="220">
        <v>8</v>
      </c>
      <c r="I233" s="221"/>
      <c r="J233" s="222">
        <f>ROUND(I233*H233,2)</f>
        <v>0</v>
      </c>
      <c r="K233" s="218" t="s">
        <v>216</v>
      </c>
      <c r="L233" s="46"/>
      <c r="M233" s="223" t="s">
        <v>19</v>
      </c>
      <c r="N233" s="224" t="s">
        <v>45</v>
      </c>
      <c r="O233" s="86"/>
      <c r="P233" s="225">
        <f>O233*H233</f>
        <v>0</v>
      </c>
      <c r="Q233" s="225">
        <v>0.00048999999999999998</v>
      </c>
      <c r="R233" s="225">
        <f>Q233*H233</f>
        <v>0.0039199999999999999</v>
      </c>
      <c r="S233" s="225">
        <v>0</v>
      </c>
      <c r="T233" s="226">
        <f>S233*H233</f>
        <v>0</v>
      </c>
      <c r="U233" s="40"/>
      <c r="V233" s="40"/>
      <c r="W233" s="40"/>
      <c r="X233" s="40"/>
      <c r="Y233" s="40"/>
      <c r="Z233" s="40"/>
      <c r="AA233" s="40"/>
      <c r="AB233" s="40"/>
      <c r="AC233" s="40"/>
      <c r="AD233" s="40"/>
      <c r="AE233" s="40"/>
      <c r="AR233" s="227" t="s">
        <v>4270</v>
      </c>
      <c r="AT233" s="227" t="s">
        <v>212</v>
      </c>
      <c r="AU233" s="227" t="s">
        <v>81</v>
      </c>
      <c r="AY233" s="19" t="s">
        <v>210</v>
      </c>
      <c r="BE233" s="228">
        <f>IF(N233="základní",J233,0)</f>
        <v>0</v>
      </c>
      <c r="BF233" s="228">
        <f>IF(N233="snížená",J233,0)</f>
        <v>0</v>
      </c>
      <c r="BG233" s="228">
        <f>IF(N233="zákl. přenesená",J233,0)</f>
        <v>0</v>
      </c>
      <c r="BH233" s="228">
        <f>IF(N233="sníž. přenesená",J233,0)</f>
        <v>0</v>
      </c>
      <c r="BI233" s="228">
        <f>IF(N233="nulová",J233,0)</f>
        <v>0</v>
      </c>
      <c r="BJ233" s="19" t="s">
        <v>81</v>
      </c>
      <c r="BK233" s="228">
        <f>ROUND(I233*H233,2)</f>
        <v>0</v>
      </c>
      <c r="BL233" s="19" t="s">
        <v>4270</v>
      </c>
      <c r="BM233" s="227" t="s">
        <v>932</v>
      </c>
    </row>
    <row r="234" s="2" customFormat="1">
      <c r="A234" s="40"/>
      <c r="B234" s="41"/>
      <c r="C234" s="42"/>
      <c r="D234" s="229" t="s">
        <v>219</v>
      </c>
      <c r="E234" s="42"/>
      <c r="F234" s="230" t="s">
        <v>4322</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219</v>
      </c>
      <c r="AU234" s="19" t="s">
        <v>81</v>
      </c>
    </row>
    <row r="235" s="14" customFormat="1">
      <c r="A235" s="14"/>
      <c r="B235" s="245"/>
      <c r="C235" s="246"/>
      <c r="D235" s="236" t="s">
        <v>221</v>
      </c>
      <c r="E235" s="247" t="s">
        <v>19</v>
      </c>
      <c r="F235" s="248" t="s">
        <v>286</v>
      </c>
      <c r="G235" s="246"/>
      <c r="H235" s="249">
        <v>8</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221</v>
      </c>
      <c r="AU235" s="255" t="s">
        <v>81</v>
      </c>
      <c r="AV235" s="14" t="s">
        <v>83</v>
      </c>
      <c r="AW235" s="14" t="s">
        <v>34</v>
      </c>
      <c r="AX235" s="14" t="s">
        <v>74</v>
      </c>
      <c r="AY235" s="255" t="s">
        <v>210</v>
      </c>
    </row>
    <row r="236" s="16" customFormat="1">
      <c r="A236" s="16"/>
      <c r="B236" s="267"/>
      <c r="C236" s="268"/>
      <c r="D236" s="236" t="s">
        <v>221</v>
      </c>
      <c r="E236" s="269" t="s">
        <v>19</v>
      </c>
      <c r="F236" s="270" t="s">
        <v>236</v>
      </c>
      <c r="G236" s="268"/>
      <c r="H236" s="271">
        <v>8</v>
      </c>
      <c r="I236" s="272"/>
      <c r="J236" s="268"/>
      <c r="K236" s="268"/>
      <c r="L236" s="273"/>
      <c r="M236" s="274"/>
      <c r="N236" s="275"/>
      <c r="O236" s="275"/>
      <c r="P236" s="275"/>
      <c r="Q236" s="275"/>
      <c r="R236" s="275"/>
      <c r="S236" s="275"/>
      <c r="T236" s="276"/>
      <c r="U236" s="16"/>
      <c r="V236" s="16"/>
      <c r="W236" s="16"/>
      <c r="X236" s="16"/>
      <c r="Y236" s="16"/>
      <c r="Z236" s="16"/>
      <c r="AA236" s="16"/>
      <c r="AB236" s="16"/>
      <c r="AC236" s="16"/>
      <c r="AD236" s="16"/>
      <c r="AE236" s="16"/>
      <c r="AT236" s="277" t="s">
        <v>221</v>
      </c>
      <c r="AU236" s="277" t="s">
        <v>81</v>
      </c>
      <c r="AV236" s="16" t="s">
        <v>217</v>
      </c>
      <c r="AW236" s="16" t="s">
        <v>34</v>
      </c>
      <c r="AX236" s="16" t="s">
        <v>81</v>
      </c>
      <c r="AY236" s="277" t="s">
        <v>210</v>
      </c>
    </row>
    <row r="237" s="2" customFormat="1" ht="16.5" customHeight="1">
      <c r="A237" s="40"/>
      <c r="B237" s="41"/>
      <c r="C237" s="216" t="s">
        <v>514</v>
      </c>
      <c r="D237" s="216" t="s">
        <v>212</v>
      </c>
      <c r="E237" s="217" t="s">
        <v>4323</v>
      </c>
      <c r="F237" s="218" t="s">
        <v>4324</v>
      </c>
      <c r="G237" s="219" t="s">
        <v>417</v>
      </c>
      <c r="H237" s="220">
        <v>7</v>
      </c>
      <c r="I237" s="221"/>
      <c r="J237" s="222">
        <f>ROUND(I237*H237,2)</f>
        <v>0</v>
      </c>
      <c r="K237" s="218" t="s">
        <v>216</v>
      </c>
      <c r="L237" s="46"/>
      <c r="M237" s="223" t="s">
        <v>19</v>
      </c>
      <c r="N237" s="224" t="s">
        <v>45</v>
      </c>
      <c r="O237" s="86"/>
      <c r="P237" s="225">
        <f>O237*H237</f>
        <v>0</v>
      </c>
      <c r="Q237" s="225">
        <v>0.00116</v>
      </c>
      <c r="R237" s="225">
        <f>Q237*H237</f>
        <v>0.0081200000000000005</v>
      </c>
      <c r="S237" s="225">
        <v>0</v>
      </c>
      <c r="T237" s="226">
        <f>S237*H237</f>
        <v>0</v>
      </c>
      <c r="U237" s="40"/>
      <c r="V237" s="40"/>
      <c r="W237" s="40"/>
      <c r="X237" s="40"/>
      <c r="Y237" s="40"/>
      <c r="Z237" s="40"/>
      <c r="AA237" s="40"/>
      <c r="AB237" s="40"/>
      <c r="AC237" s="40"/>
      <c r="AD237" s="40"/>
      <c r="AE237" s="40"/>
      <c r="AR237" s="227" t="s">
        <v>4270</v>
      </c>
      <c r="AT237" s="227" t="s">
        <v>212</v>
      </c>
      <c r="AU237" s="227" t="s">
        <v>81</v>
      </c>
      <c r="AY237" s="19" t="s">
        <v>210</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4270</v>
      </c>
      <c r="BM237" s="227" t="s">
        <v>948</v>
      </c>
    </row>
    <row r="238" s="2" customFormat="1">
      <c r="A238" s="40"/>
      <c r="B238" s="41"/>
      <c r="C238" s="42"/>
      <c r="D238" s="229" t="s">
        <v>219</v>
      </c>
      <c r="E238" s="42"/>
      <c r="F238" s="230" t="s">
        <v>4325</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219</v>
      </c>
      <c r="AU238" s="19" t="s">
        <v>81</v>
      </c>
    </row>
    <row r="239" s="14" customFormat="1">
      <c r="A239" s="14"/>
      <c r="B239" s="245"/>
      <c r="C239" s="246"/>
      <c r="D239" s="236" t="s">
        <v>221</v>
      </c>
      <c r="E239" s="247" t="s">
        <v>19</v>
      </c>
      <c r="F239" s="248" t="s">
        <v>281</v>
      </c>
      <c r="G239" s="246"/>
      <c r="H239" s="249">
        <v>7</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221</v>
      </c>
      <c r="AU239" s="255" t="s">
        <v>81</v>
      </c>
      <c r="AV239" s="14" t="s">
        <v>83</v>
      </c>
      <c r="AW239" s="14" t="s">
        <v>34</v>
      </c>
      <c r="AX239" s="14" t="s">
        <v>74</v>
      </c>
      <c r="AY239" s="255" t="s">
        <v>210</v>
      </c>
    </row>
    <row r="240" s="16" customFormat="1">
      <c r="A240" s="16"/>
      <c r="B240" s="267"/>
      <c r="C240" s="268"/>
      <c r="D240" s="236" t="s">
        <v>221</v>
      </c>
      <c r="E240" s="269" t="s">
        <v>19</v>
      </c>
      <c r="F240" s="270" t="s">
        <v>236</v>
      </c>
      <c r="G240" s="268"/>
      <c r="H240" s="271">
        <v>7</v>
      </c>
      <c r="I240" s="272"/>
      <c r="J240" s="268"/>
      <c r="K240" s="268"/>
      <c r="L240" s="273"/>
      <c r="M240" s="274"/>
      <c r="N240" s="275"/>
      <c r="O240" s="275"/>
      <c r="P240" s="275"/>
      <c r="Q240" s="275"/>
      <c r="R240" s="275"/>
      <c r="S240" s="275"/>
      <c r="T240" s="276"/>
      <c r="U240" s="16"/>
      <c r="V240" s="16"/>
      <c r="W240" s="16"/>
      <c r="X240" s="16"/>
      <c r="Y240" s="16"/>
      <c r="Z240" s="16"/>
      <c r="AA240" s="16"/>
      <c r="AB240" s="16"/>
      <c r="AC240" s="16"/>
      <c r="AD240" s="16"/>
      <c r="AE240" s="16"/>
      <c r="AT240" s="277" t="s">
        <v>221</v>
      </c>
      <c r="AU240" s="277" t="s">
        <v>81</v>
      </c>
      <c r="AV240" s="16" t="s">
        <v>217</v>
      </c>
      <c r="AW240" s="16" t="s">
        <v>34</v>
      </c>
      <c r="AX240" s="16" t="s">
        <v>81</v>
      </c>
      <c r="AY240" s="277" t="s">
        <v>210</v>
      </c>
    </row>
    <row r="241" s="12" customFormat="1" ht="25.92" customHeight="1">
      <c r="A241" s="12"/>
      <c r="B241" s="200"/>
      <c r="C241" s="201"/>
      <c r="D241" s="202" t="s">
        <v>73</v>
      </c>
      <c r="E241" s="203" t="s">
        <v>4326</v>
      </c>
      <c r="F241" s="203" t="s">
        <v>4327</v>
      </c>
      <c r="G241" s="201"/>
      <c r="H241" s="201"/>
      <c r="I241" s="204"/>
      <c r="J241" s="205">
        <f>BK241</f>
        <v>0</v>
      </c>
      <c r="K241" s="201"/>
      <c r="L241" s="206"/>
      <c r="M241" s="207"/>
      <c r="N241" s="208"/>
      <c r="O241" s="208"/>
      <c r="P241" s="209">
        <f>SUM(P242:P306)</f>
        <v>0</v>
      </c>
      <c r="Q241" s="208"/>
      <c r="R241" s="209">
        <f>SUM(R242:R306)</f>
        <v>6.6645500000000002</v>
      </c>
      <c r="S241" s="208"/>
      <c r="T241" s="210">
        <f>SUM(T242:T306)</f>
        <v>0</v>
      </c>
      <c r="U241" s="12"/>
      <c r="V241" s="12"/>
      <c r="W241" s="12"/>
      <c r="X241" s="12"/>
      <c r="Y241" s="12"/>
      <c r="Z241" s="12"/>
      <c r="AA241" s="12"/>
      <c r="AB241" s="12"/>
      <c r="AC241" s="12"/>
      <c r="AD241" s="12"/>
      <c r="AE241" s="12"/>
      <c r="AR241" s="211" t="s">
        <v>81</v>
      </c>
      <c r="AT241" s="212" t="s">
        <v>73</v>
      </c>
      <c r="AU241" s="212" t="s">
        <v>74</v>
      </c>
      <c r="AY241" s="211" t="s">
        <v>210</v>
      </c>
      <c r="BK241" s="213">
        <f>SUM(BK242:BK306)</f>
        <v>0</v>
      </c>
    </row>
    <row r="242" s="2" customFormat="1" ht="16.5" customHeight="1">
      <c r="A242" s="40"/>
      <c r="B242" s="41"/>
      <c r="C242" s="216" t="s">
        <v>521</v>
      </c>
      <c r="D242" s="216" t="s">
        <v>212</v>
      </c>
      <c r="E242" s="217" t="s">
        <v>4328</v>
      </c>
      <c r="F242" s="218" t="s">
        <v>4329</v>
      </c>
      <c r="G242" s="219" t="s">
        <v>409</v>
      </c>
      <c r="H242" s="220">
        <v>3</v>
      </c>
      <c r="I242" s="221"/>
      <c r="J242" s="222">
        <f>ROUND(I242*H242,2)</f>
        <v>0</v>
      </c>
      <c r="K242" s="218" t="s">
        <v>216</v>
      </c>
      <c r="L242" s="46"/>
      <c r="M242" s="223" t="s">
        <v>19</v>
      </c>
      <c r="N242" s="224" t="s">
        <v>45</v>
      </c>
      <c r="O242" s="86"/>
      <c r="P242" s="225">
        <f>O242*H242</f>
        <v>0</v>
      </c>
      <c r="Q242" s="225">
        <v>0.41488999999999998</v>
      </c>
      <c r="R242" s="225">
        <f>Q242*H242</f>
        <v>1.2446699999999999</v>
      </c>
      <c r="S242" s="225">
        <v>0</v>
      </c>
      <c r="T242" s="226">
        <f>S242*H242</f>
        <v>0</v>
      </c>
      <c r="U242" s="40"/>
      <c r="V242" s="40"/>
      <c r="W242" s="40"/>
      <c r="X242" s="40"/>
      <c r="Y242" s="40"/>
      <c r="Z242" s="40"/>
      <c r="AA242" s="40"/>
      <c r="AB242" s="40"/>
      <c r="AC242" s="40"/>
      <c r="AD242" s="40"/>
      <c r="AE242" s="40"/>
      <c r="AR242" s="227" t="s">
        <v>217</v>
      </c>
      <c r="AT242" s="227" t="s">
        <v>212</v>
      </c>
      <c r="AU242" s="227" t="s">
        <v>81</v>
      </c>
      <c r="AY242" s="19" t="s">
        <v>210</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217</v>
      </c>
      <c r="BM242" s="227" t="s">
        <v>960</v>
      </c>
    </row>
    <row r="243" s="2" customFormat="1">
      <c r="A243" s="40"/>
      <c r="B243" s="41"/>
      <c r="C243" s="42"/>
      <c r="D243" s="229" t="s">
        <v>219</v>
      </c>
      <c r="E243" s="42"/>
      <c r="F243" s="230" t="s">
        <v>4330</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219</v>
      </c>
      <c r="AU243" s="19" t="s">
        <v>81</v>
      </c>
    </row>
    <row r="244" s="14" customFormat="1">
      <c r="A244" s="14"/>
      <c r="B244" s="245"/>
      <c r="C244" s="246"/>
      <c r="D244" s="236" t="s">
        <v>221</v>
      </c>
      <c r="E244" s="247" t="s">
        <v>19</v>
      </c>
      <c r="F244" s="248" t="s">
        <v>2324</v>
      </c>
      <c r="G244" s="246"/>
      <c r="H244" s="249">
        <v>3</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81</v>
      </c>
      <c r="AV244" s="14" t="s">
        <v>83</v>
      </c>
      <c r="AW244" s="14" t="s">
        <v>34</v>
      </c>
      <c r="AX244" s="14" t="s">
        <v>74</v>
      </c>
      <c r="AY244" s="255" t="s">
        <v>210</v>
      </c>
    </row>
    <row r="245" s="16" customFormat="1">
      <c r="A245" s="16"/>
      <c r="B245" s="267"/>
      <c r="C245" s="268"/>
      <c r="D245" s="236" t="s">
        <v>221</v>
      </c>
      <c r="E245" s="269" t="s">
        <v>19</v>
      </c>
      <c r="F245" s="270" t="s">
        <v>236</v>
      </c>
      <c r="G245" s="268"/>
      <c r="H245" s="271">
        <v>3</v>
      </c>
      <c r="I245" s="272"/>
      <c r="J245" s="268"/>
      <c r="K245" s="268"/>
      <c r="L245" s="273"/>
      <c r="M245" s="274"/>
      <c r="N245" s="275"/>
      <c r="O245" s="275"/>
      <c r="P245" s="275"/>
      <c r="Q245" s="275"/>
      <c r="R245" s="275"/>
      <c r="S245" s="275"/>
      <c r="T245" s="276"/>
      <c r="U245" s="16"/>
      <c r="V245" s="16"/>
      <c r="W245" s="16"/>
      <c r="X245" s="16"/>
      <c r="Y245" s="16"/>
      <c r="Z245" s="16"/>
      <c r="AA245" s="16"/>
      <c r="AB245" s="16"/>
      <c r="AC245" s="16"/>
      <c r="AD245" s="16"/>
      <c r="AE245" s="16"/>
      <c r="AT245" s="277" t="s">
        <v>221</v>
      </c>
      <c r="AU245" s="277" t="s">
        <v>81</v>
      </c>
      <c r="AV245" s="16" t="s">
        <v>217</v>
      </c>
      <c r="AW245" s="16" t="s">
        <v>34</v>
      </c>
      <c r="AX245" s="16" t="s">
        <v>81</v>
      </c>
      <c r="AY245" s="277" t="s">
        <v>210</v>
      </c>
    </row>
    <row r="246" s="2" customFormat="1" ht="16.5" customHeight="1">
      <c r="A246" s="40"/>
      <c r="B246" s="41"/>
      <c r="C246" s="278" t="s">
        <v>540</v>
      </c>
      <c r="D246" s="278" t="s">
        <v>424</v>
      </c>
      <c r="E246" s="279" t="s">
        <v>4331</v>
      </c>
      <c r="F246" s="280" t="s">
        <v>4332</v>
      </c>
      <c r="G246" s="281" t="s">
        <v>409</v>
      </c>
      <c r="H246" s="282">
        <v>3</v>
      </c>
      <c r="I246" s="283"/>
      <c r="J246" s="284">
        <f>ROUND(I246*H246,2)</f>
        <v>0</v>
      </c>
      <c r="K246" s="280" t="s">
        <v>216</v>
      </c>
      <c r="L246" s="285"/>
      <c r="M246" s="286" t="s">
        <v>19</v>
      </c>
      <c r="N246" s="287" t="s">
        <v>45</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286</v>
      </c>
      <c r="AT246" s="227" t="s">
        <v>424</v>
      </c>
      <c r="AU246" s="227" t="s">
        <v>81</v>
      </c>
      <c r="AY246" s="19" t="s">
        <v>210</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217</v>
      </c>
      <c r="BM246" s="227" t="s">
        <v>991</v>
      </c>
    </row>
    <row r="247" s="14" customFormat="1">
      <c r="A247" s="14"/>
      <c r="B247" s="245"/>
      <c r="C247" s="246"/>
      <c r="D247" s="236" t="s">
        <v>221</v>
      </c>
      <c r="E247" s="247" t="s">
        <v>19</v>
      </c>
      <c r="F247" s="248" t="s">
        <v>2324</v>
      </c>
      <c r="G247" s="246"/>
      <c r="H247" s="249">
        <v>3</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221</v>
      </c>
      <c r="AU247" s="255" t="s">
        <v>81</v>
      </c>
      <c r="AV247" s="14" t="s">
        <v>83</v>
      </c>
      <c r="AW247" s="14" t="s">
        <v>34</v>
      </c>
      <c r="AX247" s="14" t="s">
        <v>74</v>
      </c>
      <c r="AY247" s="255" t="s">
        <v>210</v>
      </c>
    </row>
    <row r="248" s="16" customFormat="1">
      <c r="A248" s="16"/>
      <c r="B248" s="267"/>
      <c r="C248" s="268"/>
      <c r="D248" s="236" t="s">
        <v>221</v>
      </c>
      <c r="E248" s="269" t="s">
        <v>19</v>
      </c>
      <c r="F248" s="270" t="s">
        <v>236</v>
      </c>
      <c r="G248" s="268"/>
      <c r="H248" s="271">
        <v>3</v>
      </c>
      <c r="I248" s="272"/>
      <c r="J248" s="268"/>
      <c r="K248" s="268"/>
      <c r="L248" s="273"/>
      <c r="M248" s="274"/>
      <c r="N248" s="275"/>
      <c r="O248" s="275"/>
      <c r="P248" s="275"/>
      <c r="Q248" s="275"/>
      <c r="R248" s="275"/>
      <c r="S248" s="275"/>
      <c r="T248" s="276"/>
      <c r="U248" s="16"/>
      <c r="V248" s="16"/>
      <c r="W248" s="16"/>
      <c r="X248" s="16"/>
      <c r="Y248" s="16"/>
      <c r="Z248" s="16"/>
      <c r="AA248" s="16"/>
      <c r="AB248" s="16"/>
      <c r="AC248" s="16"/>
      <c r="AD248" s="16"/>
      <c r="AE248" s="16"/>
      <c r="AT248" s="277" t="s">
        <v>221</v>
      </c>
      <c r="AU248" s="277" t="s">
        <v>81</v>
      </c>
      <c r="AV248" s="16" t="s">
        <v>217</v>
      </c>
      <c r="AW248" s="16" t="s">
        <v>34</v>
      </c>
      <c r="AX248" s="16" t="s">
        <v>81</v>
      </c>
      <c r="AY248" s="277" t="s">
        <v>210</v>
      </c>
    </row>
    <row r="249" s="2" customFormat="1" ht="16.5" customHeight="1">
      <c r="A249" s="40"/>
      <c r="B249" s="41"/>
      <c r="C249" s="216" t="s">
        <v>548</v>
      </c>
      <c r="D249" s="216" t="s">
        <v>212</v>
      </c>
      <c r="E249" s="217" t="s">
        <v>4333</v>
      </c>
      <c r="F249" s="218" t="s">
        <v>4334</v>
      </c>
      <c r="G249" s="219" t="s">
        <v>409</v>
      </c>
      <c r="H249" s="220">
        <v>1</v>
      </c>
      <c r="I249" s="221"/>
      <c r="J249" s="222">
        <f>ROUND(I249*H249,2)</f>
        <v>0</v>
      </c>
      <c r="K249" s="218" t="s">
        <v>216</v>
      </c>
      <c r="L249" s="46"/>
      <c r="M249" s="223" t="s">
        <v>19</v>
      </c>
      <c r="N249" s="224" t="s">
        <v>45</v>
      </c>
      <c r="O249" s="86"/>
      <c r="P249" s="225">
        <f>O249*H249</f>
        <v>0</v>
      </c>
      <c r="Q249" s="225">
        <v>0.41488999999999998</v>
      </c>
      <c r="R249" s="225">
        <f>Q249*H249</f>
        <v>0.41488999999999998</v>
      </c>
      <c r="S249" s="225">
        <v>0</v>
      </c>
      <c r="T249" s="226">
        <f>S249*H249</f>
        <v>0</v>
      </c>
      <c r="U249" s="40"/>
      <c r="V249" s="40"/>
      <c r="W249" s="40"/>
      <c r="X249" s="40"/>
      <c r="Y249" s="40"/>
      <c r="Z249" s="40"/>
      <c r="AA249" s="40"/>
      <c r="AB249" s="40"/>
      <c r="AC249" s="40"/>
      <c r="AD249" s="40"/>
      <c r="AE249" s="40"/>
      <c r="AR249" s="227" t="s">
        <v>217</v>
      </c>
      <c r="AT249" s="227" t="s">
        <v>212</v>
      </c>
      <c r="AU249" s="227" t="s">
        <v>81</v>
      </c>
      <c r="AY249" s="19" t="s">
        <v>210</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217</v>
      </c>
      <c r="BM249" s="227" t="s">
        <v>1013</v>
      </c>
    </row>
    <row r="250" s="2" customFormat="1">
      <c r="A250" s="40"/>
      <c r="B250" s="41"/>
      <c r="C250" s="42"/>
      <c r="D250" s="229" t="s">
        <v>219</v>
      </c>
      <c r="E250" s="42"/>
      <c r="F250" s="230" t="s">
        <v>4335</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219</v>
      </c>
      <c r="AU250" s="19" t="s">
        <v>81</v>
      </c>
    </row>
    <row r="251" s="14" customFormat="1">
      <c r="A251" s="14"/>
      <c r="B251" s="245"/>
      <c r="C251" s="246"/>
      <c r="D251" s="236" t="s">
        <v>221</v>
      </c>
      <c r="E251" s="247" t="s">
        <v>19</v>
      </c>
      <c r="F251" s="248" t="s">
        <v>3261</v>
      </c>
      <c r="G251" s="246"/>
      <c r="H251" s="249">
        <v>1</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221</v>
      </c>
      <c r="AU251" s="255" t="s">
        <v>81</v>
      </c>
      <c r="AV251" s="14" t="s">
        <v>83</v>
      </c>
      <c r="AW251" s="14" t="s">
        <v>34</v>
      </c>
      <c r="AX251" s="14" t="s">
        <v>74</v>
      </c>
      <c r="AY251" s="255" t="s">
        <v>210</v>
      </c>
    </row>
    <row r="252" s="16" customFormat="1">
      <c r="A252" s="16"/>
      <c r="B252" s="267"/>
      <c r="C252" s="268"/>
      <c r="D252" s="236" t="s">
        <v>221</v>
      </c>
      <c r="E252" s="269" t="s">
        <v>19</v>
      </c>
      <c r="F252" s="270" t="s">
        <v>236</v>
      </c>
      <c r="G252" s="268"/>
      <c r="H252" s="271">
        <v>1</v>
      </c>
      <c r="I252" s="272"/>
      <c r="J252" s="268"/>
      <c r="K252" s="268"/>
      <c r="L252" s="273"/>
      <c r="M252" s="274"/>
      <c r="N252" s="275"/>
      <c r="O252" s="275"/>
      <c r="P252" s="275"/>
      <c r="Q252" s="275"/>
      <c r="R252" s="275"/>
      <c r="S252" s="275"/>
      <c r="T252" s="276"/>
      <c r="U252" s="16"/>
      <c r="V252" s="16"/>
      <c r="W252" s="16"/>
      <c r="X252" s="16"/>
      <c r="Y252" s="16"/>
      <c r="Z252" s="16"/>
      <c r="AA252" s="16"/>
      <c r="AB252" s="16"/>
      <c r="AC252" s="16"/>
      <c r="AD252" s="16"/>
      <c r="AE252" s="16"/>
      <c r="AT252" s="277" t="s">
        <v>221</v>
      </c>
      <c r="AU252" s="277" t="s">
        <v>81</v>
      </c>
      <c r="AV252" s="16" t="s">
        <v>217</v>
      </c>
      <c r="AW252" s="16" t="s">
        <v>34</v>
      </c>
      <c r="AX252" s="16" t="s">
        <v>81</v>
      </c>
      <c r="AY252" s="277" t="s">
        <v>210</v>
      </c>
    </row>
    <row r="253" s="2" customFormat="1" ht="16.5" customHeight="1">
      <c r="A253" s="40"/>
      <c r="B253" s="41"/>
      <c r="C253" s="278" t="s">
        <v>560</v>
      </c>
      <c r="D253" s="278" t="s">
        <v>424</v>
      </c>
      <c r="E253" s="279" t="s">
        <v>4336</v>
      </c>
      <c r="F253" s="280" t="s">
        <v>4337</v>
      </c>
      <c r="G253" s="281" t="s">
        <v>409</v>
      </c>
      <c r="H253" s="282">
        <v>1</v>
      </c>
      <c r="I253" s="283"/>
      <c r="J253" s="284">
        <f>ROUND(I253*H253,2)</f>
        <v>0</v>
      </c>
      <c r="K253" s="280" t="s">
        <v>216</v>
      </c>
      <c r="L253" s="285"/>
      <c r="M253" s="286" t="s">
        <v>19</v>
      </c>
      <c r="N253" s="287" t="s">
        <v>45</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286</v>
      </c>
      <c r="AT253" s="227" t="s">
        <v>424</v>
      </c>
      <c r="AU253" s="227" t="s">
        <v>81</v>
      </c>
      <c r="AY253" s="19" t="s">
        <v>210</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217</v>
      </c>
      <c r="BM253" s="227" t="s">
        <v>1025</v>
      </c>
    </row>
    <row r="254" s="14" customFormat="1">
      <c r="A254" s="14"/>
      <c r="B254" s="245"/>
      <c r="C254" s="246"/>
      <c r="D254" s="236" t="s">
        <v>221</v>
      </c>
      <c r="E254" s="247" t="s">
        <v>19</v>
      </c>
      <c r="F254" s="248" t="s">
        <v>3261</v>
      </c>
      <c r="G254" s="246"/>
      <c r="H254" s="249">
        <v>1</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221</v>
      </c>
      <c r="AU254" s="255" t="s">
        <v>81</v>
      </c>
      <c r="AV254" s="14" t="s">
        <v>83</v>
      </c>
      <c r="AW254" s="14" t="s">
        <v>34</v>
      </c>
      <c r="AX254" s="14" t="s">
        <v>74</v>
      </c>
      <c r="AY254" s="255" t="s">
        <v>210</v>
      </c>
    </row>
    <row r="255" s="16" customFormat="1">
      <c r="A255" s="16"/>
      <c r="B255" s="267"/>
      <c r="C255" s="268"/>
      <c r="D255" s="236" t="s">
        <v>221</v>
      </c>
      <c r="E255" s="269" t="s">
        <v>19</v>
      </c>
      <c r="F255" s="270" t="s">
        <v>236</v>
      </c>
      <c r="G255" s="268"/>
      <c r="H255" s="271">
        <v>1</v>
      </c>
      <c r="I255" s="272"/>
      <c r="J255" s="268"/>
      <c r="K255" s="268"/>
      <c r="L255" s="273"/>
      <c r="M255" s="274"/>
      <c r="N255" s="275"/>
      <c r="O255" s="275"/>
      <c r="P255" s="275"/>
      <c r="Q255" s="275"/>
      <c r="R255" s="275"/>
      <c r="S255" s="275"/>
      <c r="T255" s="276"/>
      <c r="U255" s="16"/>
      <c r="V255" s="16"/>
      <c r="W255" s="16"/>
      <c r="X255" s="16"/>
      <c r="Y255" s="16"/>
      <c r="Z255" s="16"/>
      <c r="AA255" s="16"/>
      <c r="AB255" s="16"/>
      <c r="AC255" s="16"/>
      <c r="AD255" s="16"/>
      <c r="AE255" s="16"/>
      <c r="AT255" s="277" t="s">
        <v>221</v>
      </c>
      <c r="AU255" s="277" t="s">
        <v>81</v>
      </c>
      <c r="AV255" s="16" t="s">
        <v>217</v>
      </c>
      <c r="AW255" s="16" t="s">
        <v>34</v>
      </c>
      <c r="AX255" s="16" t="s">
        <v>81</v>
      </c>
      <c r="AY255" s="277" t="s">
        <v>210</v>
      </c>
    </row>
    <row r="256" s="2" customFormat="1" ht="16.5" customHeight="1">
      <c r="A256" s="40"/>
      <c r="B256" s="41"/>
      <c r="C256" s="216" t="s">
        <v>566</v>
      </c>
      <c r="D256" s="216" t="s">
        <v>212</v>
      </c>
      <c r="E256" s="217" t="s">
        <v>4338</v>
      </c>
      <c r="F256" s="218" t="s">
        <v>4339</v>
      </c>
      <c r="G256" s="219" t="s">
        <v>409</v>
      </c>
      <c r="H256" s="220">
        <v>11</v>
      </c>
      <c r="I256" s="221"/>
      <c r="J256" s="222">
        <f>ROUND(I256*H256,2)</f>
        <v>0</v>
      </c>
      <c r="K256" s="218" t="s">
        <v>216</v>
      </c>
      <c r="L256" s="46"/>
      <c r="M256" s="223" t="s">
        <v>19</v>
      </c>
      <c r="N256" s="224" t="s">
        <v>45</v>
      </c>
      <c r="O256" s="86"/>
      <c r="P256" s="225">
        <f>O256*H256</f>
        <v>0</v>
      </c>
      <c r="Q256" s="225">
        <v>0.0098899999999999995</v>
      </c>
      <c r="R256" s="225">
        <f>Q256*H256</f>
        <v>0.10879</v>
      </c>
      <c r="S256" s="225">
        <v>0</v>
      </c>
      <c r="T256" s="226">
        <f>S256*H256</f>
        <v>0</v>
      </c>
      <c r="U256" s="40"/>
      <c r="V256" s="40"/>
      <c r="W256" s="40"/>
      <c r="X256" s="40"/>
      <c r="Y256" s="40"/>
      <c r="Z256" s="40"/>
      <c r="AA256" s="40"/>
      <c r="AB256" s="40"/>
      <c r="AC256" s="40"/>
      <c r="AD256" s="40"/>
      <c r="AE256" s="40"/>
      <c r="AR256" s="227" t="s">
        <v>217</v>
      </c>
      <c r="AT256" s="227" t="s">
        <v>212</v>
      </c>
      <c r="AU256" s="227" t="s">
        <v>81</v>
      </c>
      <c r="AY256" s="19" t="s">
        <v>210</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217</v>
      </c>
      <c r="BM256" s="227" t="s">
        <v>1039</v>
      </c>
    </row>
    <row r="257" s="2" customFormat="1">
      <c r="A257" s="40"/>
      <c r="B257" s="41"/>
      <c r="C257" s="42"/>
      <c r="D257" s="229" t="s">
        <v>219</v>
      </c>
      <c r="E257" s="42"/>
      <c r="F257" s="230" t="s">
        <v>4340</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219</v>
      </c>
      <c r="AU257" s="19" t="s">
        <v>81</v>
      </c>
    </row>
    <row r="258" s="14" customFormat="1">
      <c r="A258" s="14"/>
      <c r="B258" s="245"/>
      <c r="C258" s="246"/>
      <c r="D258" s="236" t="s">
        <v>221</v>
      </c>
      <c r="E258" s="247" t="s">
        <v>19</v>
      </c>
      <c r="F258" s="248" t="s">
        <v>3241</v>
      </c>
      <c r="G258" s="246"/>
      <c r="H258" s="249">
        <v>11</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221</v>
      </c>
      <c r="AU258" s="255" t="s">
        <v>81</v>
      </c>
      <c r="AV258" s="14" t="s">
        <v>83</v>
      </c>
      <c r="AW258" s="14" t="s">
        <v>34</v>
      </c>
      <c r="AX258" s="14" t="s">
        <v>74</v>
      </c>
      <c r="AY258" s="255" t="s">
        <v>210</v>
      </c>
    </row>
    <row r="259" s="16" customFormat="1">
      <c r="A259" s="16"/>
      <c r="B259" s="267"/>
      <c r="C259" s="268"/>
      <c r="D259" s="236" t="s">
        <v>221</v>
      </c>
      <c r="E259" s="269" t="s">
        <v>19</v>
      </c>
      <c r="F259" s="270" t="s">
        <v>236</v>
      </c>
      <c r="G259" s="268"/>
      <c r="H259" s="271">
        <v>11</v>
      </c>
      <c r="I259" s="272"/>
      <c r="J259" s="268"/>
      <c r="K259" s="268"/>
      <c r="L259" s="273"/>
      <c r="M259" s="274"/>
      <c r="N259" s="275"/>
      <c r="O259" s="275"/>
      <c r="P259" s="275"/>
      <c r="Q259" s="275"/>
      <c r="R259" s="275"/>
      <c r="S259" s="275"/>
      <c r="T259" s="276"/>
      <c r="U259" s="16"/>
      <c r="V259" s="16"/>
      <c r="W259" s="16"/>
      <c r="X259" s="16"/>
      <c r="Y259" s="16"/>
      <c r="Z259" s="16"/>
      <c r="AA259" s="16"/>
      <c r="AB259" s="16"/>
      <c r="AC259" s="16"/>
      <c r="AD259" s="16"/>
      <c r="AE259" s="16"/>
      <c r="AT259" s="277" t="s">
        <v>221</v>
      </c>
      <c r="AU259" s="277" t="s">
        <v>81</v>
      </c>
      <c r="AV259" s="16" t="s">
        <v>217</v>
      </c>
      <c r="AW259" s="16" t="s">
        <v>34</v>
      </c>
      <c r="AX259" s="16" t="s">
        <v>81</v>
      </c>
      <c r="AY259" s="277" t="s">
        <v>210</v>
      </c>
    </row>
    <row r="260" s="2" customFormat="1" ht="16.5" customHeight="1">
      <c r="A260" s="40"/>
      <c r="B260" s="41"/>
      <c r="C260" s="278" t="s">
        <v>572</v>
      </c>
      <c r="D260" s="278" t="s">
        <v>424</v>
      </c>
      <c r="E260" s="279" t="s">
        <v>4341</v>
      </c>
      <c r="F260" s="280" t="s">
        <v>4342</v>
      </c>
      <c r="G260" s="281" t="s">
        <v>409</v>
      </c>
      <c r="H260" s="282">
        <v>11</v>
      </c>
      <c r="I260" s="283"/>
      <c r="J260" s="284">
        <f>ROUND(I260*H260,2)</f>
        <v>0</v>
      </c>
      <c r="K260" s="280" t="s">
        <v>216</v>
      </c>
      <c r="L260" s="285"/>
      <c r="M260" s="286" t="s">
        <v>19</v>
      </c>
      <c r="N260" s="287" t="s">
        <v>45</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286</v>
      </c>
      <c r="AT260" s="227" t="s">
        <v>424</v>
      </c>
      <c r="AU260" s="227" t="s">
        <v>81</v>
      </c>
      <c r="AY260" s="19" t="s">
        <v>210</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217</v>
      </c>
      <c r="BM260" s="227" t="s">
        <v>1050</v>
      </c>
    </row>
    <row r="261" s="14" customFormat="1">
      <c r="A261" s="14"/>
      <c r="B261" s="245"/>
      <c r="C261" s="246"/>
      <c r="D261" s="236" t="s">
        <v>221</v>
      </c>
      <c r="E261" s="247" t="s">
        <v>19</v>
      </c>
      <c r="F261" s="248" t="s">
        <v>3241</v>
      </c>
      <c r="G261" s="246"/>
      <c r="H261" s="249">
        <v>11</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221</v>
      </c>
      <c r="AU261" s="255" t="s">
        <v>81</v>
      </c>
      <c r="AV261" s="14" t="s">
        <v>83</v>
      </c>
      <c r="AW261" s="14" t="s">
        <v>34</v>
      </c>
      <c r="AX261" s="14" t="s">
        <v>74</v>
      </c>
      <c r="AY261" s="255" t="s">
        <v>210</v>
      </c>
    </row>
    <row r="262" s="16" customFormat="1">
      <c r="A262" s="16"/>
      <c r="B262" s="267"/>
      <c r="C262" s="268"/>
      <c r="D262" s="236" t="s">
        <v>221</v>
      </c>
      <c r="E262" s="269" t="s">
        <v>19</v>
      </c>
      <c r="F262" s="270" t="s">
        <v>236</v>
      </c>
      <c r="G262" s="268"/>
      <c r="H262" s="271">
        <v>11</v>
      </c>
      <c r="I262" s="272"/>
      <c r="J262" s="268"/>
      <c r="K262" s="268"/>
      <c r="L262" s="273"/>
      <c r="M262" s="274"/>
      <c r="N262" s="275"/>
      <c r="O262" s="275"/>
      <c r="P262" s="275"/>
      <c r="Q262" s="275"/>
      <c r="R262" s="275"/>
      <c r="S262" s="275"/>
      <c r="T262" s="276"/>
      <c r="U262" s="16"/>
      <c r="V262" s="16"/>
      <c r="W262" s="16"/>
      <c r="X262" s="16"/>
      <c r="Y262" s="16"/>
      <c r="Z262" s="16"/>
      <c r="AA262" s="16"/>
      <c r="AB262" s="16"/>
      <c r="AC262" s="16"/>
      <c r="AD262" s="16"/>
      <c r="AE262" s="16"/>
      <c r="AT262" s="277" t="s">
        <v>221</v>
      </c>
      <c r="AU262" s="277" t="s">
        <v>81</v>
      </c>
      <c r="AV262" s="16" t="s">
        <v>217</v>
      </c>
      <c r="AW262" s="16" t="s">
        <v>34</v>
      </c>
      <c r="AX262" s="16" t="s">
        <v>81</v>
      </c>
      <c r="AY262" s="277" t="s">
        <v>210</v>
      </c>
    </row>
    <row r="263" s="2" customFormat="1" ht="16.5" customHeight="1">
      <c r="A263" s="40"/>
      <c r="B263" s="41"/>
      <c r="C263" s="216" t="s">
        <v>578</v>
      </c>
      <c r="D263" s="216" t="s">
        <v>212</v>
      </c>
      <c r="E263" s="217" t="s">
        <v>4343</v>
      </c>
      <c r="F263" s="218" t="s">
        <v>4344</v>
      </c>
      <c r="G263" s="219" t="s">
        <v>409</v>
      </c>
      <c r="H263" s="220">
        <v>4</v>
      </c>
      <c r="I263" s="221"/>
      <c r="J263" s="222">
        <f>ROUND(I263*H263,2)</f>
        <v>0</v>
      </c>
      <c r="K263" s="218" t="s">
        <v>216</v>
      </c>
      <c r="L263" s="46"/>
      <c r="M263" s="223" t="s">
        <v>19</v>
      </c>
      <c r="N263" s="224" t="s">
        <v>45</v>
      </c>
      <c r="O263" s="86"/>
      <c r="P263" s="225">
        <f>O263*H263</f>
        <v>0</v>
      </c>
      <c r="Q263" s="225">
        <v>0.01218</v>
      </c>
      <c r="R263" s="225">
        <f>Q263*H263</f>
        <v>0.048719999999999999</v>
      </c>
      <c r="S263" s="225">
        <v>0</v>
      </c>
      <c r="T263" s="226">
        <f>S263*H263</f>
        <v>0</v>
      </c>
      <c r="U263" s="40"/>
      <c r="V263" s="40"/>
      <c r="W263" s="40"/>
      <c r="X263" s="40"/>
      <c r="Y263" s="40"/>
      <c r="Z263" s="40"/>
      <c r="AA263" s="40"/>
      <c r="AB263" s="40"/>
      <c r="AC263" s="40"/>
      <c r="AD263" s="40"/>
      <c r="AE263" s="40"/>
      <c r="AR263" s="227" t="s">
        <v>217</v>
      </c>
      <c r="AT263" s="227" t="s">
        <v>212</v>
      </c>
      <c r="AU263" s="227" t="s">
        <v>81</v>
      </c>
      <c r="AY263" s="19" t="s">
        <v>210</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217</v>
      </c>
      <c r="BM263" s="227" t="s">
        <v>1061</v>
      </c>
    </row>
    <row r="264" s="2" customFormat="1">
      <c r="A264" s="40"/>
      <c r="B264" s="41"/>
      <c r="C264" s="42"/>
      <c r="D264" s="229" t="s">
        <v>219</v>
      </c>
      <c r="E264" s="42"/>
      <c r="F264" s="230" t="s">
        <v>4345</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219</v>
      </c>
      <c r="AU264" s="19" t="s">
        <v>81</v>
      </c>
    </row>
    <row r="265" s="14" customFormat="1">
      <c r="A265" s="14"/>
      <c r="B265" s="245"/>
      <c r="C265" s="246"/>
      <c r="D265" s="236" t="s">
        <v>221</v>
      </c>
      <c r="E265" s="247" t="s">
        <v>19</v>
      </c>
      <c r="F265" s="248" t="s">
        <v>3245</v>
      </c>
      <c r="G265" s="246"/>
      <c r="H265" s="249">
        <v>4</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221</v>
      </c>
      <c r="AU265" s="255" t="s">
        <v>81</v>
      </c>
      <c r="AV265" s="14" t="s">
        <v>83</v>
      </c>
      <c r="AW265" s="14" t="s">
        <v>34</v>
      </c>
      <c r="AX265" s="14" t="s">
        <v>74</v>
      </c>
      <c r="AY265" s="255" t="s">
        <v>210</v>
      </c>
    </row>
    <row r="266" s="16" customFormat="1">
      <c r="A266" s="16"/>
      <c r="B266" s="267"/>
      <c r="C266" s="268"/>
      <c r="D266" s="236" t="s">
        <v>221</v>
      </c>
      <c r="E266" s="269" t="s">
        <v>19</v>
      </c>
      <c r="F266" s="270" t="s">
        <v>236</v>
      </c>
      <c r="G266" s="268"/>
      <c r="H266" s="271">
        <v>4</v>
      </c>
      <c r="I266" s="272"/>
      <c r="J266" s="268"/>
      <c r="K266" s="268"/>
      <c r="L266" s="273"/>
      <c r="M266" s="274"/>
      <c r="N266" s="275"/>
      <c r="O266" s="275"/>
      <c r="P266" s="275"/>
      <c r="Q266" s="275"/>
      <c r="R266" s="275"/>
      <c r="S266" s="275"/>
      <c r="T266" s="276"/>
      <c r="U266" s="16"/>
      <c r="V266" s="16"/>
      <c r="W266" s="16"/>
      <c r="X266" s="16"/>
      <c r="Y266" s="16"/>
      <c r="Z266" s="16"/>
      <c r="AA266" s="16"/>
      <c r="AB266" s="16"/>
      <c r="AC266" s="16"/>
      <c r="AD266" s="16"/>
      <c r="AE266" s="16"/>
      <c r="AT266" s="277" t="s">
        <v>221</v>
      </c>
      <c r="AU266" s="277" t="s">
        <v>81</v>
      </c>
      <c r="AV266" s="16" t="s">
        <v>217</v>
      </c>
      <c r="AW266" s="16" t="s">
        <v>34</v>
      </c>
      <c r="AX266" s="16" t="s">
        <v>81</v>
      </c>
      <c r="AY266" s="277" t="s">
        <v>210</v>
      </c>
    </row>
    <row r="267" s="2" customFormat="1" ht="16.5" customHeight="1">
      <c r="A267" s="40"/>
      <c r="B267" s="41"/>
      <c r="C267" s="278" t="s">
        <v>589</v>
      </c>
      <c r="D267" s="278" t="s">
        <v>424</v>
      </c>
      <c r="E267" s="279" t="s">
        <v>4346</v>
      </c>
      <c r="F267" s="280" t="s">
        <v>4347</v>
      </c>
      <c r="G267" s="281" t="s">
        <v>409</v>
      </c>
      <c r="H267" s="282">
        <v>4</v>
      </c>
      <c r="I267" s="283"/>
      <c r="J267" s="284">
        <f>ROUND(I267*H267,2)</f>
        <v>0</v>
      </c>
      <c r="K267" s="280" t="s">
        <v>216</v>
      </c>
      <c r="L267" s="285"/>
      <c r="M267" s="286" t="s">
        <v>19</v>
      </c>
      <c r="N267" s="287" t="s">
        <v>45</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286</v>
      </c>
      <c r="AT267" s="227" t="s">
        <v>424</v>
      </c>
      <c r="AU267" s="227" t="s">
        <v>81</v>
      </c>
      <c r="AY267" s="19" t="s">
        <v>210</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217</v>
      </c>
      <c r="BM267" s="227" t="s">
        <v>1096</v>
      </c>
    </row>
    <row r="268" s="14" customFormat="1">
      <c r="A268" s="14"/>
      <c r="B268" s="245"/>
      <c r="C268" s="246"/>
      <c r="D268" s="236" t="s">
        <v>221</v>
      </c>
      <c r="E268" s="247" t="s">
        <v>19</v>
      </c>
      <c r="F268" s="248" t="s">
        <v>3245</v>
      </c>
      <c r="G268" s="246"/>
      <c r="H268" s="249">
        <v>4</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81</v>
      </c>
      <c r="AV268" s="14" t="s">
        <v>83</v>
      </c>
      <c r="AW268" s="14" t="s">
        <v>34</v>
      </c>
      <c r="AX268" s="14" t="s">
        <v>74</v>
      </c>
      <c r="AY268" s="255" t="s">
        <v>210</v>
      </c>
    </row>
    <row r="269" s="16" customFormat="1">
      <c r="A269" s="16"/>
      <c r="B269" s="267"/>
      <c r="C269" s="268"/>
      <c r="D269" s="236" t="s">
        <v>221</v>
      </c>
      <c r="E269" s="269" t="s">
        <v>19</v>
      </c>
      <c r="F269" s="270" t="s">
        <v>236</v>
      </c>
      <c r="G269" s="268"/>
      <c r="H269" s="271">
        <v>4</v>
      </c>
      <c r="I269" s="272"/>
      <c r="J269" s="268"/>
      <c r="K269" s="268"/>
      <c r="L269" s="273"/>
      <c r="M269" s="274"/>
      <c r="N269" s="275"/>
      <c r="O269" s="275"/>
      <c r="P269" s="275"/>
      <c r="Q269" s="275"/>
      <c r="R269" s="275"/>
      <c r="S269" s="275"/>
      <c r="T269" s="276"/>
      <c r="U269" s="16"/>
      <c r="V269" s="16"/>
      <c r="W269" s="16"/>
      <c r="X269" s="16"/>
      <c r="Y269" s="16"/>
      <c r="Z269" s="16"/>
      <c r="AA269" s="16"/>
      <c r="AB269" s="16"/>
      <c r="AC269" s="16"/>
      <c r="AD269" s="16"/>
      <c r="AE269" s="16"/>
      <c r="AT269" s="277" t="s">
        <v>221</v>
      </c>
      <c r="AU269" s="277" t="s">
        <v>81</v>
      </c>
      <c r="AV269" s="16" t="s">
        <v>217</v>
      </c>
      <c r="AW269" s="16" t="s">
        <v>34</v>
      </c>
      <c r="AX269" s="16" t="s">
        <v>81</v>
      </c>
      <c r="AY269" s="277" t="s">
        <v>210</v>
      </c>
    </row>
    <row r="270" s="2" customFormat="1" ht="16.5" customHeight="1">
      <c r="A270" s="40"/>
      <c r="B270" s="41"/>
      <c r="C270" s="216" t="s">
        <v>595</v>
      </c>
      <c r="D270" s="216" t="s">
        <v>212</v>
      </c>
      <c r="E270" s="217" t="s">
        <v>4348</v>
      </c>
      <c r="F270" s="218" t="s">
        <v>4349</v>
      </c>
      <c r="G270" s="219" t="s">
        <v>409</v>
      </c>
      <c r="H270" s="220">
        <v>3</v>
      </c>
      <c r="I270" s="221"/>
      <c r="J270" s="222">
        <f>ROUND(I270*H270,2)</f>
        <v>0</v>
      </c>
      <c r="K270" s="218" t="s">
        <v>216</v>
      </c>
      <c r="L270" s="46"/>
      <c r="M270" s="223" t="s">
        <v>19</v>
      </c>
      <c r="N270" s="224" t="s">
        <v>45</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217</v>
      </c>
      <c r="AT270" s="227" t="s">
        <v>212</v>
      </c>
      <c r="AU270" s="227" t="s">
        <v>81</v>
      </c>
      <c r="AY270" s="19" t="s">
        <v>210</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217</v>
      </c>
      <c r="BM270" s="227" t="s">
        <v>1110</v>
      </c>
    </row>
    <row r="271" s="2" customFormat="1">
      <c r="A271" s="40"/>
      <c r="B271" s="41"/>
      <c r="C271" s="42"/>
      <c r="D271" s="229" t="s">
        <v>219</v>
      </c>
      <c r="E271" s="42"/>
      <c r="F271" s="230" t="s">
        <v>4350</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219</v>
      </c>
      <c r="AU271" s="19" t="s">
        <v>81</v>
      </c>
    </row>
    <row r="272" s="14" customFormat="1">
      <c r="A272" s="14"/>
      <c r="B272" s="245"/>
      <c r="C272" s="246"/>
      <c r="D272" s="236" t="s">
        <v>221</v>
      </c>
      <c r="E272" s="247" t="s">
        <v>19</v>
      </c>
      <c r="F272" s="248" t="s">
        <v>2324</v>
      </c>
      <c r="G272" s="246"/>
      <c r="H272" s="249">
        <v>3</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221</v>
      </c>
      <c r="AU272" s="255" t="s">
        <v>81</v>
      </c>
      <c r="AV272" s="14" t="s">
        <v>83</v>
      </c>
      <c r="AW272" s="14" t="s">
        <v>34</v>
      </c>
      <c r="AX272" s="14" t="s">
        <v>74</v>
      </c>
      <c r="AY272" s="255" t="s">
        <v>210</v>
      </c>
    </row>
    <row r="273" s="16" customFormat="1">
      <c r="A273" s="16"/>
      <c r="B273" s="267"/>
      <c r="C273" s="268"/>
      <c r="D273" s="236" t="s">
        <v>221</v>
      </c>
      <c r="E273" s="269" t="s">
        <v>19</v>
      </c>
      <c r="F273" s="270" t="s">
        <v>236</v>
      </c>
      <c r="G273" s="268"/>
      <c r="H273" s="271">
        <v>3</v>
      </c>
      <c r="I273" s="272"/>
      <c r="J273" s="268"/>
      <c r="K273" s="268"/>
      <c r="L273" s="273"/>
      <c r="M273" s="274"/>
      <c r="N273" s="275"/>
      <c r="O273" s="275"/>
      <c r="P273" s="275"/>
      <c r="Q273" s="275"/>
      <c r="R273" s="275"/>
      <c r="S273" s="275"/>
      <c r="T273" s="276"/>
      <c r="U273" s="16"/>
      <c r="V273" s="16"/>
      <c r="W273" s="16"/>
      <c r="X273" s="16"/>
      <c r="Y273" s="16"/>
      <c r="Z273" s="16"/>
      <c r="AA273" s="16"/>
      <c r="AB273" s="16"/>
      <c r="AC273" s="16"/>
      <c r="AD273" s="16"/>
      <c r="AE273" s="16"/>
      <c r="AT273" s="277" t="s">
        <v>221</v>
      </c>
      <c r="AU273" s="277" t="s">
        <v>81</v>
      </c>
      <c r="AV273" s="16" t="s">
        <v>217</v>
      </c>
      <c r="AW273" s="16" t="s">
        <v>34</v>
      </c>
      <c r="AX273" s="16" t="s">
        <v>81</v>
      </c>
      <c r="AY273" s="277" t="s">
        <v>210</v>
      </c>
    </row>
    <row r="274" s="2" customFormat="1" ht="16.5" customHeight="1">
      <c r="A274" s="40"/>
      <c r="B274" s="41"/>
      <c r="C274" s="278" t="s">
        <v>601</v>
      </c>
      <c r="D274" s="278" t="s">
        <v>424</v>
      </c>
      <c r="E274" s="279" t="s">
        <v>4351</v>
      </c>
      <c r="F274" s="280" t="s">
        <v>4352</v>
      </c>
      <c r="G274" s="281" t="s">
        <v>409</v>
      </c>
      <c r="H274" s="282">
        <v>3</v>
      </c>
      <c r="I274" s="283"/>
      <c r="J274" s="284">
        <f>ROUND(I274*H274,2)</f>
        <v>0</v>
      </c>
      <c r="K274" s="280" t="s">
        <v>216</v>
      </c>
      <c r="L274" s="285"/>
      <c r="M274" s="286" t="s">
        <v>19</v>
      </c>
      <c r="N274" s="287" t="s">
        <v>45</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286</v>
      </c>
      <c r="AT274" s="227" t="s">
        <v>424</v>
      </c>
      <c r="AU274" s="227" t="s">
        <v>81</v>
      </c>
      <c r="AY274" s="19" t="s">
        <v>210</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217</v>
      </c>
      <c r="BM274" s="227" t="s">
        <v>1121</v>
      </c>
    </row>
    <row r="275" s="14" customFormat="1">
      <c r="A275" s="14"/>
      <c r="B275" s="245"/>
      <c r="C275" s="246"/>
      <c r="D275" s="236" t="s">
        <v>221</v>
      </c>
      <c r="E275" s="247" t="s">
        <v>19</v>
      </c>
      <c r="F275" s="248" t="s">
        <v>2324</v>
      </c>
      <c r="G275" s="246"/>
      <c r="H275" s="249">
        <v>3</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221</v>
      </c>
      <c r="AU275" s="255" t="s">
        <v>81</v>
      </c>
      <c r="AV275" s="14" t="s">
        <v>83</v>
      </c>
      <c r="AW275" s="14" t="s">
        <v>34</v>
      </c>
      <c r="AX275" s="14" t="s">
        <v>74</v>
      </c>
      <c r="AY275" s="255" t="s">
        <v>210</v>
      </c>
    </row>
    <row r="276" s="16" customFormat="1">
      <c r="A276" s="16"/>
      <c r="B276" s="267"/>
      <c r="C276" s="268"/>
      <c r="D276" s="236" t="s">
        <v>221</v>
      </c>
      <c r="E276" s="269" t="s">
        <v>19</v>
      </c>
      <c r="F276" s="270" t="s">
        <v>236</v>
      </c>
      <c r="G276" s="268"/>
      <c r="H276" s="271">
        <v>3</v>
      </c>
      <c r="I276" s="272"/>
      <c r="J276" s="268"/>
      <c r="K276" s="268"/>
      <c r="L276" s="273"/>
      <c r="M276" s="274"/>
      <c r="N276" s="275"/>
      <c r="O276" s="275"/>
      <c r="P276" s="275"/>
      <c r="Q276" s="275"/>
      <c r="R276" s="275"/>
      <c r="S276" s="275"/>
      <c r="T276" s="276"/>
      <c r="U276" s="16"/>
      <c r="V276" s="16"/>
      <c r="W276" s="16"/>
      <c r="X276" s="16"/>
      <c r="Y276" s="16"/>
      <c r="Z276" s="16"/>
      <c r="AA276" s="16"/>
      <c r="AB276" s="16"/>
      <c r="AC276" s="16"/>
      <c r="AD276" s="16"/>
      <c r="AE276" s="16"/>
      <c r="AT276" s="277" t="s">
        <v>221</v>
      </c>
      <c r="AU276" s="277" t="s">
        <v>81</v>
      </c>
      <c r="AV276" s="16" t="s">
        <v>217</v>
      </c>
      <c r="AW276" s="16" t="s">
        <v>34</v>
      </c>
      <c r="AX276" s="16" t="s">
        <v>81</v>
      </c>
      <c r="AY276" s="277" t="s">
        <v>210</v>
      </c>
    </row>
    <row r="277" s="2" customFormat="1" ht="16.5" customHeight="1">
      <c r="A277" s="40"/>
      <c r="B277" s="41"/>
      <c r="C277" s="216" t="s">
        <v>607</v>
      </c>
      <c r="D277" s="216" t="s">
        <v>212</v>
      </c>
      <c r="E277" s="217" t="s">
        <v>4353</v>
      </c>
      <c r="F277" s="218" t="s">
        <v>4354</v>
      </c>
      <c r="G277" s="219" t="s">
        <v>409</v>
      </c>
      <c r="H277" s="220">
        <v>4</v>
      </c>
      <c r="I277" s="221"/>
      <c r="J277" s="222">
        <f>ROUND(I277*H277,2)</f>
        <v>0</v>
      </c>
      <c r="K277" s="218" t="s">
        <v>216</v>
      </c>
      <c r="L277" s="46"/>
      <c r="M277" s="223" t="s">
        <v>19</v>
      </c>
      <c r="N277" s="224" t="s">
        <v>45</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217</v>
      </c>
      <c r="AT277" s="227" t="s">
        <v>212</v>
      </c>
      <c r="AU277" s="227" t="s">
        <v>81</v>
      </c>
      <c r="AY277" s="19" t="s">
        <v>210</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217</v>
      </c>
      <c r="BM277" s="227" t="s">
        <v>1133</v>
      </c>
    </row>
    <row r="278" s="2" customFormat="1">
      <c r="A278" s="40"/>
      <c r="B278" s="41"/>
      <c r="C278" s="42"/>
      <c r="D278" s="229" t="s">
        <v>219</v>
      </c>
      <c r="E278" s="42"/>
      <c r="F278" s="230" t="s">
        <v>4355</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219</v>
      </c>
      <c r="AU278" s="19" t="s">
        <v>81</v>
      </c>
    </row>
    <row r="279" s="14" customFormat="1">
      <c r="A279" s="14"/>
      <c r="B279" s="245"/>
      <c r="C279" s="246"/>
      <c r="D279" s="236" t="s">
        <v>221</v>
      </c>
      <c r="E279" s="247" t="s">
        <v>19</v>
      </c>
      <c r="F279" s="248" t="s">
        <v>3245</v>
      </c>
      <c r="G279" s="246"/>
      <c r="H279" s="249">
        <v>4</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221</v>
      </c>
      <c r="AU279" s="255" t="s">
        <v>81</v>
      </c>
      <c r="AV279" s="14" t="s">
        <v>83</v>
      </c>
      <c r="AW279" s="14" t="s">
        <v>34</v>
      </c>
      <c r="AX279" s="14" t="s">
        <v>74</v>
      </c>
      <c r="AY279" s="255" t="s">
        <v>210</v>
      </c>
    </row>
    <row r="280" s="16" customFormat="1">
      <c r="A280" s="16"/>
      <c r="B280" s="267"/>
      <c r="C280" s="268"/>
      <c r="D280" s="236" t="s">
        <v>221</v>
      </c>
      <c r="E280" s="269" t="s">
        <v>19</v>
      </c>
      <c r="F280" s="270" t="s">
        <v>236</v>
      </c>
      <c r="G280" s="268"/>
      <c r="H280" s="271">
        <v>4</v>
      </c>
      <c r="I280" s="272"/>
      <c r="J280" s="268"/>
      <c r="K280" s="268"/>
      <c r="L280" s="273"/>
      <c r="M280" s="274"/>
      <c r="N280" s="275"/>
      <c r="O280" s="275"/>
      <c r="P280" s="275"/>
      <c r="Q280" s="275"/>
      <c r="R280" s="275"/>
      <c r="S280" s="275"/>
      <c r="T280" s="276"/>
      <c r="U280" s="16"/>
      <c r="V280" s="16"/>
      <c r="W280" s="16"/>
      <c r="X280" s="16"/>
      <c r="Y280" s="16"/>
      <c r="Z280" s="16"/>
      <c r="AA280" s="16"/>
      <c r="AB280" s="16"/>
      <c r="AC280" s="16"/>
      <c r="AD280" s="16"/>
      <c r="AE280" s="16"/>
      <c r="AT280" s="277" t="s">
        <v>221</v>
      </c>
      <c r="AU280" s="277" t="s">
        <v>81</v>
      </c>
      <c r="AV280" s="16" t="s">
        <v>217</v>
      </c>
      <c r="AW280" s="16" t="s">
        <v>34</v>
      </c>
      <c r="AX280" s="16" t="s">
        <v>81</v>
      </c>
      <c r="AY280" s="277" t="s">
        <v>210</v>
      </c>
    </row>
    <row r="281" s="2" customFormat="1" ht="16.5" customHeight="1">
      <c r="A281" s="40"/>
      <c r="B281" s="41"/>
      <c r="C281" s="278" t="s">
        <v>618</v>
      </c>
      <c r="D281" s="278" t="s">
        <v>424</v>
      </c>
      <c r="E281" s="279" t="s">
        <v>4356</v>
      </c>
      <c r="F281" s="280" t="s">
        <v>4357</v>
      </c>
      <c r="G281" s="281" t="s">
        <v>409</v>
      </c>
      <c r="H281" s="282">
        <v>4</v>
      </c>
      <c r="I281" s="283"/>
      <c r="J281" s="284">
        <f>ROUND(I281*H281,2)</f>
        <v>0</v>
      </c>
      <c r="K281" s="280" t="s">
        <v>216</v>
      </c>
      <c r="L281" s="285"/>
      <c r="M281" s="286" t="s">
        <v>19</v>
      </c>
      <c r="N281" s="287" t="s">
        <v>45</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286</v>
      </c>
      <c r="AT281" s="227" t="s">
        <v>424</v>
      </c>
      <c r="AU281" s="227" t="s">
        <v>81</v>
      </c>
      <c r="AY281" s="19" t="s">
        <v>210</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217</v>
      </c>
      <c r="BM281" s="227" t="s">
        <v>1146</v>
      </c>
    </row>
    <row r="282" s="14" customFormat="1">
      <c r="A282" s="14"/>
      <c r="B282" s="245"/>
      <c r="C282" s="246"/>
      <c r="D282" s="236" t="s">
        <v>221</v>
      </c>
      <c r="E282" s="247" t="s">
        <v>19</v>
      </c>
      <c r="F282" s="248" t="s">
        <v>3245</v>
      </c>
      <c r="G282" s="246"/>
      <c r="H282" s="249">
        <v>4</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221</v>
      </c>
      <c r="AU282" s="255" t="s">
        <v>81</v>
      </c>
      <c r="AV282" s="14" t="s">
        <v>83</v>
      </c>
      <c r="AW282" s="14" t="s">
        <v>34</v>
      </c>
      <c r="AX282" s="14" t="s">
        <v>74</v>
      </c>
      <c r="AY282" s="255" t="s">
        <v>210</v>
      </c>
    </row>
    <row r="283" s="16" customFormat="1">
      <c r="A283" s="16"/>
      <c r="B283" s="267"/>
      <c r="C283" s="268"/>
      <c r="D283" s="236" t="s">
        <v>221</v>
      </c>
      <c r="E283" s="269" t="s">
        <v>19</v>
      </c>
      <c r="F283" s="270" t="s">
        <v>236</v>
      </c>
      <c r="G283" s="268"/>
      <c r="H283" s="271">
        <v>4</v>
      </c>
      <c r="I283" s="272"/>
      <c r="J283" s="268"/>
      <c r="K283" s="268"/>
      <c r="L283" s="273"/>
      <c r="M283" s="274"/>
      <c r="N283" s="275"/>
      <c r="O283" s="275"/>
      <c r="P283" s="275"/>
      <c r="Q283" s="275"/>
      <c r="R283" s="275"/>
      <c r="S283" s="275"/>
      <c r="T283" s="276"/>
      <c r="U283" s="16"/>
      <c r="V283" s="16"/>
      <c r="W283" s="16"/>
      <c r="X283" s="16"/>
      <c r="Y283" s="16"/>
      <c r="Z283" s="16"/>
      <c r="AA283" s="16"/>
      <c r="AB283" s="16"/>
      <c r="AC283" s="16"/>
      <c r="AD283" s="16"/>
      <c r="AE283" s="16"/>
      <c r="AT283" s="277" t="s">
        <v>221</v>
      </c>
      <c r="AU283" s="277" t="s">
        <v>81</v>
      </c>
      <c r="AV283" s="16" t="s">
        <v>217</v>
      </c>
      <c r="AW283" s="16" t="s">
        <v>34</v>
      </c>
      <c r="AX283" s="16" t="s">
        <v>81</v>
      </c>
      <c r="AY283" s="277" t="s">
        <v>210</v>
      </c>
    </row>
    <row r="284" s="2" customFormat="1" ht="16.5" customHeight="1">
      <c r="A284" s="40"/>
      <c r="B284" s="41"/>
      <c r="C284" s="216" t="s">
        <v>631</v>
      </c>
      <c r="D284" s="216" t="s">
        <v>212</v>
      </c>
      <c r="E284" s="217" t="s">
        <v>4358</v>
      </c>
      <c r="F284" s="218" t="s">
        <v>4359</v>
      </c>
      <c r="G284" s="219" t="s">
        <v>409</v>
      </c>
      <c r="H284" s="220">
        <v>10</v>
      </c>
      <c r="I284" s="221"/>
      <c r="J284" s="222">
        <f>ROUND(I284*H284,2)</f>
        <v>0</v>
      </c>
      <c r="K284" s="218" t="s">
        <v>216</v>
      </c>
      <c r="L284" s="46"/>
      <c r="M284" s="223" t="s">
        <v>19</v>
      </c>
      <c r="N284" s="224" t="s">
        <v>45</v>
      </c>
      <c r="O284" s="86"/>
      <c r="P284" s="225">
        <f>O284*H284</f>
        <v>0</v>
      </c>
      <c r="Q284" s="225">
        <v>0.22394</v>
      </c>
      <c r="R284" s="225">
        <f>Q284*H284</f>
        <v>2.2393999999999998</v>
      </c>
      <c r="S284" s="225">
        <v>0</v>
      </c>
      <c r="T284" s="226">
        <f>S284*H284</f>
        <v>0</v>
      </c>
      <c r="U284" s="40"/>
      <c r="V284" s="40"/>
      <c r="W284" s="40"/>
      <c r="X284" s="40"/>
      <c r="Y284" s="40"/>
      <c r="Z284" s="40"/>
      <c r="AA284" s="40"/>
      <c r="AB284" s="40"/>
      <c r="AC284" s="40"/>
      <c r="AD284" s="40"/>
      <c r="AE284" s="40"/>
      <c r="AR284" s="227" t="s">
        <v>217</v>
      </c>
      <c r="AT284" s="227" t="s">
        <v>212</v>
      </c>
      <c r="AU284" s="227" t="s">
        <v>81</v>
      </c>
      <c r="AY284" s="19" t="s">
        <v>210</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217</v>
      </c>
      <c r="BM284" s="227" t="s">
        <v>1158</v>
      </c>
    </row>
    <row r="285" s="2" customFormat="1">
      <c r="A285" s="40"/>
      <c r="B285" s="41"/>
      <c r="C285" s="42"/>
      <c r="D285" s="229" t="s">
        <v>219</v>
      </c>
      <c r="E285" s="42"/>
      <c r="F285" s="230" t="s">
        <v>4360</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219</v>
      </c>
      <c r="AU285" s="19" t="s">
        <v>81</v>
      </c>
    </row>
    <row r="286" s="14" customFormat="1">
      <c r="A286" s="14"/>
      <c r="B286" s="245"/>
      <c r="C286" s="246"/>
      <c r="D286" s="236" t="s">
        <v>221</v>
      </c>
      <c r="E286" s="247" t="s">
        <v>19</v>
      </c>
      <c r="F286" s="248" t="s">
        <v>3306</v>
      </c>
      <c r="G286" s="246"/>
      <c r="H286" s="249">
        <v>10</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221</v>
      </c>
      <c r="AU286" s="255" t="s">
        <v>81</v>
      </c>
      <c r="AV286" s="14" t="s">
        <v>83</v>
      </c>
      <c r="AW286" s="14" t="s">
        <v>34</v>
      </c>
      <c r="AX286" s="14" t="s">
        <v>74</v>
      </c>
      <c r="AY286" s="255" t="s">
        <v>210</v>
      </c>
    </row>
    <row r="287" s="16" customFormat="1">
      <c r="A287" s="16"/>
      <c r="B287" s="267"/>
      <c r="C287" s="268"/>
      <c r="D287" s="236" t="s">
        <v>221</v>
      </c>
      <c r="E287" s="269" t="s">
        <v>19</v>
      </c>
      <c r="F287" s="270" t="s">
        <v>236</v>
      </c>
      <c r="G287" s="268"/>
      <c r="H287" s="271">
        <v>10</v>
      </c>
      <c r="I287" s="272"/>
      <c r="J287" s="268"/>
      <c r="K287" s="268"/>
      <c r="L287" s="273"/>
      <c r="M287" s="274"/>
      <c r="N287" s="275"/>
      <c r="O287" s="275"/>
      <c r="P287" s="275"/>
      <c r="Q287" s="275"/>
      <c r="R287" s="275"/>
      <c r="S287" s="275"/>
      <c r="T287" s="276"/>
      <c r="U287" s="16"/>
      <c r="V287" s="16"/>
      <c r="W287" s="16"/>
      <c r="X287" s="16"/>
      <c r="Y287" s="16"/>
      <c r="Z287" s="16"/>
      <c r="AA287" s="16"/>
      <c r="AB287" s="16"/>
      <c r="AC287" s="16"/>
      <c r="AD287" s="16"/>
      <c r="AE287" s="16"/>
      <c r="AT287" s="277" t="s">
        <v>221</v>
      </c>
      <c r="AU287" s="277" t="s">
        <v>81</v>
      </c>
      <c r="AV287" s="16" t="s">
        <v>217</v>
      </c>
      <c r="AW287" s="16" t="s">
        <v>34</v>
      </c>
      <c r="AX287" s="16" t="s">
        <v>81</v>
      </c>
      <c r="AY287" s="277" t="s">
        <v>210</v>
      </c>
    </row>
    <row r="288" s="2" customFormat="1" ht="16.5" customHeight="1">
      <c r="A288" s="40"/>
      <c r="B288" s="41"/>
      <c r="C288" s="278" t="s">
        <v>690</v>
      </c>
      <c r="D288" s="278" t="s">
        <v>424</v>
      </c>
      <c r="E288" s="279" t="s">
        <v>4361</v>
      </c>
      <c r="F288" s="280" t="s">
        <v>4362</v>
      </c>
      <c r="G288" s="281" t="s">
        <v>409</v>
      </c>
      <c r="H288" s="282">
        <v>2</v>
      </c>
      <c r="I288" s="283"/>
      <c r="J288" s="284">
        <f>ROUND(I288*H288,2)</f>
        <v>0</v>
      </c>
      <c r="K288" s="280" t="s">
        <v>216</v>
      </c>
      <c r="L288" s="285"/>
      <c r="M288" s="286" t="s">
        <v>19</v>
      </c>
      <c r="N288" s="287" t="s">
        <v>45</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286</v>
      </c>
      <c r="AT288" s="227" t="s">
        <v>424</v>
      </c>
      <c r="AU288" s="227" t="s">
        <v>81</v>
      </c>
      <c r="AY288" s="19" t="s">
        <v>210</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217</v>
      </c>
      <c r="BM288" s="227" t="s">
        <v>1169</v>
      </c>
    </row>
    <row r="289" s="14" customFormat="1">
      <c r="A289" s="14"/>
      <c r="B289" s="245"/>
      <c r="C289" s="246"/>
      <c r="D289" s="236" t="s">
        <v>221</v>
      </c>
      <c r="E289" s="247" t="s">
        <v>19</v>
      </c>
      <c r="F289" s="248" t="s">
        <v>3265</v>
      </c>
      <c r="G289" s="246"/>
      <c r="H289" s="249">
        <v>2</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221</v>
      </c>
      <c r="AU289" s="255" t="s">
        <v>81</v>
      </c>
      <c r="AV289" s="14" t="s">
        <v>83</v>
      </c>
      <c r="AW289" s="14" t="s">
        <v>34</v>
      </c>
      <c r="AX289" s="14" t="s">
        <v>74</v>
      </c>
      <c r="AY289" s="255" t="s">
        <v>210</v>
      </c>
    </row>
    <row r="290" s="16" customFormat="1">
      <c r="A290" s="16"/>
      <c r="B290" s="267"/>
      <c r="C290" s="268"/>
      <c r="D290" s="236" t="s">
        <v>221</v>
      </c>
      <c r="E290" s="269" t="s">
        <v>19</v>
      </c>
      <c r="F290" s="270" t="s">
        <v>236</v>
      </c>
      <c r="G290" s="268"/>
      <c r="H290" s="271">
        <v>2</v>
      </c>
      <c r="I290" s="272"/>
      <c r="J290" s="268"/>
      <c r="K290" s="268"/>
      <c r="L290" s="273"/>
      <c r="M290" s="274"/>
      <c r="N290" s="275"/>
      <c r="O290" s="275"/>
      <c r="P290" s="275"/>
      <c r="Q290" s="275"/>
      <c r="R290" s="275"/>
      <c r="S290" s="275"/>
      <c r="T290" s="276"/>
      <c r="U290" s="16"/>
      <c r="V290" s="16"/>
      <c r="W290" s="16"/>
      <c r="X290" s="16"/>
      <c r="Y290" s="16"/>
      <c r="Z290" s="16"/>
      <c r="AA290" s="16"/>
      <c r="AB290" s="16"/>
      <c r="AC290" s="16"/>
      <c r="AD290" s="16"/>
      <c r="AE290" s="16"/>
      <c r="AT290" s="277" t="s">
        <v>221</v>
      </c>
      <c r="AU290" s="277" t="s">
        <v>81</v>
      </c>
      <c r="AV290" s="16" t="s">
        <v>217</v>
      </c>
      <c r="AW290" s="16" t="s">
        <v>34</v>
      </c>
      <c r="AX290" s="16" t="s">
        <v>81</v>
      </c>
      <c r="AY290" s="277" t="s">
        <v>210</v>
      </c>
    </row>
    <row r="291" s="2" customFormat="1" ht="16.5" customHeight="1">
      <c r="A291" s="40"/>
      <c r="B291" s="41"/>
      <c r="C291" s="278" t="s">
        <v>696</v>
      </c>
      <c r="D291" s="278" t="s">
        <v>424</v>
      </c>
      <c r="E291" s="279" t="s">
        <v>4363</v>
      </c>
      <c r="F291" s="280" t="s">
        <v>4364</v>
      </c>
      <c r="G291" s="281" t="s">
        <v>409</v>
      </c>
      <c r="H291" s="282">
        <v>1</v>
      </c>
      <c r="I291" s="283"/>
      <c r="J291" s="284">
        <f>ROUND(I291*H291,2)</f>
        <v>0</v>
      </c>
      <c r="K291" s="280" t="s">
        <v>216</v>
      </c>
      <c r="L291" s="285"/>
      <c r="M291" s="286" t="s">
        <v>19</v>
      </c>
      <c r="N291" s="287" t="s">
        <v>45</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286</v>
      </c>
      <c r="AT291" s="227" t="s">
        <v>424</v>
      </c>
      <c r="AU291" s="227" t="s">
        <v>81</v>
      </c>
      <c r="AY291" s="19" t="s">
        <v>210</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217</v>
      </c>
      <c r="BM291" s="227" t="s">
        <v>1178</v>
      </c>
    </row>
    <row r="292" s="14" customFormat="1">
      <c r="A292" s="14"/>
      <c r="B292" s="245"/>
      <c r="C292" s="246"/>
      <c r="D292" s="236" t="s">
        <v>221</v>
      </c>
      <c r="E292" s="247" t="s">
        <v>19</v>
      </c>
      <c r="F292" s="248" t="s">
        <v>3261</v>
      </c>
      <c r="G292" s="246"/>
      <c r="H292" s="249">
        <v>1</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221</v>
      </c>
      <c r="AU292" s="255" t="s">
        <v>81</v>
      </c>
      <c r="AV292" s="14" t="s">
        <v>83</v>
      </c>
      <c r="AW292" s="14" t="s">
        <v>34</v>
      </c>
      <c r="AX292" s="14" t="s">
        <v>74</v>
      </c>
      <c r="AY292" s="255" t="s">
        <v>210</v>
      </c>
    </row>
    <row r="293" s="16" customFormat="1">
      <c r="A293" s="16"/>
      <c r="B293" s="267"/>
      <c r="C293" s="268"/>
      <c r="D293" s="236" t="s">
        <v>221</v>
      </c>
      <c r="E293" s="269" t="s">
        <v>19</v>
      </c>
      <c r="F293" s="270" t="s">
        <v>236</v>
      </c>
      <c r="G293" s="268"/>
      <c r="H293" s="271">
        <v>1</v>
      </c>
      <c r="I293" s="272"/>
      <c r="J293" s="268"/>
      <c r="K293" s="268"/>
      <c r="L293" s="273"/>
      <c r="M293" s="274"/>
      <c r="N293" s="275"/>
      <c r="O293" s="275"/>
      <c r="P293" s="275"/>
      <c r="Q293" s="275"/>
      <c r="R293" s="275"/>
      <c r="S293" s="275"/>
      <c r="T293" s="276"/>
      <c r="U293" s="16"/>
      <c r="V293" s="16"/>
      <c r="W293" s="16"/>
      <c r="X293" s="16"/>
      <c r="Y293" s="16"/>
      <c r="Z293" s="16"/>
      <c r="AA293" s="16"/>
      <c r="AB293" s="16"/>
      <c r="AC293" s="16"/>
      <c r="AD293" s="16"/>
      <c r="AE293" s="16"/>
      <c r="AT293" s="277" t="s">
        <v>221</v>
      </c>
      <c r="AU293" s="277" t="s">
        <v>81</v>
      </c>
      <c r="AV293" s="16" t="s">
        <v>217</v>
      </c>
      <c r="AW293" s="16" t="s">
        <v>34</v>
      </c>
      <c r="AX293" s="16" t="s">
        <v>81</v>
      </c>
      <c r="AY293" s="277" t="s">
        <v>210</v>
      </c>
    </row>
    <row r="294" s="2" customFormat="1" ht="16.5" customHeight="1">
      <c r="A294" s="40"/>
      <c r="B294" s="41"/>
      <c r="C294" s="278" t="s">
        <v>718</v>
      </c>
      <c r="D294" s="278" t="s">
        <v>424</v>
      </c>
      <c r="E294" s="279" t="s">
        <v>4365</v>
      </c>
      <c r="F294" s="280" t="s">
        <v>4366</v>
      </c>
      <c r="G294" s="281" t="s">
        <v>409</v>
      </c>
      <c r="H294" s="282">
        <v>3</v>
      </c>
      <c r="I294" s="283"/>
      <c r="J294" s="284">
        <f>ROUND(I294*H294,2)</f>
        <v>0</v>
      </c>
      <c r="K294" s="280" t="s">
        <v>216</v>
      </c>
      <c r="L294" s="285"/>
      <c r="M294" s="286" t="s">
        <v>19</v>
      </c>
      <c r="N294" s="287" t="s">
        <v>45</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286</v>
      </c>
      <c r="AT294" s="227" t="s">
        <v>424</v>
      </c>
      <c r="AU294" s="227" t="s">
        <v>81</v>
      </c>
      <c r="AY294" s="19" t="s">
        <v>210</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217</v>
      </c>
      <c r="BM294" s="227" t="s">
        <v>1197</v>
      </c>
    </row>
    <row r="295" s="14" customFormat="1">
      <c r="A295" s="14"/>
      <c r="B295" s="245"/>
      <c r="C295" s="246"/>
      <c r="D295" s="236" t="s">
        <v>221</v>
      </c>
      <c r="E295" s="247" t="s">
        <v>19</v>
      </c>
      <c r="F295" s="248" t="s">
        <v>2324</v>
      </c>
      <c r="G295" s="246"/>
      <c r="H295" s="249">
        <v>3</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81</v>
      </c>
      <c r="AV295" s="14" t="s">
        <v>83</v>
      </c>
      <c r="AW295" s="14" t="s">
        <v>34</v>
      </c>
      <c r="AX295" s="14" t="s">
        <v>74</v>
      </c>
      <c r="AY295" s="255" t="s">
        <v>210</v>
      </c>
    </row>
    <row r="296" s="16" customFormat="1">
      <c r="A296" s="16"/>
      <c r="B296" s="267"/>
      <c r="C296" s="268"/>
      <c r="D296" s="236" t="s">
        <v>221</v>
      </c>
      <c r="E296" s="269" t="s">
        <v>19</v>
      </c>
      <c r="F296" s="270" t="s">
        <v>236</v>
      </c>
      <c r="G296" s="268"/>
      <c r="H296" s="271">
        <v>3</v>
      </c>
      <c r="I296" s="272"/>
      <c r="J296" s="268"/>
      <c r="K296" s="268"/>
      <c r="L296" s="273"/>
      <c r="M296" s="274"/>
      <c r="N296" s="275"/>
      <c r="O296" s="275"/>
      <c r="P296" s="275"/>
      <c r="Q296" s="275"/>
      <c r="R296" s="275"/>
      <c r="S296" s="275"/>
      <c r="T296" s="276"/>
      <c r="U296" s="16"/>
      <c r="V296" s="16"/>
      <c r="W296" s="16"/>
      <c r="X296" s="16"/>
      <c r="Y296" s="16"/>
      <c r="Z296" s="16"/>
      <c r="AA296" s="16"/>
      <c r="AB296" s="16"/>
      <c r="AC296" s="16"/>
      <c r="AD296" s="16"/>
      <c r="AE296" s="16"/>
      <c r="AT296" s="277" t="s">
        <v>221</v>
      </c>
      <c r="AU296" s="277" t="s">
        <v>81</v>
      </c>
      <c r="AV296" s="16" t="s">
        <v>217</v>
      </c>
      <c r="AW296" s="16" t="s">
        <v>34</v>
      </c>
      <c r="AX296" s="16" t="s">
        <v>81</v>
      </c>
      <c r="AY296" s="277" t="s">
        <v>210</v>
      </c>
    </row>
    <row r="297" s="2" customFormat="1" ht="16.5" customHeight="1">
      <c r="A297" s="40"/>
      <c r="B297" s="41"/>
      <c r="C297" s="278" t="s">
        <v>820</v>
      </c>
      <c r="D297" s="278" t="s">
        <v>424</v>
      </c>
      <c r="E297" s="279" t="s">
        <v>4367</v>
      </c>
      <c r="F297" s="280" t="s">
        <v>4368</v>
      </c>
      <c r="G297" s="281" t="s">
        <v>409</v>
      </c>
      <c r="H297" s="282">
        <v>4</v>
      </c>
      <c r="I297" s="283"/>
      <c r="J297" s="284">
        <f>ROUND(I297*H297,2)</f>
        <v>0</v>
      </c>
      <c r="K297" s="280" t="s">
        <v>216</v>
      </c>
      <c r="L297" s="285"/>
      <c r="M297" s="286" t="s">
        <v>19</v>
      </c>
      <c r="N297" s="287" t="s">
        <v>45</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286</v>
      </c>
      <c r="AT297" s="227" t="s">
        <v>424</v>
      </c>
      <c r="AU297" s="227" t="s">
        <v>81</v>
      </c>
      <c r="AY297" s="19" t="s">
        <v>210</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217</v>
      </c>
      <c r="BM297" s="227" t="s">
        <v>1213</v>
      </c>
    </row>
    <row r="298" s="14" customFormat="1">
      <c r="A298" s="14"/>
      <c r="B298" s="245"/>
      <c r="C298" s="246"/>
      <c r="D298" s="236" t="s">
        <v>221</v>
      </c>
      <c r="E298" s="247" t="s">
        <v>19</v>
      </c>
      <c r="F298" s="248" t="s">
        <v>3245</v>
      </c>
      <c r="G298" s="246"/>
      <c r="H298" s="249">
        <v>4</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221</v>
      </c>
      <c r="AU298" s="255" t="s">
        <v>81</v>
      </c>
      <c r="AV298" s="14" t="s">
        <v>83</v>
      </c>
      <c r="AW298" s="14" t="s">
        <v>34</v>
      </c>
      <c r="AX298" s="14" t="s">
        <v>74</v>
      </c>
      <c r="AY298" s="255" t="s">
        <v>210</v>
      </c>
    </row>
    <row r="299" s="16" customFormat="1">
      <c r="A299" s="16"/>
      <c r="B299" s="267"/>
      <c r="C299" s="268"/>
      <c r="D299" s="236" t="s">
        <v>221</v>
      </c>
      <c r="E299" s="269" t="s">
        <v>19</v>
      </c>
      <c r="F299" s="270" t="s">
        <v>236</v>
      </c>
      <c r="G299" s="268"/>
      <c r="H299" s="271">
        <v>4</v>
      </c>
      <c r="I299" s="272"/>
      <c r="J299" s="268"/>
      <c r="K299" s="268"/>
      <c r="L299" s="273"/>
      <c r="M299" s="274"/>
      <c r="N299" s="275"/>
      <c r="O299" s="275"/>
      <c r="P299" s="275"/>
      <c r="Q299" s="275"/>
      <c r="R299" s="275"/>
      <c r="S299" s="275"/>
      <c r="T299" s="276"/>
      <c r="U299" s="16"/>
      <c r="V299" s="16"/>
      <c r="W299" s="16"/>
      <c r="X299" s="16"/>
      <c r="Y299" s="16"/>
      <c r="Z299" s="16"/>
      <c r="AA299" s="16"/>
      <c r="AB299" s="16"/>
      <c r="AC299" s="16"/>
      <c r="AD299" s="16"/>
      <c r="AE299" s="16"/>
      <c r="AT299" s="277" t="s">
        <v>221</v>
      </c>
      <c r="AU299" s="277" t="s">
        <v>81</v>
      </c>
      <c r="AV299" s="16" t="s">
        <v>217</v>
      </c>
      <c r="AW299" s="16" t="s">
        <v>34</v>
      </c>
      <c r="AX299" s="16" t="s">
        <v>81</v>
      </c>
      <c r="AY299" s="277" t="s">
        <v>210</v>
      </c>
    </row>
    <row r="300" s="2" customFormat="1" ht="16.5" customHeight="1">
      <c r="A300" s="40"/>
      <c r="B300" s="41"/>
      <c r="C300" s="216" t="s">
        <v>847</v>
      </c>
      <c r="D300" s="216" t="s">
        <v>212</v>
      </c>
      <c r="E300" s="217" t="s">
        <v>4369</v>
      </c>
      <c r="F300" s="218" t="s">
        <v>4370</v>
      </c>
      <c r="G300" s="219" t="s">
        <v>409</v>
      </c>
      <c r="H300" s="220">
        <v>12</v>
      </c>
      <c r="I300" s="221"/>
      <c r="J300" s="222">
        <f>ROUND(I300*H300,2)</f>
        <v>0</v>
      </c>
      <c r="K300" s="218" t="s">
        <v>216</v>
      </c>
      <c r="L300" s="46"/>
      <c r="M300" s="223" t="s">
        <v>19</v>
      </c>
      <c r="N300" s="224" t="s">
        <v>45</v>
      </c>
      <c r="O300" s="86"/>
      <c r="P300" s="225">
        <f>O300*H300</f>
        <v>0</v>
      </c>
      <c r="Q300" s="225">
        <v>0.21734000000000001</v>
      </c>
      <c r="R300" s="225">
        <f>Q300*H300</f>
        <v>2.6080800000000002</v>
      </c>
      <c r="S300" s="225">
        <v>0</v>
      </c>
      <c r="T300" s="226">
        <f>S300*H300</f>
        <v>0</v>
      </c>
      <c r="U300" s="40"/>
      <c r="V300" s="40"/>
      <c r="W300" s="40"/>
      <c r="X300" s="40"/>
      <c r="Y300" s="40"/>
      <c r="Z300" s="40"/>
      <c r="AA300" s="40"/>
      <c r="AB300" s="40"/>
      <c r="AC300" s="40"/>
      <c r="AD300" s="40"/>
      <c r="AE300" s="40"/>
      <c r="AR300" s="227" t="s">
        <v>217</v>
      </c>
      <c r="AT300" s="227" t="s">
        <v>212</v>
      </c>
      <c r="AU300" s="227" t="s">
        <v>81</v>
      </c>
      <c r="AY300" s="19" t="s">
        <v>210</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217</v>
      </c>
      <c r="BM300" s="227" t="s">
        <v>1232</v>
      </c>
    </row>
    <row r="301" s="2" customFormat="1">
      <c r="A301" s="40"/>
      <c r="B301" s="41"/>
      <c r="C301" s="42"/>
      <c r="D301" s="229" t="s">
        <v>219</v>
      </c>
      <c r="E301" s="42"/>
      <c r="F301" s="230" t="s">
        <v>4371</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219</v>
      </c>
      <c r="AU301" s="19" t="s">
        <v>81</v>
      </c>
    </row>
    <row r="302" s="14" customFormat="1">
      <c r="A302" s="14"/>
      <c r="B302" s="245"/>
      <c r="C302" s="246"/>
      <c r="D302" s="236" t="s">
        <v>221</v>
      </c>
      <c r="E302" s="247" t="s">
        <v>19</v>
      </c>
      <c r="F302" s="248" t="s">
        <v>4286</v>
      </c>
      <c r="G302" s="246"/>
      <c r="H302" s="249">
        <v>12</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221</v>
      </c>
      <c r="AU302" s="255" t="s">
        <v>81</v>
      </c>
      <c r="AV302" s="14" t="s">
        <v>83</v>
      </c>
      <c r="AW302" s="14" t="s">
        <v>34</v>
      </c>
      <c r="AX302" s="14" t="s">
        <v>74</v>
      </c>
      <c r="AY302" s="255" t="s">
        <v>210</v>
      </c>
    </row>
    <row r="303" s="16" customFormat="1">
      <c r="A303" s="16"/>
      <c r="B303" s="267"/>
      <c r="C303" s="268"/>
      <c r="D303" s="236" t="s">
        <v>221</v>
      </c>
      <c r="E303" s="269" t="s">
        <v>19</v>
      </c>
      <c r="F303" s="270" t="s">
        <v>236</v>
      </c>
      <c r="G303" s="268"/>
      <c r="H303" s="271">
        <v>12</v>
      </c>
      <c r="I303" s="272"/>
      <c r="J303" s="268"/>
      <c r="K303" s="268"/>
      <c r="L303" s="273"/>
      <c r="M303" s="274"/>
      <c r="N303" s="275"/>
      <c r="O303" s="275"/>
      <c r="P303" s="275"/>
      <c r="Q303" s="275"/>
      <c r="R303" s="275"/>
      <c r="S303" s="275"/>
      <c r="T303" s="276"/>
      <c r="U303" s="16"/>
      <c r="V303" s="16"/>
      <c r="W303" s="16"/>
      <c r="X303" s="16"/>
      <c r="Y303" s="16"/>
      <c r="Z303" s="16"/>
      <c r="AA303" s="16"/>
      <c r="AB303" s="16"/>
      <c r="AC303" s="16"/>
      <c r="AD303" s="16"/>
      <c r="AE303" s="16"/>
      <c r="AT303" s="277" t="s">
        <v>221</v>
      </c>
      <c r="AU303" s="277" t="s">
        <v>81</v>
      </c>
      <c r="AV303" s="16" t="s">
        <v>217</v>
      </c>
      <c r="AW303" s="16" t="s">
        <v>34</v>
      </c>
      <c r="AX303" s="16" t="s">
        <v>81</v>
      </c>
      <c r="AY303" s="277" t="s">
        <v>210</v>
      </c>
    </row>
    <row r="304" s="2" customFormat="1" ht="16.5" customHeight="1">
      <c r="A304" s="40"/>
      <c r="B304" s="41"/>
      <c r="C304" s="278" t="s">
        <v>855</v>
      </c>
      <c r="D304" s="278" t="s">
        <v>424</v>
      </c>
      <c r="E304" s="279" t="s">
        <v>4372</v>
      </c>
      <c r="F304" s="280" t="s">
        <v>4373</v>
      </c>
      <c r="G304" s="281" t="s">
        <v>409</v>
      </c>
      <c r="H304" s="282">
        <v>12</v>
      </c>
      <c r="I304" s="283"/>
      <c r="J304" s="284">
        <f>ROUND(I304*H304,2)</f>
        <v>0</v>
      </c>
      <c r="K304" s="280" t="s">
        <v>296</v>
      </c>
      <c r="L304" s="285"/>
      <c r="M304" s="286" t="s">
        <v>19</v>
      </c>
      <c r="N304" s="287" t="s">
        <v>45</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286</v>
      </c>
      <c r="AT304" s="227" t="s">
        <v>424</v>
      </c>
      <c r="AU304" s="227" t="s">
        <v>81</v>
      </c>
      <c r="AY304" s="19" t="s">
        <v>210</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217</v>
      </c>
      <c r="BM304" s="227" t="s">
        <v>1242</v>
      </c>
    </row>
    <row r="305" s="14" customFormat="1">
      <c r="A305" s="14"/>
      <c r="B305" s="245"/>
      <c r="C305" s="246"/>
      <c r="D305" s="236" t="s">
        <v>221</v>
      </c>
      <c r="E305" s="247" t="s">
        <v>19</v>
      </c>
      <c r="F305" s="248" t="s">
        <v>4286</v>
      </c>
      <c r="G305" s="246"/>
      <c r="H305" s="249">
        <v>12</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81</v>
      </c>
      <c r="AV305" s="14" t="s">
        <v>83</v>
      </c>
      <c r="AW305" s="14" t="s">
        <v>34</v>
      </c>
      <c r="AX305" s="14" t="s">
        <v>74</v>
      </c>
      <c r="AY305" s="255" t="s">
        <v>210</v>
      </c>
    </row>
    <row r="306" s="16" customFormat="1">
      <c r="A306" s="16"/>
      <c r="B306" s="267"/>
      <c r="C306" s="268"/>
      <c r="D306" s="236" t="s">
        <v>221</v>
      </c>
      <c r="E306" s="269" t="s">
        <v>19</v>
      </c>
      <c r="F306" s="270" t="s">
        <v>236</v>
      </c>
      <c r="G306" s="268"/>
      <c r="H306" s="271">
        <v>12</v>
      </c>
      <c r="I306" s="272"/>
      <c r="J306" s="268"/>
      <c r="K306" s="268"/>
      <c r="L306" s="273"/>
      <c r="M306" s="274"/>
      <c r="N306" s="275"/>
      <c r="O306" s="275"/>
      <c r="P306" s="275"/>
      <c r="Q306" s="275"/>
      <c r="R306" s="275"/>
      <c r="S306" s="275"/>
      <c r="T306" s="276"/>
      <c r="U306" s="16"/>
      <c r="V306" s="16"/>
      <c r="W306" s="16"/>
      <c r="X306" s="16"/>
      <c r="Y306" s="16"/>
      <c r="Z306" s="16"/>
      <c r="AA306" s="16"/>
      <c r="AB306" s="16"/>
      <c r="AC306" s="16"/>
      <c r="AD306" s="16"/>
      <c r="AE306" s="16"/>
      <c r="AT306" s="277" t="s">
        <v>221</v>
      </c>
      <c r="AU306" s="277" t="s">
        <v>81</v>
      </c>
      <c r="AV306" s="16" t="s">
        <v>217</v>
      </c>
      <c r="AW306" s="16" t="s">
        <v>34</v>
      </c>
      <c r="AX306" s="16" t="s">
        <v>81</v>
      </c>
      <c r="AY306" s="277" t="s">
        <v>210</v>
      </c>
    </row>
    <row r="307" s="12" customFormat="1" ht="25.92" customHeight="1">
      <c r="A307" s="12"/>
      <c r="B307" s="200"/>
      <c r="C307" s="201"/>
      <c r="D307" s="202" t="s">
        <v>73</v>
      </c>
      <c r="E307" s="203" t="s">
        <v>4374</v>
      </c>
      <c r="F307" s="203" t="s">
        <v>4375</v>
      </c>
      <c r="G307" s="201"/>
      <c r="H307" s="201"/>
      <c r="I307" s="204"/>
      <c r="J307" s="205">
        <f>BK307</f>
        <v>0</v>
      </c>
      <c r="K307" s="201"/>
      <c r="L307" s="206"/>
      <c r="M307" s="207"/>
      <c r="N307" s="208"/>
      <c r="O307" s="208"/>
      <c r="P307" s="209">
        <f>SUM(P308:P328)</f>
        <v>0</v>
      </c>
      <c r="Q307" s="208"/>
      <c r="R307" s="209">
        <f>SUM(R308:R328)</f>
        <v>2.0119400000000001</v>
      </c>
      <c r="S307" s="208"/>
      <c r="T307" s="210">
        <f>SUM(T308:T328)</f>
        <v>0</v>
      </c>
      <c r="U307" s="12"/>
      <c r="V307" s="12"/>
      <c r="W307" s="12"/>
      <c r="X307" s="12"/>
      <c r="Y307" s="12"/>
      <c r="Z307" s="12"/>
      <c r="AA307" s="12"/>
      <c r="AB307" s="12"/>
      <c r="AC307" s="12"/>
      <c r="AD307" s="12"/>
      <c r="AE307" s="12"/>
      <c r="AR307" s="211" t="s">
        <v>81</v>
      </c>
      <c r="AT307" s="212" t="s">
        <v>73</v>
      </c>
      <c r="AU307" s="212" t="s">
        <v>74</v>
      </c>
      <c r="AY307" s="211" t="s">
        <v>210</v>
      </c>
      <c r="BK307" s="213">
        <f>SUM(BK308:BK328)</f>
        <v>0</v>
      </c>
    </row>
    <row r="308" s="2" customFormat="1" ht="24.15" customHeight="1">
      <c r="A308" s="40"/>
      <c r="B308" s="41"/>
      <c r="C308" s="216" t="s">
        <v>860</v>
      </c>
      <c r="D308" s="216" t="s">
        <v>212</v>
      </c>
      <c r="E308" s="217" t="s">
        <v>4376</v>
      </c>
      <c r="F308" s="218" t="s">
        <v>4377</v>
      </c>
      <c r="G308" s="219" t="s">
        <v>409</v>
      </c>
      <c r="H308" s="220">
        <v>5</v>
      </c>
      <c r="I308" s="221"/>
      <c r="J308" s="222">
        <f>ROUND(I308*H308,2)</f>
        <v>0</v>
      </c>
      <c r="K308" s="218" t="s">
        <v>216</v>
      </c>
      <c r="L308" s="46"/>
      <c r="M308" s="223" t="s">
        <v>19</v>
      </c>
      <c r="N308" s="224" t="s">
        <v>45</v>
      </c>
      <c r="O308" s="86"/>
      <c r="P308" s="225">
        <f>O308*H308</f>
        <v>0</v>
      </c>
      <c r="Q308" s="225">
        <v>0.1056</v>
      </c>
      <c r="R308" s="225">
        <f>Q308*H308</f>
        <v>0.52800000000000002</v>
      </c>
      <c r="S308" s="225">
        <v>0</v>
      </c>
      <c r="T308" s="226">
        <f>S308*H308</f>
        <v>0</v>
      </c>
      <c r="U308" s="40"/>
      <c r="V308" s="40"/>
      <c r="W308" s="40"/>
      <c r="X308" s="40"/>
      <c r="Y308" s="40"/>
      <c r="Z308" s="40"/>
      <c r="AA308" s="40"/>
      <c r="AB308" s="40"/>
      <c r="AC308" s="40"/>
      <c r="AD308" s="40"/>
      <c r="AE308" s="40"/>
      <c r="AR308" s="227" t="s">
        <v>217</v>
      </c>
      <c r="AT308" s="227" t="s">
        <v>212</v>
      </c>
      <c r="AU308" s="227" t="s">
        <v>81</v>
      </c>
      <c r="AY308" s="19" t="s">
        <v>210</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217</v>
      </c>
      <c r="BM308" s="227" t="s">
        <v>1261</v>
      </c>
    </row>
    <row r="309" s="2" customFormat="1">
      <c r="A309" s="40"/>
      <c r="B309" s="41"/>
      <c r="C309" s="42"/>
      <c r="D309" s="229" t="s">
        <v>219</v>
      </c>
      <c r="E309" s="42"/>
      <c r="F309" s="230" t="s">
        <v>4378</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219</v>
      </c>
      <c r="AU309" s="19" t="s">
        <v>81</v>
      </c>
    </row>
    <row r="310" s="14" customFormat="1">
      <c r="A310" s="14"/>
      <c r="B310" s="245"/>
      <c r="C310" s="246"/>
      <c r="D310" s="236" t="s">
        <v>221</v>
      </c>
      <c r="E310" s="247" t="s">
        <v>19</v>
      </c>
      <c r="F310" s="248" t="s">
        <v>3229</v>
      </c>
      <c r="G310" s="246"/>
      <c r="H310" s="249">
        <v>5</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221</v>
      </c>
      <c r="AU310" s="255" t="s">
        <v>81</v>
      </c>
      <c r="AV310" s="14" t="s">
        <v>83</v>
      </c>
      <c r="AW310" s="14" t="s">
        <v>34</v>
      </c>
      <c r="AX310" s="14" t="s">
        <v>74</v>
      </c>
      <c r="AY310" s="255" t="s">
        <v>210</v>
      </c>
    </row>
    <row r="311" s="16" customFormat="1">
      <c r="A311" s="16"/>
      <c r="B311" s="267"/>
      <c r="C311" s="268"/>
      <c r="D311" s="236" t="s">
        <v>221</v>
      </c>
      <c r="E311" s="269" t="s">
        <v>19</v>
      </c>
      <c r="F311" s="270" t="s">
        <v>236</v>
      </c>
      <c r="G311" s="268"/>
      <c r="H311" s="271">
        <v>5</v>
      </c>
      <c r="I311" s="272"/>
      <c r="J311" s="268"/>
      <c r="K311" s="268"/>
      <c r="L311" s="273"/>
      <c r="M311" s="274"/>
      <c r="N311" s="275"/>
      <c r="O311" s="275"/>
      <c r="P311" s="275"/>
      <c r="Q311" s="275"/>
      <c r="R311" s="275"/>
      <c r="S311" s="275"/>
      <c r="T311" s="276"/>
      <c r="U311" s="16"/>
      <c r="V311" s="16"/>
      <c r="W311" s="16"/>
      <c r="X311" s="16"/>
      <c r="Y311" s="16"/>
      <c r="Z311" s="16"/>
      <c r="AA311" s="16"/>
      <c r="AB311" s="16"/>
      <c r="AC311" s="16"/>
      <c r="AD311" s="16"/>
      <c r="AE311" s="16"/>
      <c r="AT311" s="277" t="s">
        <v>221</v>
      </c>
      <c r="AU311" s="277" t="s">
        <v>81</v>
      </c>
      <c r="AV311" s="16" t="s">
        <v>217</v>
      </c>
      <c r="AW311" s="16" t="s">
        <v>34</v>
      </c>
      <c r="AX311" s="16" t="s">
        <v>81</v>
      </c>
      <c r="AY311" s="277" t="s">
        <v>210</v>
      </c>
    </row>
    <row r="312" s="2" customFormat="1" ht="24.15" customHeight="1">
      <c r="A312" s="40"/>
      <c r="B312" s="41"/>
      <c r="C312" s="216" t="s">
        <v>865</v>
      </c>
      <c r="D312" s="216" t="s">
        <v>212</v>
      </c>
      <c r="E312" s="217" t="s">
        <v>4379</v>
      </c>
      <c r="F312" s="218" t="s">
        <v>4380</v>
      </c>
      <c r="G312" s="219" t="s">
        <v>409</v>
      </c>
      <c r="H312" s="220">
        <v>5</v>
      </c>
      <c r="I312" s="221"/>
      <c r="J312" s="222">
        <f>ROUND(I312*H312,2)</f>
        <v>0</v>
      </c>
      <c r="K312" s="218" t="s">
        <v>216</v>
      </c>
      <c r="L312" s="46"/>
      <c r="M312" s="223" t="s">
        <v>19</v>
      </c>
      <c r="N312" s="224" t="s">
        <v>45</v>
      </c>
      <c r="O312" s="86"/>
      <c r="P312" s="225">
        <f>O312*H312</f>
        <v>0</v>
      </c>
      <c r="Q312" s="225">
        <v>0.012120000000000001</v>
      </c>
      <c r="R312" s="225">
        <f>Q312*H312</f>
        <v>0.060600000000000001</v>
      </c>
      <c r="S312" s="225">
        <v>0</v>
      </c>
      <c r="T312" s="226">
        <f>S312*H312</f>
        <v>0</v>
      </c>
      <c r="U312" s="40"/>
      <c r="V312" s="40"/>
      <c r="W312" s="40"/>
      <c r="X312" s="40"/>
      <c r="Y312" s="40"/>
      <c r="Z312" s="40"/>
      <c r="AA312" s="40"/>
      <c r="AB312" s="40"/>
      <c r="AC312" s="40"/>
      <c r="AD312" s="40"/>
      <c r="AE312" s="40"/>
      <c r="AR312" s="227" t="s">
        <v>217</v>
      </c>
      <c r="AT312" s="227" t="s">
        <v>212</v>
      </c>
      <c r="AU312" s="227" t="s">
        <v>81</v>
      </c>
      <c r="AY312" s="19" t="s">
        <v>210</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217</v>
      </c>
      <c r="BM312" s="227" t="s">
        <v>1275</v>
      </c>
    </row>
    <row r="313" s="2" customFormat="1">
      <c r="A313" s="40"/>
      <c r="B313" s="41"/>
      <c r="C313" s="42"/>
      <c r="D313" s="229" t="s">
        <v>219</v>
      </c>
      <c r="E313" s="42"/>
      <c r="F313" s="230" t="s">
        <v>4381</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219</v>
      </c>
      <c r="AU313" s="19" t="s">
        <v>81</v>
      </c>
    </row>
    <row r="314" s="14" customFormat="1">
      <c r="A314" s="14"/>
      <c r="B314" s="245"/>
      <c r="C314" s="246"/>
      <c r="D314" s="236" t="s">
        <v>221</v>
      </c>
      <c r="E314" s="247" t="s">
        <v>19</v>
      </c>
      <c r="F314" s="248" t="s">
        <v>3229</v>
      </c>
      <c r="G314" s="246"/>
      <c r="H314" s="249">
        <v>5</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221</v>
      </c>
      <c r="AU314" s="255" t="s">
        <v>81</v>
      </c>
      <c r="AV314" s="14" t="s">
        <v>83</v>
      </c>
      <c r="AW314" s="14" t="s">
        <v>34</v>
      </c>
      <c r="AX314" s="14" t="s">
        <v>74</v>
      </c>
      <c r="AY314" s="255" t="s">
        <v>210</v>
      </c>
    </row>
    <row r="315" s="16" customFormat="1">
      <c r="A315" s="16"/>
      <c r="B315" s="267"/>
      <c r="C315" s="268"/>
      <c r="D315" s="236" t="s">
        <v>221</v>
      </c>
      <c r="E315" s="269" t="s">
        <v>19</v>
      </c>
      <c r="F315" s="270" t="s">
        <v>236</v>
      </c>
      <c r="G315" s="268"/>
      <c r="H315" s="271">
        <v>5</v>
      </c>
      <c r="I315" s="272"/>
      <c r="J315" s="268"/>
      <c r="K315" s="268"/>
      <c r="L315" s="273"/>
      <c r="M315" s="274"/>
      <c r="N315" s="275"/>
      <c r="O315" s="275"/>
      <c r="P315" s="275"/>
      <c r="Q315" s="275"/>
      <c r="R315" s="275"/>
      <c r="S315" s="275"/>
      <c r="T315" s="276"/>
      <c r="U315" s="16"/>
      <c r="V315" s="16"/>
      <c r="W315" s="16"/>
      <c r="X315" s="16"/>
      <c r="Y315" s="16"/>
      <c r="Z315" s="16"/>
      <c r="AA315" s="16"/>
      <c r="AB315" s="16"/>
      <c r="AC315" s="16"/>
      <c r="AD315" s="16"/>
      <c r="AE315" s="16"/>
      <c r="AT315" s="277" t="s">
        <v>221</v>
      </c>
      <c r="AU315" s="277" t="s">
        <v>81</v>
      </c>
      <c r="AV315" s="16" t="s">
        <v>217</v>
      </c>
      <c r="AW315" s="16" t="s">
        <v>34</v>
      </c>
      <c r="AX315" s="16" t="s">
        <v>81</v>
      </c>
      <c r="AY315" s="277" t="s">
        <v>210</v>
      </c>
    </row>
    <row r="316" s="2" customFormat="1" ht="24.15" customHeight="1">
      <c r="A316" s="40"/>
      <c r="B316" s="41"/>
      <c r="C316" s="216" t="s">
        <v>872</v>
      </c>
      <c r="D316" s="216" t="s">
        <v>212</v>
      </c>
      <c r="E316" s="217" t="s">
        <v>4382</v>
      </c>
      <c r="F316" s="218" t="s">
        <v>4383</v>
      </c>
      <c r="G316" s="219" t="s">
        <v>409</v>
      </c>
      <c r="H316" s="220">
        <v>5</v>
      </c>
      <c r="I316" s="221"/>
      <c r="J316" s="222">
        <f>ROUND(I316*H316,2)</f>
        <v>0</v>
      </c>
      <c r="K316" s="218" t="s">
        <v>216</v>
      </c>
      <c r="L316" s="46"/>
      <c r="M316" s="223" t="s">
        <v>19</v>
      </c>
      <c r="N316" s="224" t="s">
        <v>45</v>
      </c>
      <c r="O316" s="86"/>
      <c r="P316" s="225">
        <f>O316*H316</f>
        <v>0</v>
      </c>
      <c r="Q316" s="225">
        <v>0</v>
      </c>
      <c r="R316" s="225">
        <f>Q316*H316</f>
        <v>0</v>
      </c>
      <c r="S316" s="225">
        <v>0</v>
      </c>
      <c r="T316" s="226">
        <f>S316*H316</f>
        <v>0</v>
      </c>
      <c r="U316" s="40"/>
      <c r="V316" s="40"/>
      <c r="W316" s="40"/>
      <c r="X316" s="40"/>
      <c r="Y316" s="40"/>
      <c r="Z316" s="40"/>
      <c r="AA316" s="40"/>
      <c r="AB316" s="40"/>
      <c r="AC316" s="40"/>
      <c r="AD316" s="40"/>
      <c r="AE316" s="40"/>
      <c r="AR316" s="227" t="s">
        <v>217</v>
      </c>
      <c r="AT316" s="227" t="s">
        <v>212</v>
      </c>
      <c r="AU316" s="227" t="s">
        <v>81</v>
      </c>
      <c r="AY316" s="19" t="s">
        <v>210</v>
      </c>
      <c r="BE316" s="228">
        <f>IF(N316="základní",J316,0)</f>
        <v>0</v>
      </c>
      <c r="BF316" s="228">
        <f>IF(N316="snížená",J316,0)</f>
        <v>0</v>
      </c>
      <c r="BG316" s="228">
        <f>IF(N316="zákl. přenesená",J316,0)</f>
        <v>0</v>
      </c>
      <c r="BH316" s="228">
        <f>IF(N316="sníž. přenesená",J316,0)</f>
        <v>0</v>
      </c>
      <c r="BI316" s="228">
        <f>IF(N316="nulová",J316,0)</f>
        <v>0</v>
      </c>
      <c r="BJ316" s="19" t="s">
        <v>81</v>
      </c>
      <c r="BK316" s="228">
        <f>ROUND(I316*H316,2)</f>
        <v>0</v>
      </c>
      <c r="BL316" s="19" t="s">
        <v>217</v>
      </c>
      <c r="BM316" s="227" t="s">
        <v>1285</v>
      </c>
    </row>
    <row r="317" s="2" customFormat="1">
      <c r="A317" s="40"/>
      <c r="B317" s="41"/>
      <c r="C317" s="42"/>
      <c r="D317" s="229" t="s">
        <v>219</v>
      </c>
      <c r="E317" s="42"/>
      <c r="F317" s="230" t="s">
        <v>4384</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219</v>
      </c>
      <c r="AU317" s="19" t="s">
        <v>81</v>
      </c>
    </row>
    <row r="318" s="14" customFormat="1">
      <c r="A318" s="14"/>
      <c r="B318" s="245"/>
      <c r="C318" s="246"/>
      <c r="D318" s="236" t="s">
        <v>221</v>
      </c>
      <c r="E318" s="247" t="s">
        <v>19</v>
      </c>
      <c r="F318" s="248" t="s">
        <v>3229</v>
      </c>
      <c r="G318" s="246"/>
      <c r="H318" s="249">
        <v>5</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221</v>
      </c>
      <c r="AU318" s="255" t="s">
        <v>81</v>
      </c>
      <c r="AV318" s="14" t="s">
        <v>83</v>
      </c>
      <c r="AW318" s="14" t="s">
        <v>34</v>
      </c>
      <c r="AX318" s="14" t="s">
        <v>74</v>
      </c>
      <c r="AY318" s="255" t="s">
        <v>210</v>
      </c>
    </row>
    <row r="319" s="16" customFormat="1">
      <c r="A319" s="16"/>
      <c r="B319" s="267"/>
      <c r="C319" s="268"/>
      <c r="D319" s="236" t="s">
        <v>221</v>
      </c>
      <c r="E319" s="269" t="s">
        <v>19</v>
      </c>
      <c r="F319" s="270" t="s">
        <v>236</v>
      </c>
      <c r="G319" s="268"/>
      <c r="H319" s="271">
        <v>5</v>
      </c>
      <c r="I319" s="272"/>
      <c r="J319" s="268"/>
      <c r="K319" s="268"/>
      <c r="L319" s="273"/>
      <c r="M319" s="274"/>
      <c r="N319" s="275"/>
      <c r="O319" s="275"/>
      <c r="P319" s="275"/>
      <c r="Q319" s="275"/>
      <c r="R319" s="275"/>
      <c r="S319" s="275"/>
      <c r="T319" s="276"/>
      <c r="U319" s="16"/>
      <c r="V319" s="16"/>
      <c r="W319" s="16"/>
      <c r="X319" s="16"/>
      <c r="Y319" s="16"/>
      <c r="Z319" s="16"/>
      <c r="AA319" s="16"/>
      <c r="AB319" s="16"/>
      <c r="AC319" s="16"/>
      <c r="AD319" s="16"/>
      <c r="AE319" s="16"/>
      <c r="AT319" s="277" t="s">
        <v>221</v>
      </c>
      <c r="AU319" s="277" t="s">
        <v>81</v>
      </c>
      <c r="AV319" s="16" t="s">
        <v>217</v>
      </c>
      <c r="AW319" s="16" t="s">
        <v>34</v>
      </c>
      <c r="AX319" s="16" t="s">
        <v>81</v>
      </c>
      <c r="AY319" s="277" t="s">
        <v>210</v>
      </c>
    </row>
    <row r="320" s="2" customFormat="1" ht="24.15" customHeight="1">
      <c r="A320" s="40"/>
      <c r="B320" s="41"/>
      <c r="C320" s="216" t="s">
        <v>879</v>
      </c>
      <c r="D320" s="216" t="s">
        <v>212</v>
      </c>
      <c r="E320" s="217" t="s">
        <v>4385</v>
      </c>
      <c r="F320" s="218" t="s">
        <v>4386</v>
      </c>
      <c r="G320" s="219" t="s">
        <v>409</v>
      </c>
      <c r="H320" s="220">
        <v>5</v>
      </c>
      <c r="I320" s="221"/>
      <c r="J320" s="222">
        <f>ROUND(I320*H320,2)</f>
        <v>0</v>
      </c>
      <c r="K320" s="218" t="s">
        <v>216</v>
      </c>
      <c r="L320" s="46"/>
      <c r="M320" s="223" t="s">
        <v>19</v>
      </c>
      <c r="N320" s="224" t="s">
        <v>45</v>
      </c>
      <c r="O320" s="86"/>
      <c r="P320" s="225">
        <f>O320*H320</f>
        <v>0</v>
      </c>
      <c r="Q320" s="225">
        <v>0.2838</v>
      </c>
      <c r="R320" s="225">
        <f>Q320*H320</f>
        <v>1.419</v>
      </c>
      <c r="S320" s="225">
        <v>0</v>
      </c>
      <c r="T320" s="226">
        <f>S320*H320</f>
        <v>0</v>
      </c>
      <c r="U320" s="40"/>
      <c r="V320" s="40"/>
      <c r="W320" s="40"/>
      <c r="X320" s="40"/>
      <c r="Y320" s="40"/>
      <c r="Z320" s="40"/>
      <c r="AA320" s="40"/>
      <c r="AB320" s="40"/>
      <c r="AC320" s="40"/>
      <c r="AD320" s="40"/>
      <c r="AE320" s="40"/>
      <c r="AR320" s="227" t="s">
        <v>217</v>
      </c>
      <c r="AT320" s="227" t="s">
        <v>212</v>
      </c>
      <c r="AU320" s="227" t="s">
        <v>81</v>
      </c>
      <c r="AY320" s="19" t="s">
        <v>210</v>
      </c>
      <c r="BE320" s="228">
        <f>IF(N320="základní",J320,0)</f>
        <v>0</v>
      </c>
      <c r="BF320" s="228">
        <f>IF(N320="snížená",J320,0)</f>
        <v>0</v>
      </c>
      <c r="BG320" s="228">
        <f>IF(N320="zákl. přenesená",J320,0)</f>
        <v>0</v>
      </c>
      <c r="BH320" s="228">
        <f>IF(N320="sníž. přenesená",J320,0)</f>
        <v>0</v>
      </c>
      <c r="BI320" s="228">
        <f>IF(N320="nulová",J320,0)</f>
        <v>0</v>
      </c>
      <c r="BJ320" s="19" t="s">
        <v>81</v>
      </c>
      <c r="BK320" s="228">
        <f>ROUND(I320*H320,2)</f>
        <v>0</v>
      </c>
      <c r="BL320" s="19" t="s">
        <v>217</v>
      </c>
      <c r="BM320" s="227" t="s">
        <v>1301</v>
      </c>
    </row>
    <row r="321" s="2" customFormat="1">
      <c r="A321" s="40"/>
      <c r="B321" s="41"/>
      <c r="C321" s="42"/>
      <c r="D321" s="229" t="s">
        <v>219</v>
      </c>
      <c r="E321" s="42"/>
      <c r="F321" s="230" t="s">
        <v>4387</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219</v>
      </c>
      <c r="AU321" s="19" t="s">
        <v>81</v>
      </c>
    </row>
    <row r="322" s="14" customFormat="1">
      <c r="A322" s="14"/>
      <c r="B322" s="245"/>
      <c r="C322" s="246"/>
      <c r="D322" s="236" t="s">
        <v>221</v>
      </c>
      <c r="E322" s="247" t="s">
        <v>19</v>
      </c>
      <c r="F322" s="248" t="s">
        <v>3229</v>
      </c>
      <c r="G322" s="246"/>
      <c r="H322" s="249">
        <v>5</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221</v>
      </c>
      <c r="AU322" s="255" t="s">
        <v>81</v>
      </c>
      <c r="AV322" s="14" t="s">
        <v>83</v>
      </c>
      <c r="AW322" s="14" t="s">
        <v>34</v>
      </c>
      <c r="AX322" s="14" t="s">
        <v>74</v>
      </c>
      <c r="AY322" s="255" t="s">
        <v>210</v>
      </c>
    </row>
    <row r="323" s="16" customFormat="1">
      <c r="A323" s="16"/>
      <c r="B323" s="267"/>
      <c r="C323" s="268"/>
      <c r="D323" s="236" t="s">
        <v>221</v>
      </c>
      <c r="E323" s="269" t="s">
        <v>19</v>
      </c>
      <c r="F323" s="270" t="s">
        <v>236</v>
      </c>
      <c r="G323" s="268"/>
      <c r="H323" s="271">
        <v>5</v>
      </c>
      <c r="I323" s="272"/>
      <c r="J323" s="268"/>
      <c r="K323" s="268"/>
      <c r="L323" s="273"/>
      <c r="M323" s="274"/>
      <c r="N323" s="275"/>
      <c r="O323" s="275"/>
      <c r="P323" s="275"/>
      <c r="Q323" s="275"/>
      <c r="R323" s="275"/>
      <c r="S323" s="275"/>
      <c r="T323" s="276"/>
      <c r="U323" s="16"/>
      <c r="V323" s="16"/>
      <c r="W323" s="16"/>
      <c r="X323" s="16"/>
      <c r="Y323" s="16"/>
      <c r="Z323" s="16"/>
      <c r="AA323" s="16"/>
      <c r="AB323" s="16"/>
      <c r="AC323" s="16"/>
      <c r="AD323" s="16"/>
      <c r="AE323" s="16"/>
      <c r="AT323" s="277" t="s">
        <v>221</v>
      </c>
      <c r="AU323" s="277" t="s">
        <v>81</v>
      </c>
      <c r="AV323" s="16" t="s">
        <v>217</v>
      </c>
      <c r="AW323" s="16" t="s">
        <v>34</v>
      </c>
      <c r="AX323" s="16" t="s">
        <v>81</v>
      </c>
      <c r="AY323" s="277" t="s">
        <v>210</v>
      </c>
    </row>
    <row r="324" s="2" customFormat="1" ht="16.5" customHeight="1">
      <c r="A324" s="40"/>
      <c r="B324" s="41"/>
      <c r="C324" s="216" t="s">
        <v>884</v>
      </c>
      <c r="D324" s="216" t="s">
        <v>212</v>
      </c>
      <c r="E324" s="217" t="s">
        <v>4388</v>
      </c>
      <c r="F324" s="218" t="s">
        <v>4389</v>
      </c>
      <c r="G324" s="219" t="s">
        <v>409</v>
      </c>
      <c r="H324" s="220">
        <v>7</v>
      </c>
      <c r="I324" s="221"/>
      <c r="J324" s="222">
        <f>ROUND(I324*H324,2)</f>
        <v>0</v>
      </c>
      <c r="K324" s="218" t="s">
        <v>216</v>
      </c>
      <c r="L324" s="46"/>
      <c r="M324" s="223" t="s">
        <v>19</v>
      </c>
      <c r="N324" s="224" t="s">
        <v>45</v>
      </c>
      <c r="O324" s="86"/>
      <c r="P324" s="225">
        <f>O324*H324</f>
        <v>0</v>
      </c>
      <c r="Q324" s="225">
        <v>0.00062</v>
      </c>
      <c r="R324" s="225">
        <f>Q324*H324</f>
        <v>0.0043400000000000001</v>
      </c>
      <c r="S324" s="225">
        <v>0</v>
      </c>
      <c r="T324" s="226">
        <f>S324*H324</f>
        <v>0</v>
      </c>
      <c r="U324" s="40"/>
      <c r="V324" s="40"/>
      <c r="W324" s="40"/>
      <c r="X324" s="40"/>
      <c r="Y324" s="40"/>
      <c r="Z324" s="40"/>
      <c r="AA324" s="40"/>
      <c r="AB324" s="40"/>
      <c r="AC324" s="40"/>
      <c r="AD324" s="40"/>
      <c r="AE324" s="40"/>
      <c r="AR324" s="227" t="s">
        <v>217</v>
      </c>
      <c r="AT324" s="227" t="s">
        <v>212</v>
      </c>
      <c r="AU324" s="227" t="s">
        <v>81</v>
      </c>
      <c r="AY324" s="19" t="s">
        <v>210</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217</v>
      </c>
      <c r="BM324" s="227" t="s">
        <v>1315</v>
      </c>
    </row>
    <row r="325" s="2" customFormat="1">
      <c r="A325" s="40"/>
      <c r="B325" s="41"/>
      <c r="C325" s="42"/>
      <c r="D325" s="229" t="s">
        <v>219</v>
      </c>
      <c r="E325" s="42"/>
      <c r="F325" s="230" t="s">
        <v>4390</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219</v>
      </c>
      <c r="AU325" s="19" t="s">
        <v>81</v>
      </c>
    </row>
    <row r="326" s="13" customFormat="1">
      <c r="A326" s="13"/>
      <c r="B326" s="234"/>
      <c r="C326" s="235"/>
      <c r="D326" s="236" t="s">
        <v>221</v>
      </c>
      <c r="E326" s="237" t="s">
        <v>19</v>
      </c>
      <c r="F326" s="238" t="s">
        <v>4391</v>
      </c>
      <c r="G326" s="235"/>
      <c r="H326" s="237" t="s">
        <v>19</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221</v>
      </c>
      <c r="AU326" s="244" t="s">
        <v>81</v>
      </c>
      <c r="AV326" s="13" t="s">
        <v>81</v>
      </c>
      <c r="AW326" s="13" t="s">
        <v>34</v>
      </c>
      <c r="AX326" s="13" t="s">
        <v>74</v>
      </c>
      <c r="AY326" s="244" t="s">
        <v>210</v>
      </c>
    </row>
    <row r="327" s="14" customFormat="1">
      <c r="A327" s="14"/>
      <c r="B327" s="245"/>
      <c r="C327" s="246"/>
      <c r="D327" s="236" t="s">
        <v>221</v>
      </c>
      <c r="E327" s="247" t="s">
        <v>19</v>
      </c>
      <c r="F327" s="248" t="s">
        <v>4392</v>
      </c>
      <c r="G327" s="246"/>
      <c r="H327" s="249">
        <v>7</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81</v>
      </c>
      <c r="AV327" s="14" t="s">
        <v>83</v>
      </c>
      <c r="AW327" s="14" t="s">
        <v>34</v>
      </c>
      <c r="AX327" s="14" t="s">
        <v>74</v>
      </c>
      <c r="AY327" s="255" t="s">
        <v>210</v>
      </c>
    </row>
    <row r="328" s="16" customFormat="1">
      <c r="A328" s="16"/>
      <c r="B328" s="267"/>
      <c r="C328" s="268"/>
      <c r="D328" s="236" t="s">
        <v>221</v>
      </c>
      <c r="E328" s="269" t="s">
        <v>19</v>
      </c>
      <c r="F328" s="270" t="s">
        <v>236</v>
      </c>
      <c r="G328" s="268"/>
      <c r="H328" s="271">
        <v>7</v>
      </c>
      <c r="I328" s="272"/>
      <c r="J328" s="268"/>
      <c r="K328" s="268"/>
      <c r="L328" s="273"/>
      <c r="M328" s="274"/>
      <c r="N328" s="275"/>
      <c r="O328" s="275"/>
      <c r="P328" s="275"/>
      <c r="Q328" s="275"/>
      <c r="R328" s="275"/>
      <c r="S328" s="275"/>
      <c r="T328" s="276"/>
      <c r="U328" s="16"/>
      <c r="V328" s="16"/>
      <c r="W328" s="16"/>
      <c r="X328" s="16"/>
      <c r="Y328" s="16"/>
      <c r="Z328" s="16"/>
      <c r="AA328" s="16"/>
      <c r="AB328" s="16"/>
      <c r="AC328" s="16"/>
      <c r="AD328" s="16"/>
      <c r="AE328" s="16"/>
      <c r="AT328" s="277" t="s">
        <v>221</v>
      </c>
      <c r="AU328" s="277" t="s">
        <v>81</v>
      </c>
      <c r="AV328" s="16" t="s">
        <v>217</v>
      </c>
      <c r="AW328" s="16" t="s">
        <v>34</v>
      </c>
      <c r="AX328" s="16" t="s">
        <v>81</v>
      </c>
      <c r="AY328" s="277" t="s">
        <v>210</v>
      </c>
    </row>
    <row r="329" s="12" customFormat="1" ht="25.92" customHeight="1">
      <c r="A329" s="12"/>
      <c r="B329" s="200"/>
      <c r="C329" s="201"/>
      <c r="D329" s="202" t="s">
        <v>73</v>
      </c>
      <c r="E329" s="203" t="s">
        <v>4393</v>
      </c>
      <c r="F329" s="203" t="s">
        <v>4394</v>
      </c>
      <c r="G329" s="201"/>
      <c r="H329" s="201"/>
      <c r="I329" s="204"/>
      <c r="J329" s="205">
        <f>BK329</f>
        <v>0</v>
      </c>
      <c r="K329" s="201"/>
      <c r="L329" s="206"/>
      <c r="M329" s="207"/>
      <c r="N329" s="208"/>
      <c r="O329" s="208"/>
      <c r="P329" s="209">
        <f>SUM(P330:P382)</f>
        <v>0</v>
      </c>
      <c r="Q329" s="208"/>
      <c r="R329" s="209">
        <f>SUM(R330:R382)</f>
        <v>0.041669999999999999</v>
      </c>
      <c r="S329" s="208"/>
      <c r="T329" s="210">
        <f>SUM(T330:T382)</f>
        <v>0</v>
      </c>
      <c r="U329" s="12"/>
      <c r="V329" s="12"/>
      <c r="W329" s="12"/>
      <c r="X329" s="12"/>
      <c r="Y329" s="12"/>
      <c r="Z329" s="12"/>
      <c r="AA329" s="12"/>
      <c r="AB329" s="12"/>
      <c r="AC329" s="12"/>
      <c r="AD329" s="12"/>
      <c r="AE329" s="12"/>
      <c r="AR329" s="211" t="s">
        <v>81</v>
      </c>
      <c r="AT329" s="212" t="s">
        <v>73</v>
      </c>
      <c r="AU329" s="212" t="s">
        <v>74</v>
      </c>
      <c r="AY329" s="211" t="s">
        <v>210</v>
      </c>
      <c r="BK329" s="213">
        <f>SUM(BK330:BK382)</f>
        <v>0</v>
      </c>
    </row>
    <row r="330" s="2" customFormat="1" ht="24.15" customHeight="1">
      <c r="A330" s="40"/>
      <c r="B330" s="41"/>
      <c r="C330" s="216" t="s">
        <v>891</v>
      </c>
      <c r="D330" s="216" t="s">
        <v>212</v>
      </c>
      <c r="E330" s="217" t="s">
        <v>4395</v>
      </c>
      <c r="F330" s="218" t="s">
        <v>4396</v>
      </c>
      <c r="G330" s="219" t="s">
        <v>417</v>
      </c>
      <c r="H330" s="220">
        <v>50</v>
      </c>
      <c r="I330" s="221"/>
      <c r="J330" s="222">
        <f>ROUND(I330*H330,2)</f>
        <v>0</v>
      </c>
      <c r="K330" s="218" t="s">
        <v>216</v>
      </c>
      <c r="L330" s="46"/>
      <c r="M330" s="223" t="s">
        <v>19</v>
      </c>
      <c r="N330" s="224" t="s">
        <v>45</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217</v>
      </c>
      <c r="AT330" s="227" t="s">
        <v>212</v>
      </c>
      <c r="AU330" s="227" t="s">
        <v>81</v>
      </c>
      <c r="AY330" s="19" t="s">
        <v>210</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217</v>
      </c>
      <c r="BM330" s="227" t="s">
        <v>1330</v>
      </c>
    </row>
    <row r="331" s="2" customFormat="1">
      <c r="A331" s="40"/>
      <c r="B331" s="41"/>
      <c r="C331" s="42"/>
      <c r="D331" s="229" t="s">
        <v>219</v>
      </c>
      <c r="E331" s="42"/>
      <c r="F331" s="230" t="s">
        <v>4397</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219</v>
      </c>
      <c r="AU331" s="19" t="s">
        <v>81</v>
      </c>
    </row>
    <row r="332" s="14" customFormat="1">
      <c r="A332" s="14"/>
      <c r="B332" s="245"/>
      <c r="C332" s="246"/>
      <c r="D332" s="236" t="s">
        <v>221</v>
      </c>
      <c r="E332" s="247" t="s">
        <v>19</v>
      </c>
      <c r="F332" s="248" t="s">
        <v>4398</v>
      </c>
      <c r="G332" s="246"/>
      <c r="H332" s="249">
        <v>50</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221</v>
      </c>
      <c r="AU332" s="255" t="s">
        <v>81</v>
      </c>
      <c r="AV332" s="14" t="s">
        <v>83</v>
      </c>
      <c r="AW332" s="14" t="s">
        <v>34</v>
      </c>
      <c r="AX332" s="14" t="s">
        <v>74</v>
      </c>
      <c r="AY332" s="255" t="s">
        <v>210</v>
      </c>
    </row>
    <row r="333" s="16" customFormat="1">
      <c r="A333" s="16"/>
      <c r="B333" s="267"/>
      <c r="C333" s="268"/>
      <c r="D333" s="236" t="s">
        <v>221</v>
      </c>
      <c r="E333" s="269" t="s">
        <v>19</v>
      </c>
      <c r="F333" s="270" t="s">
        <v>236</v>
      </c>
      <c r="G333" s="268"/>
      <c r="H333" s="271">
        <v>50</v>
      </c>
      <c r="I333" s="272"/>
      <c r="J333" s="268"/>
      <c r="K333" s="268"/>
      <c r="L333" s="273"/>
      <c r="M333" s="274"/>
      <c r="N333" s="275"/>
      <c r="O333" s="275"/>
      <c r="P333" s="275"/>
      <c r="Q333" s="275"/>
      <c r="R333" s="275"/>
      <c r="S333" s="275"/>
      <c r="T333" s="276"/>
      <c r="U333" s="16"/>
      <c r="V333" s="16"/>
      <c r="W333" s="16"/>
      <c r="X333" s="16"/>
      <c r="Y333" s="16"/>
      <c r="Z333" s="16"/>
      <c r="AA333" s="16"/>
      <c r="AB333" s="16"/>
      <c r="AC333" s="16"/>
      <c r="AD333" s="16"/>
      <c r="AE333" s="16"/>
      <c r="AT333" s="277" t="s">
        <v>221</v>
      </c>
      <c r="AU333" s="277" t="s">
        <v>81</v>
      </c>
      <c r="AV333" s="16" t="s">
        <v>217</v>
      </c>
      <c r="AW333" s="16" t="s">
        <v>34</v>
      </c>
      <c r="AX333" s="16" t="s">
        <v>81</v>
      </c>
      <c r="AY333" s="277" t="s">
        <v>210</v>
      </c>
    </row>
    <row r="334" s="2" customFormat="1" ht="16.5" customHeight="1">
      <c r="A334" s="40"/>
      <c r="B334" s="41"/>
      <c r="C334" s="278" t="s">
        <v>896</v>
      </c>
      <c r="D334" s="278" t="s">
        <v>424</v>
      </c>
      <c r="E334" s="279" t="s">
        <v>3277</v>
      </c>
      <c r="F334" s="280" t="s">
        <v>4399</v>
      </c>
      <c r="G334" s="281" t="s">
        <v>417</v>
      </c>
      <c r="H334" s="282">
        <v>54</v>
      </c>
      <c r="I334" s="283"/>
      <c r="J334" s="284">
        <f>ROUND(I334*H334,2)</f>
        <v>0</v>
      </c>
      <c r="K334" s="280" t="s">
        <v>216</v>
      </c>
      <c r="L334" s="285"/>
      <c r="M334" s="286" t="s">
        <v>19</v>
      </c>
      <c r="N334" s="287" t="s">
        <v>45</v>
      </c>
      <c r="O334" s="86"/>
      <c r="P334" s="225">
        <f>O334*H334</f>
        <v>0</v>
      </c>
      <c r="Q334" s="225">
        <v>0</v>
      </c>
      <c r="R334" s="225">
        <f>Q334*H334</f>
        <v>0</v>
      </c>
      <c r="S334" s="225">
        <v>0</v>
      </c>
      <c r="T334" s="226">
        <f>S334*H334</f>
        <v>0</v>
      </c>
      <c r="U334" s="40"/>
      <c r="V334" s="40"/>
      <c r="W334" s="40"/>
      <c r="X334" s="40"/>
      <c r="Y334" s="40"/>
      <c r="Z334" s="40"/>
      <c r="AA334" s="40"/>
      <c r="AB334" s="40"/>
      <c r="AC334" s="40"/>
      <c r="AD334" s="40"/>
      <c r="AE334" s="40"/>
      <c r="AR334" s="227" t="s">
        <v>286</v>
      </c>
      <c r="AT334" s="227" t="s">
        <v>424</v>
      </c>
      <c r="AU334" s="227" t="s">
        <v>81</v>
      </c>
      <c r="AY334" s="19" t="s">
        <v>210</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217</v>
      </c>
      <c r="BM334" s="227" t="s">
        <v>1339</v>
      </c>
    </row>
    <row r="335" s="14" customFormat="1">
      <c r="A335" s="14"/>
      <c r="B335" s="245"/>
      <c r="C335" s="246"/>
      <c r="D335" s="236" t="s">
        <v>221</v>
      </c>
      <c r="E335" s="247" t="s">
        <v>19</v>
      </c>
      <c r="F335" s="248" t="s">
        <v>4400</v>
      </c>
      <c r="G335" s="246"/>
      <c r="H335" s="249">
        <v>54</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221</v>
      </c>
      <c r="AU335" s="255" t="s">
        <v>81</v>
      </c>
      <c r="AV335" s="14" t="s">
        <v>83</v>
      </c>
      <c r="AW335" s="14" t="s">
        <v>34</v>
      </c>
      <c r="AX335" s="14" t="s">
        <v>74</v>
      </c>
      <c r="AY335" s="255" t="s">
        <v>210</v>
      </c>
    </row>
    <row r="336" s="16" customFormat="1">
      <c r="A336" s="16"/>
      <c r="B336" s="267"/>
      <c r="C336" s="268"/>
      <c r="D336" s="236" t="s">
        <v>221</v>
      </c>
      <c r="E336" s="269" t="s">
        <v>19</v>
      </c>
      <c r="F336" s="270" t="s">
        <v>236</v>
      </c>
      <c r="G336" s="268"/>
      <c r="H336" s="271">
        <v>54</v>
      </c>
      <c r="I336" s="272"/>
      <c r="J336" s="268"/>
      <c r="K336" s="268"/>
      <c r="L336" s="273"/>
      <c r="M336" s="274"/>
      <c r="N336" s="275"/>
      <c r="O336" s="275"/>
      <c r="P336" s="275"/>
      <c r="Q336" s="275"/>
      <c r="R336" s="275"/>
      <c r="S336" s="275"/>
      <c r="T336" s="276"/>
      <c r="U336" s="16"/>
      <c r="V336" s="16"/>
      <c r="W336" s="16"/>
      <c r="X336" s="16"/>
      <c r="Y336" s="16"/>
      <c r="Z336" s="16"/>
      <c r="AA336" s="16"/>
      <c r="AB336" s="16"/>
      <c r="AC336" s="16"/>
      <c r="AD336" s="16"/>
      <c r="AE336" s="16"/>
      <c r="AT336" s="277" t="s">
        <v>221</v>
      </c>
      <c r="AU336" s="277" t="s">
        <v>81</v>
      </c>
      <c r="AV336" s="16" t="s">
        <v>217</v>
      </c>
      <c r="AW336" s="16" t="s">
        <v>34</v>
      </c>
      <c r="AX336" s="16" t="s">
        <v>81</v>
      </c>
      <c r="AY336" s="277" t="s">
        <v>210</v>
      </c>
    </row>
    <row r="337" s="2" customFormat="1" ht="24.15" customHeight="1">
      <c r="A337" s="40"/>
      <c r="B337" s="41"/>
      <c r="C337" s="216" t="s">
        <v>901</v>
      </c>
      <c r="D337" s="216" t="s">
        <v>212</v>
      </c>
      <c r="E337" s="217" t="s">
        <v>4401</v>
      </c>
      <c r="F337" s="218" t="s">
        <v>4402</v>
      </c>
      <c r="G337" s="219" t="s">
        <v>417</v>
      </c>
      <c r="H337" s="220">
        <v>47</v>
      </c>
      <c r="I337" s="221"/>
      <c r="J337" s="222">
        <f>ROUND(I337*H337,2)</f>
        <v>0</v>
      </c>
      <c r="K337" s="218" t="s">
        <v>216</v>
      </c>
      <c r="L337" s="46"/>
      <c r="M337" s="223" t="s">
        <v>19</v>
      </c>
      <c r="N337" s="224" t="s">
        <v>45</v>
      </c>
      <c r="O337" s="86"/>
      <c r="P337" s="225">
        <f>O337*H337</f>
        <v>0</v>
      </c>
      <c r="Q337" s="225">
        <v>0</v>
      </c>
      <c r="R337" s="225">
        <f>Q337*H337</f>
        <v>0</v>
      </c>
      <c r="S337" s="225">
        <v>0</v>
      </c>
      <c r="T337" s="226">
        <f>S337*H337</f>
        <v>0</v>
      </c>
      <c r="U337" s="40"/>
      <c r="V337" s="40"/>
      <c r="W337" s="40"/>
      <c r="X337" s="40"/>
      <c r="Y337" s="40"/>
      <c r="Z337" s="40"/>
      <c r="AA337" s="40"/>
      <c r="AB337" s="40"/>
      <c r="AC337" s="40"/>
      <c r="AD337" s="40"/>
      <c r="AE337" s="40"/>
      <c r="AR337" s="227" t="s">
        <v>217</v>
      </c>
      <c r="AT337" s="227" t="s">
        <v>212</v>
      </c>
      <c r="AU337" s="227" t="s">
        <v>81</v>
      </c>
      <c r="AY337" s="19" t="s">
        <v>210</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217</v>
      </c>
      <c r="BM337" s="227" t="s">
        <v>1351</v>
      </c>
    </row>
    <row r="338" s="2" customFormat="1">
      <c r="A338" s="40"/>
      <c r="B338" s="41"/>
      <c r="C338" s="42"/>
      <c r="D338" s="229" t="s">
        <v>219</v>
      </c>
      <c r="E338" s="42"/>
      <c r="F338" s="230" t="s">
        <v>4403</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219</v>
      </c>
      <c r="AU338" s="19" t="s">
        <v>81</v>
      </c>
    </row>
    <row r="339" s="14" customFormat="1">
      <c r="A339" s="14"/>
      <c r="B339" s="245"/>
      <c r="C339" s="246"/>
      <c r="D339" s="236" t="s">
        <v>221</v>
      </c>
      <c r="E339" s="247" t="s">
        <v>19</v>
      </c>
      <c r="F339" s="248" t="s">
        <v>4404</v>
      </c>
      <c r="G339" s="246"/>
      <c r="H339" s="249">
        <v>47</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221</v>
      </c>
      <c r="AU339" s="255" t="s">
        <v>81</v>
      </c>
      <c r="AV339" s="14" t="s">
        <v>83</v>
      </c>
      <c r="AW339" s="14" t="s">
        <v>34</v>
      </c>
      <c r="AX339" s="14" t="s">
        <v>74</v>
      </c>
      <c r="AY339" s="255" t="s">
        <v>210</v>
      </c>
    </row>
    <row r="340" s="16" customFormat="1">
      <c r="A340" s="16"/>
      <c r="B340" s="267"/>
      <c r="C340" s="268"/>
      <c r="D340" s="236" t="s">
        <v>221</v>
      </c>
      <c r="E340" s="269" t="s">
        <v>19</v>
      </c>
      <c r="F340" s="270" t="s">
        <v>236</v>
      </c>
      <c r="G340" s="268"/>
      <c r="H340" s="271">
        <v>47</v>
      </c>
      <c r="I340" s="272"/>
      <c r="J340" s="268"/>
      <c r="K340" s="268"/>
      <c r="L340" s="273"/>
      <c r="M340" s="274"/>
      <c r="N340" s="275"/>
      <c r="O340" s="275"/>
      <c r="P340" s="275"/>
      <c r="Q340" s="275"/>
      <c r="R340" s="275"/>
      <c r="S340" s="275"/>
      <c r="T340" s="276"/>
      <c r="U340" s="16"/>
      <c r="V340" s="16"/>
      <c r="W340" s="16"/>
      <c r="X340" s="16"/>
      <c r="Y340" s="16"/>
      <c r="Z340" s="16"/>
      <c r="AA340" s="16"/>
      <c r="AB340" s="16"/>
      <c r="AC340" s="16"/>
      <c r="AD340" s="16"/>
      <c r="AE340" s="16"/>
      <c r="AT340" s="277" t="s">
        <v>221</v>
      </c>
      <c r="AU340" s="277" t="s">
        <v>81</v>
      </c>
      <c r="AV340" s="16" t="s">
        <v>217</v>
      </c>
      <c r="AW340" s="16" t="s">
        <v>34</v>
      </c>
      <c r="AX340" s="16" t="s">
        <v>81</v>
      </c>
      <c r="AY340" s="277" t="s">
        <v>210</v>
      </c>
    </row>
    <row r="341" s="2" customFormat="1" ht="16.5" customHeight="1">
      <c r="A341" s="40"/>
      <c r="B341" s="41"/>
      <c r="C341" s="278" t="s">
        <v>908</v>
      </c>
      <c r="D341" s="278" t="s">
        <v>424</v>
      </c>
      <c r="E341" s="279" t="s">
        <v>3282</v>
      </c>
      <c r="F341" s="280" t="s">
        <v>4405</v>
      </c>
      <c r="G341" s="281" t="s">
        <v>417</v>
      </c>
      <c r="H341" s="282">
        <v>49</v>
      </c>
      <c r="I341" s="283"/>
      <c r="J341" s="284">
        <f>ROUND(I341*H341,2)</f>
        <v>0</v>
      </c>
      <c r="K341" s="280" t="s">
        <v>216</v>
      </c>
      <c r="L341" s="285"/>
      <c r="M341" s="286" t="s">
        <v>19</v>
      </c>
      <c r="N341" s="287" t="s">
        <v>45</v>
      </c>
      <c r="O341" s="86"/>
      <c r="P341" s="225">
        <f>O341*H341</f>
        <v>0</v>
      </c>
      <c r="Q341" s="225">
        <v>0</v>
      </c>
      <c r="R341" s="225">
        <f>Q341*H341</f>
        <v>0</v>
      </c>
      <c r="S341" s="225">
        <v>0</v>
      </c>
      <c r="T341" s="226">
        <f>S341*H341</f>
        <v>0</v>
      </c>
      <c r="U341" s="40"/>
      <c r="V341" s="40"/>
      <c r="W341" s="40"/>
      <c r="X341" s="40"/>
      <c r="Y341" s="40"/>
      <c r="Z341" s="40"/>
      <c r="AA341" s="40"/>
      <c r="AB341" s="40"/>
      <c r="AC341" s="40"/>
      <c r="AD341" s="40"/>
      <c r="AE341" s="40"/>
      <c r="AR341" s="227" t="s">
        <v>286</v>
      </c>
      <c r="AT341" s="227" t="s">
        <v>424</v>
      </c>
      <c r="AU341" s="227" t="s">
        <v>81</v>
      </c>
      <c r="AY341" s="19" t="s">
        <v>210</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217</v>
      </c>
      <c r="BM341" s="227" t="s">
        <v>1365</v>
      </c>
    </row>
    <row r="342" s="14" customFormat="1">
      <c r="A342" s="14"/>
      <c r="B342" s="245"/>
      <c r="C342" s="246"/>
      <c r="D342" s="236" t="s">
        <v>221</v>
      </c>
      <c r="E342" s="247" t="s">
        <v>19</v>
      </c>
      <c r="F342" s="248" t="s">
        <v>3270</v>
      </c>
      <c r="G342" s="246"/>
      <c r="H342" s="249">
        <v>49</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221</v>
      </c>
      <c r="AU342" s="255" t="s">
        <v>81</v>
      </c>
      <c r="AV342" s="14" t="s">
        <v>83</v>
      </c>
      <c r="AW342" s="14" t="s">
        <v>34</v>
      </c>
      <c r="AX342" s="14" t="s">
        <v>74</v>
      </c>
      <c r="AY342" s="255" t="s">
        <v>210</v>
      </c>
    </row>
    <row r="343" s="16" customFormat="1">
      <c r="A343" s="16"/>
      <c r="B343" s="267"/>
      <c r="C343" s="268"/>
      <c r="D343" s="236" t="s">
        <v>221</v>
      </c>
      <c r="E343" s="269" t="s">
        <v>19</v>
      </c>
      <c r="F343" s="270" t="s">
        <v>236</v>
      </c>
      <c r="G343" s="268"/>
      <c r="H343" s="271">
        <v>49</v>
      </c>
      <c r="I343" s="272"/>
      <c r="J343" s="268"/>
      <c r="K343" s="268"/>
      <c r="L343" s="273"/>
      <c r="M343" s="274"/>
      <c r="N343" s="275"/>
      <c r="O343" s="275"/>
      <c r="P343" s="275"/>
      <c r="Q343" s="275"/>
      <c r="R343" s="275"/>
      <c r="S343" s="275"/>
      <c r="T343" s="276"/>
      <c r="U343" s="16"/>
      <c r="V343" s="16"/>
      <c r="W343" s="16"/>
      <c r="X343" s="16"/>
      <c r="Y343" s="16"/>
      <c r="Z343" s="16"/>
      <c r="AA343" s="16"/>
      <c r="AB343" s="16"/>
      <c r="AC343" s="16"/>
      <c r="AD343" s="16"/>
      <c r="AE343" s="16"/>
      <c r="AT343" s="277" t="s">
        <v>221</v>
      </c>
      <c r="AU343" s="277" t="s">
        <v>81</v>
      </c>
      <c r="AV343" s="16" t="s">
        <v>217</v>
      </c>
      <c r="AW343" s="16" t="s">
        <v>34</v>
      </c>
      <c r="AX343" s="16" t="s">
        <v>81</v>
      </c>
      <c r="AY343" s="277" t="s">
        <v>210</v>
      </c>
    </row>
    <row r="344" s="2" customFormat="1" ht="16.5" customHeight="1">
      <c r="A344" s="40"/>
      <c r="B344" s="41"/>
      <c r="C344" s="216" t="s">
        <v>914</v>
      </c>
      <c r="D344" s="216" t="s">
        <v>212</v>
      </c>
      <c r="E344" s="217" t="s">
        <v>2568</v>
      </c>
      <c r="F344" s="218" t="s">
        <v>4406</v>
      </c>
      <c r="G344" s="219" t="s">
        <v>295</v>
      </c>
      <c r="H344" s="220">
        <v>1</v>
      </c>
      <c r="I344" s="221"/>
      <c r="J344" s="222">
        <f>ROUND(I344*H344,2)</f>
        <v>0</v>
      </c>
      <c r="K344" s="218" t="s">
        <v>296</v>
      </c>
      <c r="L344" s="46"/>
      <c r="M344" s="223" t="s">
        <v>19</v>
      </c>
      <c r="N344" s="224" t="s">
        <v>45</v>
      </c>
      <c r="O344" s="86"/>
      <c r="P344" s="225">
        <f>O344*H344</f>
        <v>0</v>
      </c>
      <c r="Q344" s="225">
        <v>0</v>
      </c>
      <c r="R344" s="225">
        <f>Q344*H344</f>
        <v>0</v>
      </c>
      <c r="S344" s="225">
        <v>0</v>
      </c>
      <c r="T344" s="226">
        <f>S344*H344</f>
        <v>0</v>
      </c>
      <c r="U344" s="40"/>
      <c r="V344" s="40"/>
      <c r="W344" s="40"/>
      <c r="X344" s="40"/>
      <c r="Y344" s="40"/>
      <c r="Z344" s="40"/>
      <c r="AA344" s="40"/>
      <c r="AB344" s="40"/>
      <c r="AC344" s="40"/>
      <c r="AD344" s="40"/>
      <c r="AE344" s="40"/>
      <c r="AR344" s="227" t="s">
        <v>217</v>
      </c>
      <c r="AT344" s="227" t="s">
        <v>212</v>
      </c>
      <c r="AU344" s="227" t="s">
        <v>81</v>
      </c>
      <c r="AY344" s="19" t="s">
        <v>210</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217</v>
      </c>
      <c r="BM344" s="227" t="s">
        <v>4407</v>
      </c>
    </row>
    <row r="345" s="13" customFormat="1">
      <c r="A345" s="13"/>
      <c r="B345" s="234"/>
      <c r="C345" s="235"/>
      <c r="D345" s="236" t="s">
        <v>221</v>
      </c>
      <c r="E345" s="237" t="s">
        <v>19</v>
      </c>
      <c r="F345" s="238" t="s">
        <v>4408</v>
      </c>
      <c r="G345" s="235"/>
      <c r="H345" s="237" t="s">
        <v>19</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221</v>
      </c>
      <c r="AU345" s="244" t="s">
        <v>81</v>
      </c>
      <c r="AV345" s="13" t="s">
        <v>81</v>
      </c>
      <c r="AW345" s="13" t="s">
        <v>34</v>
      </c>
      <c r="AX345" s="13" t="s">
        <v>74</v>
      </c>
      <c r="AY345" s="244" t="s">
        <v>210</v>
      </c>
    </row>
    <row r="346" s="13" customFormat="1">
      <c r="A346" s="13"/>
      <c r="B346" s="234"/>
      <c r="C346" s="235"/>
      <c r="D346" s="236" t="s">
        <v>221</v>
      </c>
      <c r="E346" s="237" t="s">
        <v>19</v>
      </c>
      <c r="F346" s="238" t="s">
        <v>4409</v>
      </c>
      <c r="G346" s="235"/>
      <c r="H346" s="237" t="s">
        <v>19</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221</v>
      </c>
      <c r="AU346" s="244" t="s">
        <v>81</v>
      </c>
      <c r="AV346" s="13" t="s">
        <v>81</v>
      </c>
      <c r="AW346" s="13" t="s">
        <v>34</v>
      </c>
      <c r="AX346" s="13" t="s">
        <v>74</v>
      </c>
      <c r="AY346" s="244" t="s">
        <v>210</v>
      </c>
    </row>
    <row r="347" s="13" customFormat="1">
      <c r="A347" s="13"/>
      <c r="B347" s="234"/>
      <c r="C347" s="235"/>
      <c r="D347" s="236" t="s">
        <v>221</v>
      </c>
      <c r="E347" s="237" t="s">
        <v>19</v>
      </c>
      <c r="F347" s="238" t="s">
        <v>4410</v>
      </c>
      <c r="G347" s="235"/>
      <c r="H347" s="237" t="s">
        <v>19</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221</v>
      </c>
      <c r="AU347" s="244" t="s">
        <v>81</v>
      </c>
      <c r="AV347" s="13" t="s">
        <v>81</v>
      </c>
      <c r="AW347" s="13" t="s">
        <v>34</v>
      </c>
      <c r="AX347" s="13" t="s">
        <v>74</v>
      </c>
      <c r="AY347" s="244" t="s">
        <v>210</v>
      </c>
    </row>
    <row r="348" s="13" customFormat="1">
      <c r="A348" s="13"/>
      <c r="B348" s="234"/>
      <c r="C348" s="235"/>
      <c r="D348" s="236" t="s">
        <v>221</v>
      </c>
      <c r="E348" s="237" t="s">
        <v>19</v>
      </c>
      <c r="F348" s="238" t="s">
        <v>4411</v>
      </c>
      <c r="G348" s="235"/>
      <c r="H348" s="237" t="s">
        <v>19</v>
      </c>
      <c r="I348" s="239"/>
      <c r="J348" s="235"/>
      <c r="K348" s="235"/>
      <c r="L348" s="240"/>
      <c r="M348" s="241"/>
      <c r="N348" s="242"/>
      <c r="O348" s="242"/>
      <c r="P348" s="242"/>
      <c r="Q348" s="242"/>
      <c r="R348" s="242"/>
      <c r="S348" s="242"/>
      <c r="T348" s="243"/>
      <c r="U348" s="13"/>
      <c r="V348" s="13"/>
      <c r="W348" s="13"/>
      <c r="X348" s="13"/>
      <c r="Y348" s="13"/>
      <c r="Z348" s="13"/>
      <c r="AA348" s="13"/>
      <c r="AB348" s="13"/>
      <c r="AC348" s="13"/>
      <c r="AD348" s="13"/>
      <c r="AE348" s="13"/>
      <c r="AT348" s="244" t="s">
        <v>221</v>
      </c>
      <c r="AU348" s="244" t="s">
        <v>81</v>
      </c>
      <c r="AV348" s="13" t="s">
        <v>81</v>
      </c>
      <c r="AW348" s="13" t="s">
        <v>34</v>
      </c>
      <c r="AX348" s="13" t="s">
        <v>74</v>
      </c>
      <c r="AY348" s="244" t="s">
        <v>210</v>
      </c>
    </row>
    <row r="349" s="13" customFormat="1">
      <c r="A349" s="13"/>
      <c r="B349" s="234"/>
      <c r="C349" s="235"/>
      <c r="D349" s="236" t="s">
        <v>221</v>
      </c>
      <c r="E349" s="237" t="s">
        <v>19</v>
      </c>
      <c r="F349" s="238" t="s">
        <v>4412</v>
      </c>
      <c r="G349" s="235"/>
      <c r="H349" s="237" t="s">
        <v>19</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221</v>
      </c>
      <c r="AU349" s="244" t="s">
        <v>81</v>
      </c>
      <c r="AV349" s="13" t="s">
        <v>81</v>
      </c>
      <c r="AW349" s="13" t="s">
        <v>34</v>
      </c>
      <c r="AX349" s="13" t="s">
        <v>74</v>
      </c>
      <c r="AY349" s="244" t="s">
        <v>210</v>
      </c>
    </row>
    <row r="350" s="13" customFormat="1">
      <c r="A350" s="13"/>
      <c r="B350" s="234"/>
      <c r="C350" s="235"/>
      <c r="D350" s="236" t="s">
        <v>221</v>
      </c>
      <c r="E350" s="237" t="s">
        <v>19</v>
      </c>
      <c r="F350" s="238" t="s">
        <v>4413</v>
      </c>
      <c r="G350" s="235"/>
      <c r="H350" s="237" t="s">
        <v>19</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221</v>
      </c>
      <c r="AU350" s="244" t="s">
        <v>81</v>
      </c>
      <c r="AV350" s="13" t="s">
        <v>81</v>
      </c>
      <c r="AW350" s="13" t="s">
        <v>34</v>
      </c>
      <c r="AX350" s="13" t="s">
        <v>74</v>
      </c>
      <c r="AY350" s="244" t="s">
        <v>210</v>
      </c>
    </row>
    <row r="351" s="13" customFormat="1">
      <c r="A351" s="13"/>
      <c r="B351" s="234"/>
      <c r="C351" s="235"/>
      <c r="D351" s="236" t="s">
        <v>221</v>
      </c>
      <c r="E351" s="237" t="s">
        <v>19</v>
      </c>
      <c r="F351" s="238" t="s">
        <v>4414</v>
      </c>
      <c r="G351" s="235"/>
      <c r="H351" s="237" t="s">
        <v>19</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221</v>
      </c>
      <c r="AU351" s="244" t="s">
        <v>81</v>
      </c>
      <c r="AV351" s="13" t="s">
        <v>81</v>
      </c>
      <c r="AW351" s="13" t="s">
        <v>34</v>
      </c>
      <c r="AX351" s="13" t="s">
        <v>74</v>
      </c>
      <c r="AY351" s="244" t="s">
        <v>210</v>
      </c>
    </row>
    <row r="352" s="14" customFormat="1">
      <c r="A352" s="14"/>
      <c r="B352" s="245"/>
      <c r="C352" s="246"/>
      <c r="D352" s="236" t="s">
        <v>221</v>
      </c>
      <c r="E352" s="247" t="s">
        <v>19</v>
      </c>
      <c r="F352" s="248" t="s">
        <v>81</v>
      </c>
      <c r="G352" s="246"/>
      <c r="H352" s="249">
        <v>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221</v>
      </c>
      <c r="AU352" s="255" t="s">
        <v>81</v>
      </c>
      <c r="AV352" s="14" t="s">
        <v>83</v>
      </c>
      <c r="AW352" s="14" t="s">
        <v>34</v>
      </c>
      <c r="AX352" s="14" t="s">
        <v>81</v>
      </c>
      <c r="AY352" s="255" t="s">
        <v>210</v>
      </c>
    </row>
    <row r="353" s="2" customFormat="1" ht="16.5" customHeight="1">
      <c r="A353" s="40"/>
      <c r="B353" s="41"/>
      <c r="C353" s="216" t="s">
        <v>922</v>
      </c>
      <c r="D353" s="216" t="s">
        <v>212</v>
      </c>
      <c r="E353" s="217" t="s">
        <v>4415</v>
      </c>
      <c r="F353" s="218" t="s">
        <v>4416</v>
      </c>
      <c r="G353" s="219" t="s">
        <v>417</v>
      </c>
      <c r="H353" s="220">
        <v>20</v>
      </c>
      <c r="I353" s="221"/>
      <c r="J353" s="222">
        <f>ROUND(I353*H353,2)</f>
        <v>0</v>
      </c>
      <c r="K353" s="218" t="s">
        <v>296</v>
      </c>
      <c r="L353" s="46"/>
      <c r="M353" s="223" t="s">
        <v>19</v>
      </c>
      <c r="N353" s="224" t="s">
        <v>45</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217</v>
      </c>
      <c r="AT353" s="227" t="s">
        <v>212</v>
      </c>
      <c r="AU353" s="227" t="s">
        <v>81</v>
      </c>
      <c r="AY353" s="19" t="s">
        <v>210</v>
      </c>
      <c r="BE353" s="228">
        <f>IF(N353="základní",J353,0)</f>
        <v>0</v>
      </c>
      <c r="BF353" s="228">
        <f>IF(N353="snížená",J353,0)</f>
        <v>0</v>
      </c>
      <c r="BG353" s="228">
        <f>IF(N353="zákl. přenesená",J353,0)</f>
        <v>0</v>
      </c>
      <c r="BH353" s="228">
        <f>IF(N353="sníž. přenesená",J353,0)</f>
        <v>0</v>
      </c>
      <c r="BI353" s="228">
        <f>IF(N353="nulová",J353,0)</f>
        <v>0</v>
      </c>
      <c r="BJ353" s="19" t="s">
        <v>81</v>
      </c>
      <c r="BK353" s="228">
        <f>ROUND(I353*H353,2)</f>
        <v>0</v>
      </c>
      <c r="BL353" s="19" t="s">
        <v>217</v>
      </c>
      <c r="BM353" s="227" t="s">
        <v>1377</v>
      </c>
    </row>
    <row r="354" s="14" customFormat="1">
      <c r="A354" s="14"/>
      <c r="B354" s="245"/>
      <c r="C354" s="246"/>
      <c r="D354" s="236" t="s">
        <v>221</v>
      </c>
      <c r="E354" s="247" t="s">
        <v>19</v>
      </c>
      <c r="F354" s="248" t="s">
        <v>3320</v>
      </c>
      <c r="G354" s="246"/>
      <c r="H354" s="249">
        <v>20</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221</v>
      </c>
      <c r="AU354" s="255" t="s">
        <v>81</v>
      </c>
      <c r="AV354" s="14" t="s">
        <v>83</v>
      </c>
      <c r="AW354" s="14" t="s">
        <v>34</v>
      </c>
      <c r="AX354" s="14" t="s">
        <v>74</v>
      </c>
      <c r="AY354" s="255" t="s">
        <v>210</v>
      </c>
    </row>
    <row r="355" s="16" customFormat="1">
      <c r="A355" s="16"/>
      <c r="B355" s="267"/>
      <c r="C355" s="268"/>
      <c r="D355" s="236" t="s">
        <v>221</v>
      </c>
      <c r="E355" s="269" t="s">
        <v>19</v>
      </c>
      <c r="F355" s="270" t="s">
        <v>236</v>
      </c>
      <c r="G355" s="268"/>
      <c r="H355" s="271">
        <v>20</v>
      </c>
      <c r="I355" s="272"/>
      <c r="J355" s="268"/>
      <c r="K355" s="268"/>
      <c r="L355" s="273"/>
      <c r="M355" s="274"/>
      <c r="N355" s="275"/>
      <c r="O355" s="275"/>
      <c r="P355" s="275"/>
      <c r="Q355" s="275"/>
      <c r="R355" s="275"/>
      <c r="S355" s="275"/>
      <c r="T355" s="276"/>
      <c r="U355" s="16"/>
      <c r="V355" s="16"/>
      <c r="W355" s="16"/>
      <c r="X355" s="16"/>
      <c r="Y355" s="16"/>
      <c r="Z355" s="16"/>
      <c r="AA355" s="16"/>
      <c r="AB355" s="16"/>
      <c r="AC355" s="16"/>
      <c r="AD355" s="16"/>
      <c r="AE355" s="16"/>
      <c r="AT355" s="277" t="s">
        <v>221</v>
      </c>
      <c r="AU355" s="277" t="s">
        <v>81</v>
      </c>
      <c r="AV355" s="16" t="s">
        <v>217</v>
      </c>
      <c r="AW355" s="16" t="s">
        <v>34</v>
      </c>
      <c r="AX355" s="16" t="s">
        <v>81</v>
      </c>
      <c r="AY355" s="277" t="s">
        <v>210</v>
      </c>
    </row>
    <row r="356" s="2" customFormat="1" ht="24.15" customHeight="1">
      <c r="A356" s="40"/>
      <c r="B356" s="41"/>
      <c r="C356" s="216" t="s">
        <v>927</v>
      </c>
      <c r="D356" s="216" t="s">
        <v>212</v>
      </c>
      <c r="E356" s="217" t="s">
        <v>4417</v>
      </c>
      <c r="F356" s="218" t="s">
        <v>4418</v>
      </c>
      <c r="G356" s="219" t="s">
        <v>409</v>
      </c>
      <c r="H356" s="220">
        <v>1</v>
      </c>
      <c r="I356" s="221"/>
      <c r="J356" s="222">
        <f>ROUND(I356*H356,2)</f>
        <v>0</v>
      </c>
      <c r="K356" s="218" t="s">
        <v>216</v>
      </c>
      <c r="L356" s="46"/>
      <c r="M356" s="223" t="s">
        <v>19</v>
      </c>
      <c r="N356" s="224" t="s">
        <v>45</v>
      </c>
      <c r="O356" s="86"/>
      <c r="P356" s="225">
        <f>O356*H356</f>
        <v>0</v>
      </c>
      <c r="Q356" s="225">
        <v>0.00072000000000000005</v>
      </c>
      <c r="R356" s="225">
        <f>Q356*H356</f>
        <v>0.00072000000000000005</v>
      </c>
      <c r="S356" s="225">
        <v>0</v>
      </c>
      <c r="T356" s="226">
        <f>S356*H356</f>
        <v>0</v>
      </c>
      <c r="U356" s="40"/>
      <c r="V356" s="40"/>
      <c r="W356" s="40"/>
      <c r="X356" s="40"/>
      <c r="Y356" s="40"/>
      <c r="Z356" s="40"/>
      <c r="AA356" s="40"/>
      <c r="AB356" s="40"/>
      <c r="AC356" s="40"/>
      <c r="AD356" s="40"/>
      <c r="AE356" s="40"/>
      <c r="AR356" s="227" t="s">
        <v>217</v>
      </c>
      <c r="AT356" s="227" t="s">
        <v>212</v>
      </c>
      <c r="AU356" s="227" t="s">
        <v>81</v>
      </c>
      <c r="AY356" s="19" t="s">
        <v>210</v>
      </c>
      <c r="BE356" s="228">
        <f>IF(N356="základní",J356,0)</f>
        <v>0</v>
      </c>
      <c r="BF356" s="228">
        <f>IF(N356="snížená",J356,0)</f>
        <v>0</v>
      </c>
      <c r="BG356" s="228">
        <f>IF(N356="zákl. přenesená",J356,0)</f>
        <v>0</v>
      </c>
      <c r="BH356" s="228">
        <f>IF(N356="sníž. přenesená",J356,0)</f>
        <v>0</v>
      </c>
      <c r="BI356" s="228">
        <f>IF(N356="nulová",J356,0)</f>
        <v>0</v>
      </c>
      <c r="BJ356" s="19" t="s">
        <v>81</v>
      </c>
      <c r="BK356" s="228">
        <f>ROUND(I356*H356,2)</f>
        <v>0</v>
      </c>
      <c r="BL356" s="19" t="s">
        <v>217</v>
      </c>
      <c r="BM356" s="227" t="s">
        <v>1394</v>
      </c>
    </row>
    <row r="357" s="2" customFormat="1">
      <c r="A357" s="40"/>
      <c r="B357" s="41"/>
      <c r="C357" s="42"/>
      <c r="D357" s="229" t="s">
        <v>219</v>
      </c>
      <c r="E357" s="42"/>
      <c r="F357" s="230" t="s">
        <v>4419</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219</v>
      </c>
      <c r="AU357" s="19" t="s">
        <v>81</v>
      </c>
    </row>
    <row r="358" s="14" customFormat="1">
      <c r="A358" s="14"/>
      <c r="B358" s="245"/>
      <c r="C358" s="246"/>
      <c r="D358" s="236" t="s">
        <v>221</v>
      </c>
      <c r="E358" s="247" t="s">
        <v>19</v>
      </c>
      <c r="F358" s="248" t="s">
        <v>3261</v>
      </c>
      <c r="G358" s="246"/>
      <c r="H358" s="249">
        <v>1</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221</v>
      </c>
      <c r="AU358" s="255" t="s">
        <v>81</v>
      </c>
      <c r="AV358" s="14" t="s">
        <v>83</v>
      </c>
      <c r="AW358" s="14" t="s">
        <v>34</v>
      </c>
      <c r="AX358" s="14" t="s">
        <v>74</v>
      </c>
      <c r="AY358" s="255" t="s">
        <v>210</v>
      </c>
    </row>
    <row r="359" s="16" customFormat="1">
      <c r="A359" s="16"/>
      <c r="B359" s="267"/>
      <c r="C359" s="268"/>
      <c r="D359" s="236" t="s">
        <v>221</v>
      </c>
      <c r="E359" s="269" t="s">
        <v>19</v>
      </c>
      <c r="F359" s="270" t="s">
        <v>236</v>
      </c>
      <c r="G359" s="268"/>
      <c r="H359" s="271">
        <v>1</v>
      </c>
      <c r="I359" s="272"/>
      <c r="J359" s="268"/>
      <c r="K359" s="268"/>
      <c r="L359" s="273"/>
      <c r="M359" s="274"/>
      <c r="N359" s="275"/>
      <c r="O359" s="275"/>
      <c r="P359" s="275"/>
      <c r="Q359" s="275"/>
      <c r="R359" s="275"/>
      <c r="S359" s="275"/>
      <c r="T359" s="276"/>
      <c r="U359" s="16"/>
      <c r="V359" s="16"/>
      <c r="W359" s="16"/>
      <c r="X359" s="16"/>
      <c r="Y359" s="16"/>
      <c r="Z359" s="16"/>
      <c r="AA359" s="16"/>
      <c r="AB359" s="16"/>
      <c r="AC359" s="16"/>
      <c r="AD359" s="16"/>
      <c r="AE359" s="16"/>
      <c r="AT359" s="277" t="s">
        <v>221</v>
      </c>
      <c r="AU359" s="277" t="s">
        <v>81</v>
      </c>
      <c r="AV359" s="16" t="s">
        <v>217</v>
      </c>
      <c r="AW359" s="16" t="s">
        <v>34</v>
      </c>
      <c r="AX359" s="16" t="s">
        <v>81</v>
      </c>
      <c r="AY359" s="277" t="s">
        <v>210</v>
      </c>
    </row>
    <row r="360" s="2" customFormat="1" ht="16.5" customHeight="1">
      <c r="A360" s="40"/>
      <c r="B360" s="41"/>
      <c r="C360" s="278" t="s">
        <v>932</v>
      </c>
      <c r="D360" s="278" t="s">
        <v>424</v>
      </c>
      <c r="E360" s="279" t="s">
        <v>4420</v>
      </c>
      <c r="F360" s="280" t="s">
        <v>4421</v>
      </c>
      <c r="G360" s="281" t="s">
        <v>409</v>
      </c>
      <c r="H360" s="282">
        <v>1</v>
      </c>
      <c r="I360" s="283"/>
      <c r="J360" s="284">
        <f>ROUND(I360*H360,2)</f>
        <v>0</v>
      </c>
      <c r="K360" s="280" t="s">
        <v>296</v>
      </c>
      <c r="L360" s="285"/>
      <c r="M360" s="286" t="s">
        <v>19</v>
      </c>
      <c r="N360" s="287" t="s">
        <v>45</v>
      </c>
      <c r="O360" s="86"/>
      <c r="P360" s="225">
        <f>O360*H360</f>
        <v>0</v>
      </c>
      <c r="Q360" s="225">
        <v>0</v>
      </c>
      <c r="R360" s="225">
        <f>Q360*H360</f>
        <v>0</v>
      </c>
      <c r="S360" s="225">
        <v>0</v>
      </c>
      <c r="T360" s="226">
        <f>S360*H360</f>
        <v>0</v>
      </c>
      <c r="U360" s="40"/>
      <c r="V360" s="40"/>
      <c r="W360" s="40"/>
      <c r="X360" s="40"/>
      <c r="Y360" s="40"/>
      <c r="Z360" s="40"/>
      <c r="AA360" s="40"/>
      <c r="AB360" s="40"/>
      <c r="AC360" s="40"/>
      <c r="AD360" s="40"/>
      <c r="AE360" s="40"/>
      <c r="AR360" s="227" t="s">
        <v>286</v>
      </c>
      <c r="AT360" s="227" t="s">
        <v>424</v>
      </c>
      <c r="AU360" s="227" t="s">
        <v>81</v>
      </c>
      <c r="AY360" s="19" t="s">
        <v>210</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217</v>
      </c>
      <c r="BM360" s="227" t="s">
        <v>1414</v>
      </c>
    </row>
    <row r="361" s="14" customFormat="1">
      <c r="A361" s="14"/>
      <c r="B361" s="245"/>
      <c r="C361" s="246"/>
      <c r="D361" s="236" t="s">
        <v>221</v>
      </c>
      <c r="E361" s="247" t="s">
        <v>19</v>
      </c>
      <c r="F361" s="248" t="s">
        <v>3261</v>
      </c>
      <c r="G361" s="246"/>
      <c r="H361" s="249">
        <v>1</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81</v>
      </c>
      <c r="AV361" s="14" t="s">
        <v>83</v>
      </c>
      <c r="AW361" s="14" t="s">
        <v>34</v>
      </c>
      <c r="AX361" s="14" t="s">
        <v>74</v>
      </c>
      <c r="AY361" s="255" t="s">
        <v>210</v>
      </c>
    </row>
    <row r="362" s="16" customFormat="1">
      <c r="A362" s="16"/>
      <c r="B362" s="267"/>
      <c r="C362" s="268"/>
      <c r="D362" s="236" t="s">
        <v>221</v>
      </c>
      <c r="E362" s="269" t="s">
        <v>19</v>
      </c>
      <c r="F362" s="270" t="s">
        <v>236</v>
      </c>
      <c r="G362" s="268"/>
      <c r="H362" s="271">
        <v>1</v>
      </c>
      <c r="I362" s="272"/>
      <c r="J362" s="268"/>
      <c r="K362" s="268"/>
      <c r="L362" s="273"/>
      <c r="M362" s="274"/>
      <c r="N362" s="275"/>
      <c r="O362" s="275"/>
      <c r="P362" s="275"/>
      <c r="Q362" s="275"/>
      <c r="R362" s="275"/>
      <c r="S362" s="275"/>
      <c r="T362" s="276"/>
      <c r="U362" s="16"/>
      <c r="V362" s="16"/>
      <c r="W362" s="16"/>
      <c r="X362" s="16"/>
      <c r="Y362" s="16"/>
      <c r="Z362" s="16"/>
      <c r="AA362" s="16"/>
      <c r="AB362" s="16"/>
      <c r="AC362" s="16"/>
      <c r="AD362" s="16"/>
      <c r="AE362" s="16"/>
      <c r="AT362" s="277" t="s">
        <v>221</v>
      </c>
      <c r="AU362" s="277" t="s">
        <v>81</v>
      </c>
      <c r="AV362" s="16" t="s">
        <v>217</v>
      </c>
      <c r="AW362" s="16" t="s">
        <v>34</v>
      </c>
      <c r="AX362" s="16" t="s">
        <v>81</v>
      </c>
      <c r="AY362" s="277" t="s">
        <v>210</v>
      </c>
    </row>
    <row r="363" s="2" customFormat="1" ht="24.15" customHeight="1">
      <c r="A363" s="40"/>
      <c r="B363" s="41"/>
      <c r="C363" s="216" t="s">
        <v>941</v>
      </c>
      <c r="D363" s="216" t="s">
        <v>212</v>
      </c>
      <c r="E363" s="217" t="s">
        <v>4422</v>
      </c>
      <c r="F363" s="218" t="s">
        <v>4423</v>
      </c>
      <c r="G363" s="219" t="s">
        <v>417</v>
      </c>
      <c r="H363" s="220">
        <v>117</v>
      </c>
      <c r="I363" s="221"/>
      <c r="J363" s="222">
        <f>ROUND(I363*H363,2)</f>
        <v>0</v>
      </c>
      <c r="K363" s="218" t="s">
        <v>216</v>
      </c>
      <c r="L363" s="46"/>
      <c r="M363" s="223" t="s">
        <v>19</v>
      </c>
      <c r="N363" s="224" t="s">
        <v>45</v>
      </c>
      <c r="O363" s="86"/>
      <c r="P363" s="225">
        <f>O363*H363</f>
        <v>0</v>
      </c>
      <c r="Q363" s="225">
        <v>0.00035</v>
      </c>
      <c r="R363" s="225">
        <f>Q363*H363</f>
        <v>0.04095</v>
      </c>
      <c r="S363" s="225">
        <v>0</v>
      </c>
      <c r="T363" s="226">
        <f>S363*H363</f>
        <v>0</v>
      </c>
      <c r="U363" s="40"/>
      <c r="V363" s="40"/>
      <c r="W363" s="40"/>
      <c r="X363" s="40"/>
      <c r="Y363" s="40"/>
      <c r="Z363" s="40"/>
      <c r="AA363" s="40"/>
      <c r="AB363" s="40"/>
      <c r="AC363" s="40"/>
      <c r="AD363" s="40"/>
      <c r="AE363" s="40"/>
      <c r="AR363" s="227" t="s">
        <v>217</v>
      </c>
      <c r="AT363" s="227" t="s">
        <v>212</v>
      </c>
      <c r="AU363" s="227" t="s">
        <v>81</v>
      </c>
      <c r="AY363" s="19" t="s">
        <v>210</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217</v>
      </c>
      <c r="BM363" s="227" t="s">
        <v>1438</v>
      </c>
    </row>
    <row r="364" s="2" customFormat="1">
      <c r="A364" s="40"/>
      <c r="B364" s="41"/>
      <c r="C364" s="42"/>
      <c r="D364" s="229" t="s">
        <v>219</v>
      </c>
      <c r="E364" s="42"/>
      <c r="F364" s="230" t="s">
        <v>4424</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219</v>
      </c>
      <c r="AU364" s="19" t="s">
        <v>81</v>
      </c>
    </row>
    <row r="365" s="14" customFormat="1">
      <c r="A365" s="14"/>
      <c r="B365" s="245"/>
      <c r="C365" s="246"/>
      <c r="D365" s="236" t="s">
        <v>221</v>
      </c>
      <c r="E365" s="247" t="s">
        <v>19</v>
      </c>
      <c r="F365" s="248" t="s">
        <v>4425</v>
      </c>
      <c r="G365" s="246"/>
      <c r="H365" s="249">
        <v>117</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221</v>
      </c>
      <c r="AU365" s="255" t="s">
        <v>81</v>
      </c>
      <c r="AV365" s="14" t="s">
        <v>83</v>
      </c>
      <c r="AW365" s="14" t="s">
        <v>34</v>
      </c>
      <c r="AX365" s="14" t="s">
        <v>74</v>
      </c>
      <c r="AY365" s="255" t="s">
        <v>210</v>
      </c>
    </row>
    <row r="366" s="16" customFormat="1">
      <c r="A366" s="16"/>
      <c r="B366" s="267"/>
      <c r="C366" s="268"/>
      <c r="D366" s="236" t="s">
        <v>221</v>
      </c>
      <c r="E366" s="269" t="s">
        <v>19</v>
      </c>
      <c r="F366" s="270" t="s">
        <v>236</v>
      </c>
      <c r="G366" s="268"/>
      <c r="H366" s="271">
        <v>117</v>
      </c>
      <c r="I366" s="272"/>
      <c r="J366" s="268"/>
      <c r="K366" s="268"/>
      <c r="L366" s="273"/>
      <c r="M366" s="274"/>
      <c r="N366" s="275"/>
      <c r="O366" s="275"/>
      <c r="P366" s="275"/>
      <c r="Q366" s="275"/>
      <c r="R366" s="275"/>
      <c r="S366" s="275"/>
      <c r="T366" s="276"/>
      <c r="U366" s="16"/>
      <c r="V366" s="16"/>
      <c r="W366" s="16"/>
      <c r="X366" s="16"/>
      <c r="Y366" s="16"/>
      <c r="Z366" s="16"/>
      <c r="AA366" s="16"/>
      <c r="AB366" s="16"/>
      <c r="AC366" s="16"/>
      <c r="AD366" s="16"/>
      <c r="AE366" s="16"/>
      <c r="AT366" s="277" t="s">
        <v>221</v>
      </c>
      <c r="AU366" s="277" t="s">
        <v>81</v>
      </c>
      <c r="AV366" s="16" t="s">
        <v>217</v>
      </c>
      <c r="AW366" s="16" t="s">
        <v>34</v>
      </c>
      <c r="AX366" s="16" t="s">
        <v>81</v>
      </c>
      <c r="AY366" s="277" t="s">
        <v>210</v>
      </c>
    </row>
    <row r="367" s="2" customFormat="1" ht="16.5" customHeight="1">
      <c r="A367" s="40"/>
      <c r="B367" s="41"/>
      <c r="C367" s="216" t="s">
        <v>948</v>
      </c>
      <c r="D367" s="216" t="s">
        <v>212</v>
      </c>
      <c r="E367" s="217" t="s">
        <v>4426</v>
      </c>
      <c r="F367" s="218" t="s">
        <v>4427</v>
      </c>
      <c r="G367" s="219" t="s">
        <v>417</v>
      </c>
      <c r="H367" s="220">
        <v>117</v>
      </c>
      <c r="I367" s="221"/>
      <c r="J367" s="222">
        <f>ROUND(I367*H367,2)</f>
        <v>0</v>
      </c>
      <c r="K367" s="218" t="s">
        <v>216</v>
      </c>
      <c r="L367" s="46"/>
      <c r="M367" s="223" t="s">
        <v>19</v>
      </c>
      <c r="N367" s="224" t="s">
        <v>45</v>
      </c>
      <c r="O367" s="86"/>
      <c r="P367" s="225">
        <f>O367*H367</f>
        <v>0</v>
      </c>
      <c r="Q367" s="225">
        <v>0</v>
      </c>
      <c r="R367" s="225">
        <f>Q367*H367</f>
        <v>0</v>
      </c>
      <c r="S367" s="225">
        <v>0</v>
      </c>
      <c r="T367" s="226">
        <f>S367*H367</f>
        <v>0</v>
      </c>
      <c r="U367" s="40"/>
      <c r="V367" s="40"/>
      <c r="W367" s="40"/>
      <c r="X367" s="40"/>
      <c r="Y367" s="40"/>
      <c r="Z367" s="40"/>
      <c r="AA367" s="40"/>
      <c r="AB367" s="40"/>
      <c r="AC367" s="40"/>
      <c r="AD367" s="40"/>
      <c r="AE367" s="40"/>
      <c r="AR367" s="227" t="s">
        <v>217</v>
      </c>
      <c r="AT367" s="227" t="s">
        <v>212</v>
      </c>
      <c r="AU367" s="227" t="s">
        <v>81</v>
      </c>
      <c r="AY367" s="19" t="s">
        <v>210</v>
      </c>
      <c r="BE367" s="228">
        <f>IF(N367="základní",J367,0)</f>
        <v>0</v>
      </c>
      <c r="BF367" s="228">
        <f>IF(N367="snížená",J367,0)</f>
        <v>0</v>
      </c>
      <c r="BG367" s="228">
        <f>IF(N367="zákl. přenesená",J367,0)</f>
        <v>0</v>
      </c>
      <c r="BH367" s="228">
        <f>IF(N367="sníž. přenesená",J367,0)</f>
        <v>0</v>
      </c>
      <c r="BI367" s="228">
        <f>IF(N367="nulová",J367,0)</f>
        <v>0</v>
      </c>
      <c r="BJ367" s="19" t="s">
        <v>81</v>
      </c>
      <c r="BK367" s="228">
        <f>ROUND(I367*H367,2)</f>
        <v>0</v>
      </c>
      <c r="BL367" s="19" t="s">
        <v>217</v>
      </c>
      <c r="BM367" s="227" t="s">
        <v>1447</v>
      </c>
    </row>
    <row r="368" s="2" customFormat="1">
      <c r="A368" s="40"/>
      <c r="B368" s="41"/>
      <c r="C368" s="42"/>
      <c r="D368" s="229" t="s">
        <v>219</v>
      </c>
      <c r="E368" s="42"/>
      <c r="F368" s="230" t="s">
        <v>4428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219</v>
      </c>
      <c r="AU368" s="19" t="s">
        <v>81</v>
      </c>
    </row>
    <row r="369" s="14" customFormat="1">
      <c r="A369" s="14"/>
      <c r="B369" s="245"/>
      <c r="C369" s="246"/>
      <c r="D369" s="236" t="s">
        <v>221</v>
      </c>
      <c r="E369" s="247" t="s">
        <v>19</v>
      </c>
      <c r="F369" s="248" t="s">
        <v>4429</v>
      </c>
      <c r="G369" s="246"/>
      <c r="H369" s="249">
        <v>117</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221</v>
      </c>
      <c r="AU369" s="255" t="s">
        <v>81</v>
      </c>
      <c r="AV369" s="14" t="s">
        <v>83</v>
      </c>
      <c r="AW369" s="14" t="s">
        <v>34</v>
      </c>
      <c r="AX369" s="14" t="s">
        <v>74</v>
      </c>
      <c r="AY369" s="255" t="s">
        <v>210</v>
      </c>
    </row>
    <row r="370" s="16" customFormat="1">
      <c r="A370" s="16"/>
      <c r="B370" s="267"/>
      <c r="C370" s="268"/>
      <c r="D370" s="236" t="s">
        <v>221</v>
      </c>
      <c r="E370" s="269" t="s">
        <v>19</v>
      </c>
      <c r="F370" s="270" t="s">
        <v>236</v>
      </c>
      <c r="G370" s="268"/>
      <c r="H370" s="271">
        <v>117</v>
      </c>
      <c r="I370" s="272"/>
      <c r="J370" s="268"/>
      <c r="K370" s="268"/>
      <c r="L370" s="273"/>
      <c r="M370" s="274"/>
      <c r="N370" s="275"/>
      <c r="O370" s="275"/>
      <c r="P370" s="275"/>
      <c r="Q370" s="275"/>
      <c r="R370" s="275"/>
      <c r="S370" s="275"/>
      <c r="T370" s="276"/>
      <c r="U370" s="16"/>
      <c r="V370" s="16"/>
      <c r="W370" s="16"/>
      <c r="X370" s="16"/>
      <c r="Y370" s="16"/>
      <c r="Z370" s="16"/>
      <c r="AA370" s="16"/>
      <c r="AB370" s="16"/>
      <c r="AC370" s="16"/>
      <c r="AD370" s="16"/>
      <c r="AE370" s="16"/>
      <c r="AT370" s="277" t="s">
        <v>221</v>
      </c>
      <c r="AU370" s="277" t="s">
        <v>81</v>
      </c>
      <c r="AV370" s="16" t="s">
        <v>217</v>
      </c>
      <c r="AW370" s="16" t="s">
        <v>34</v>
      </c>
      <c r="AX370" s="16" t="s">
        <v>81</v>
      </c>
      <c r="AY370" s="277" t="s">
        <v>210</v>
      </c>
    </row>
    <row r="371" s="2" customFormat="1" ht="16.5" customHeight="1">
      <c r="A371" s="40"/>
      <c r="B371" s="41"/>
      <c r="C371" s="216" t="s">
        <v>954</v>
      </c>
      <c r="D371" s="216" t="s">
        <v>212</v>
      </c>
      <c r="E371" s="217" t="s">
        <v>4430</v>
      </c>
      <c r="F371" s="218" t="s">
        <v>4431</v>
      </c>
      <c r="G371" s="219" t="s">
        <v>3366</v>
      </c>
      <c r="H371" s="220">
        <v>1</v>
      </c>
      <c r="I371" s="221"/>
      <c r="J371" s="222">
        <f>ROUND(I371*H371,2)</f>
        <v>0</v>
      </c>
      <c r="K371" s="218" t="s">
        <v>296</v>
      </c>
      <c r="L371" s="46"/>
      <c r="M371" s="223" t="s">
        <v>19</v>
      </c>
      <c r="N371" s="224" t="s">
        <v>45</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217</v>
      </c>
      <c r="AT371" s="227" t="s">
        <v>212</v>
      </c>
      <c r="AU371" s="227" t="s">
        <v>81</v>
      </c>
      <c r="AY371" s="19" t="s">
        <v>210</v>
      </c>
      <c r="BE371" s="228">
        <f>IF(N371="základní",J371,0)</f>
        <v>0</v>
      </c>
      <c r="BF371" s="228">
        <f>IF(N371="snížená",J371,0)</f>
        <v>0</v>
      </c>
      <c r="BG371" s="228">
        <f>IF(N371="zákl. přenesená",J371,0)</f>
        <v>0</v>
      </c>
      <c r="BH371" s="228">
        <f>IF(N371="sníž. přenesená",J371,0)</f>
        <v>0</v>
      </c>
      <c r="BI371" s="228">
        <f>IF(N371="nulová",J371,0)</f>
        <v>0</v>
      </c>
      <c r="BJ371" s="19" t="s">
        <v>81</v>
      </c>
      <c r="BK371" s="228">
        <f>ROUND(I371*H371,2)</f>
        <v>0</v>
      </c>
      <c r="BL371" s="19" t="s">
        <v>217</v>
      </c>
      <c r="BM371" s="227" t="s">
        <v>1459</v>
      </c>
    </row>
    <row r="372" s="14" customFormat="1">
      <c r="A372" s="14"/>
      <c r="B372" s="245"/>
      <c r="C372" s="246"/>
      <c r="D372" s="236" t="s">
        <v>221</v>
      </c>
      <c r="E372" s="247" t="s">
        <v>19</v>
      </c>
      <c r="F372" s="248" t="s">
        <v>3261</v>
      </c>
      <c r="G372" s="246"/>
      <c r="H372" s="249">
        <v>1</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81</v>
      </c>
      <c r="AV372" s="14" t="s">
        <v>83</v>
      </c>
      <c r="AW372" s="14" t="s">
        <v>34</v>
      </c>
      <c r="AX372" s="14" t="s">
        <v>74</v>
      </c>
      <c r="AY372" s="255" t="s">
        <v>210</v>
      </c>
    </row>
    <row r="373" s="16" customFormat="1">
      <c r="A373" s="16"/>
      <c r="B373" s="267"/>
      <c r="C373" s="268"/>
      <c r="D373" s="236" t="s">
        <v>221</v>
      </c>
      <c r="E373" s="269" t="s">
        <v>19</v>
      </c>
      <c r="F373" s="270" t="s">
        <v>236</v>
      </c>
      <c r="G373" s="268"/>
      <c r="H373" s="271">
        <v>1</v>
      </c>
      <c r="I373" s="272"/>
      <c r="J373" s="268"/>
      <c r="K373" s="268"/>
      <c r="L373" s="273"/>
      <c r="M373" s="274"/>
      <c r="N373" s="275"/>
      <c r="O373" s="275"/>
      <c r="P373" s="275"/>
      <c r="Q373" s="275"/>
      <c r="R373" s="275"/>
      <c r="S373" s="275"/>
      <c r="T373" s="276"/>
      <c r="U373" s="16"/>
      <c r="V373" s="16"/>
      <c r="W373" s="16"/>
      <c r="X373" s="16"/>
      <c r="Y373" s="16"/>
      <c r="Z373" s="16"/>
      <c r="AA373" s="16"/>
      <c r="AB373" s="16"/>
      <c r="AC373" s="16"/>
      <c r="AD373" s="16"/>
      <c r="AE373" s="16"/>
      <c r="AT373" s="277" t="s">
        <v>221</v>
      </c>
      <c r="AU373" s="277" t="s">
        <v>81</v>
      </c>
      <c r="AV373" s="16" t="s">
        <v>217</v>
      </c>
      <c r="AW373" s="16" t="s">
        <v>34</v>
      </c>
      <c r="AX373" s="16" t="s">
        <v>81</v>
      </c>
      <c r="AY373" s="277" t="s">
        <v>210</v>
      </c>
    </row>
    <row r="374" s="2" customFormat="1" ht="21.75" customHeight="1">
      <c r="A374" s="40"/>
      <c r="B374" s="41"/>
      <c r="C374" s="216" t="s">
        <v>960</v>
      </c>
      <c r="D374" s="216" t="s">
        <v>212</v>
      </c>
      <c r="E374" s="217" t="s">
        <v>4432</v>
      </c>
      <c r="F374" s="218" t="s">
        <v>4433</v>
      </c>
      <c r="G374" s="219" t="s">
        <v>3366</v>
      </c>
      <c r="H374" s="220">
        <v>1</v>
      </c>
      <c r="I374" s="221"/>
      <c r="J374" s="222">
        <f>ROUND(I374*H374,2)</f>
        <v>0</v>
      </c>
      <c r="K374" s="218" t="s">
        <v>296</v>
      </c>
      <c r="L374" s="46"/>
      <c r="M374" s="223" t="s">
        <v>19</v>
      </c>
      <c r="N374" s="224" t="s">
        <v>45</v>
      </c>
      <c r="O374" s="86"/>
      <c r="P374" s="225">
        <f>O374*H374</f>
        <v>0</v>
      </c>
      <c r="Q374" s="225">
        <v>0</v>
      </c>
      <c r="R374" s="225">
        <f>Q374*H374</f>
        <v>0</v>
      </c>
      <c r="S374" s="225">
        <v>0</v>
      </c>
      <c r="T374" s="226">
        <f>S374*H374</f>
        <v>0</v>
      </c>
      <c r="U374" s="40"/>
      <c r="V374" s="40"/>
      <c r="W374" s="40"/>
      <c r="X374" s="40"/>
      <c r="Y374" s="40"/>
      <c r="Z374" s="40"/>
      <c r="AA374" s="40"/>
      <c r="AB374" s="40"/>
      <c r="AC374" s="40"/>
      <c r="AD374" s="40"/>
      <c r="AE374" s="40"/>
      <c r="AR374" s="227" t="s">
        <v>217</v>
      </c>
      <c r="AT374" s="227" t="s">
        <v>212</v>
      </c>
      <c r="AU374" s="227" t="s">
        <v>81</v>
      </c>
      <c r="AY374" s="19" t="s">
        <v>210</v>
      </c>
      <c r="BE374" s="228">
        <f>IF(N374="základní",J374,0)</f>
        <v>0</v>
      </c>
      <c r="BF374" s="228">
        <f>IF(N374="snížená",J374,0)</f>
        <v>0</v>
      </c>
      <c r="BG374" s="228">
        <f>IF(N374="zákl. přenesená",J374,0)</f>
        <v>0</v>
      </c>
      <c r="BH374" s="228">
        <f>IF(N374="sníž. přenesená",J374,0)</f>
        <v>0</v>
      </c>
      <c r="BI374" s="228">
        <f>IF(N374="nulová",J374,0)</f>
        <v>0</v>
      </c>
      <c r="BJ374" s="19" t="s">
        <v>81</v>
      </c>
      <c r="BK374" s="228">
        <f>ROUND(I374*H374,2)</f>
        <v>0</v>
      </c>
      <c r="BL374" s="19" t="s">
        <v>217</v>
      </c>
      <c r="BM374" s="227" t="s">
        <v>1471</v>
      </c>
    </row>
    <row r="375" s="14" customFormat="1">
      <c r="A375" s="14"/>
      <c r="B375" s="245"/>
      <c r="C375" s="246"/>
      <c r="D375" s="236" t="s">
        <v>221</v>
      </c>
      <c r="E375" s="247" t="s">
        <v>19</v>
      </c>
      <c r="F375" s="248" t="s">
        <v>3261</v>
      </c>
      <c r="G375" s="246"/>
      <c r="H375" s="249">
        <v>1</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221</v>
      </c>
      <c r="AU375" s="255" t="s">
        <v>81</v>
      </c>
      <c r="AV375" s="14" t="s">
        <v>83</v>
      </c>
      <c r="AW375" s="14" t="s">
        <v>34</v>
      </c>
      <c r="AX375" s="14" t="s">
        <v>74</v>
      </c>
      <c r="AY375" s="255" t="s">
        <v>210</v>
      </c>
    </row>
    <row r="376" s="16" customFormat="1">
      <c r="A376" s="16"/>
      <c r="B376" s="267"/>
      <c r="C376" s="268"/>
      <c r="D376" s="236" t="s">
        <v>221</v>
      </c>
      <c r="E376" s="269" t="s">
        <v>19</v>
      </c>
      <c r="F376" s="270" t="s">
        <v>236</v>
      </c>
      <c r="G376" s="268"/>
      <c r="H376" s="271">
        <v>1</v>
      </c>
      <c r="I376" s="272"/>
      <c r="J376" s="268"/>
      <c r="K376" s="268"/>
      <c r="L376" s="273"/>
      <c r="M376" s="274"/>
      <c r="N376" s="275"/>
      <c r="O376" s="275"/>
      <c r="P376" s="275"/>
      <c r="Q376" s="275"/>
      <c r="R376" s="275"/>
      <c r="S376" s="275"/>
      <c r="T376" s="276"/>
      <c r="U376" s="16"/>
      <c r="V376" s="16"/>
      <c r="W376" s="16"/>
      <c r="X376" s="16"/>
      <c r="Y376" s="16"/>
      <c r="Z376" s="16"/>
      <c r="AA376" s="16"/>
      <c r="AB376" s="16"/>
      <c r="AC376" s="16"/>
      <c r="AD376" s="16"/>
      <c r="AE376" s="16"/>
      <c r="AT376" s="277" t="s">
        <v>221</v>
      </c>
      <c r="AU376" s="277" t="s">
        <v>81</v>
      </c>
      <c r="AV376" s="16" t="s">
        <v>217</v>
      </c>
      <c r="AW376" s="16" t="s">
        <v>34</v>
      </c>
      <c r="AX376" s="16" t="s">
        <v>81</v>
      </c>
      <c r="AY376" s="277" t="s">
        <v>210</v>
      </c>
    </row>
    <row r="377" s="2" customFormat="1" ht="16.5" customHeight="1">
      <c r="A377" s="40"/>
      <c r="B377" s="41"/>
      <c r="C377" s="216" t="s">
        <v>965</v>
      </c>
      <c r="D377" s="216" t="s">
        <v>212</v>
      </c>
      <c r="E377" s="217" t="s">
        <v>4434</v>
      </c>
      <c r="F377" s="218" t="s">
        <v>4435</v>
      </c>
      <c r="G377" s="219" t="s">
        <v>3366</v>
      </c>
      <c r="H377" s="220">
        <v>1</v>
      </c>
      <c r="I377" s="221"/>
      <c r="J377" s="222">
        <f>ROUND(I377*H377,2)</f>
        <v>0</v>
      </c>
      <c r="K377" s="218" t="s">
        <v>296</v>
      </c>
      <c r="L377" s="46"/>
      <c r="M377" s="223" t="s">
        <v>19</v>
      </c>
      <c r="N377" s="224" t="s">
        <v>45</v>
      </c>
      <c r="O377" s="86"/>
      <c r="P377" s="225">
        <f>O377*H377</f>
        <v>0</v>
      </c>
      <c r="Q377" s="225">
        <v>0</v>
      </c>
      <c r="R377" s="225">
        <f>Q377*H377</f>
        <v>0</v>
      </c>
      <c r="S377" s="225">
        <v>0</v>
      </c>
      <c r="T377" s="226">
        <f>S377*H377</f>
        <v>0</v>
      </c>
      <c r="U377" s="40"/>
      <c r="V377" s="40"/>
      <c r="W377" s="40"/>
      <c r="X377" s="40"/>
      <c r="Y377" s="40"/>
      <c r="Z377" s="40"/>
      <c r="AA377" s="40"/>
      <c r="AB377" s="40"/>
      <c r="AC377" s="40"/>
      <c r="AD377" s="40"/>
      <c r="AE377" s="40"/>
      <c r="AR377" s="227" t="s">
        <v>217</v>
      </c>
      <c r="AT377" s="227" t="s">
        <v>212</v>
      </c>
      <c r="AU377" s="227" t="s">
        <v>81</v>
      </c>
      <c r="AY377" s="19" t="s">
        <v>210</v>
      </c>
      <c r="BE377" s="228">
        <f>IF(N377="základní",J377,0)</f>
        <v>0</v>
      </c>
      <c r="BF377" s="228">
        <f>IF(N377="snížená",J377,0)</f>
        <v>0</v>
      </c>
      <c r="BG377" s="228">
        <f>IF(N377="zákl. přenesená",J377,0)</f>
        <v>0</v>
      </c>
      <c r="BH377" s="228">
        <f>IF(N377="sníž. přenesená",J377,0)</f>
        <v>0</v>
      </c>
      <c r="BI377" s="228">
        <f>IF(N377="nulová",J377,0)</f>
        <v>0</v>
      </c>
      <c r="BJ377" s="19" t="s">
        <v>81</v>
      </c>
      <c r="BK377" s="228">
        <f>ROUND(I377*H377,2)</f>
        <v>0</v>
      </c>
      <c r="BL377" s="19" t="s">
        <v>217</v>
      </c>
      <c r="BM377" s="227" t="s">
        <v>1480</v>
      </c>
    </row>
    <row r="378" s="14" customFormat="1">
      <c r="A378" s="14"/>
      <c r="B378" s="245"/>
      <c r="C378" s="246"/>
      <c r="D378" s="236" t="s">
        <v>221</v>
      </c>
      <c r="E378" s="247" t="s">
        <v>19</v>
      </c>
      <c r="F378" s="248" t="s">
        <v>3261</v>
      </c>
      <c r="G378" s="246"/>
      <c r="H378" s="249">
        <v>1</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221</v>
      </c>
      <c r="AU378" s="255" t="s">
        <v>81</v>
      </c>
      <c r="AV378" s="14" t="s">
        <v>83</v>
      </c>
      <c r="AW378" s="14" t="s">
        <v>34</v>
      </c>
      <c r="AX378" s="14" t="s">
        <v>74</v>
      </c>
      <c r="AY378" s="255" t="s">
        <v>210</v>
      </c>
    </row>
    <row r="379" s="16" customFormat="1">
      <c r="A379" s="16"/>
      <c r="B379" s="267"/>
      <c r="C379" s="268"/>
      <c r="D379" s="236" t="s">
        <v>221</v>
      </c>
      <c r="E379" s="269" t="s">
        <v>19</v>
      </c>
      <c r="F379" s="270" t="s">
        <v>236</v>
      </c>
      <c r="G379" s="268"/>
      <c r="H379" s="271">
        <v>1</v>
      </c>
      <c r="I379" s="272"/>
      <c r="J379" s="268"/>
      <c r="K379" s="268"/>
      <c r="L379" s="273"/>
      <c r="M379" s="274"/>
      <c r="N379" s="275"/>
      <c r="O379" s="275"/>
      <c r="P379" s="275"/>
      <c r="Q379" s="275"/>
      <c r="R379" s="275"/>
      <c r="S379" s="275"/>
      <c r="T379" s="276"/>
      <c r="U379" s="16"/>
      <c r="V379" s="16"/>
      <c r="W379" s="16"/>
      <c r="X379" s="16"/>
      <c r="Y379" s="16"/>
      <c r="Z379" s="16"/>
      <c r="AA379" s="16"/>
      <c r="AB379" s="16"/>
      <c r="AC379" s="16"/>
      <c r="AD379" s="16"/>
      <c r="AE379" s="16"/>
      <c r="AT379" s="277" t="s">
        <v>221</v>
      </c>
      <c r="AU379" s="277" t="s">
        <v>81</v>
      </c>
      <c r="AV379" s="16" t="s">
        <v>217</v>
      </c>
      <c r="AW379" s="16" t="s">
        <v>34</v>
      </c>
      <c r="AX379" s="16" t="s">
        <v>81</v>
      </c>
      <c r="AY379" s="277" t="s">
        <v>210</v>
      </c>
    </row>
    <row r="380" s="2" customFormat="1" ht="16.5" customHeight="1">
      <c r="A380" s="40"/>
      <c r="B380" s="41"/>
      <c r="C380" s="216" t="s">
        <v>991</v>
      </c>
      <c r="D380" s="216" t="s">
        <v>212</v>
      </c>
      <c r="E380" s="217" t="s">
        <v>4436</v>
      </c>
      <c r="F380" s="218" t="s">
        <v>4437</v>
      </c>
      <c r="G380" s="219" t="s">
        <v>3366</v>
      </c>
      <c r="H380" s="220">
        <v>1</v>
      </c>
      <c r="I380" s="221"/>
      <c r="J380" s="222">
        <f>ROUND(I380*H380,2)</f>
        <v>0</v>
      </c>
      <c r="K380" s="218" t="s">
        <v>296</v>
      </c>
      <c r="L380" s="46"/>
      <c r="M380" s="223" t="s">
        <v>19</v>
      </c>
      <c r="N380" s="224" t="s">
        <v>45</v>
      </c>
      <c r="O380" s="86"/>
      <c r="P380" s="225">
        <f>O380*H380</f>
        <v>0</v>
      </c>
      <c r="Q380" s="225">
        <v>0</v>
      </c>
      <c r="R380" s="225">
        <f>Q380*H380</f>
        <v>0</v>
      </c>
      <c r="S380" s="225">
        <v>0</v>
      </c>
      <c r="T380" s="226">
        <f>S380*H380</f>
        <v>0</v>
      </c>
      <c r="U380" s="40"/>
      <c r="V380" s="40"/>
      <c r="W380" s="40"/>
      <c r="X380" s="40"/>
      <c r="Y380" s="40"/>
      <c r="Z380" s="40"/>
      <c r="AA380" s="40"/>
      <c r="AB380" s="40"/>
      <c r="AC380" s="40"/>
      <c r="AD380" s="40"/>
      <c r="AE380" s="40"/>
      <c r="AR380" s="227" t="s">
        <v>217</v>
      </c>
      <c r="AT380" s="227" t="s">
        <v>212</v>
      </c>
      <c r="AU380" s="227" t="s">
        <v>81</v>
      </c>
      <c r="AY380" s="19" t="s">
        <v>210</v>
      </c>
      <c r="BE380" s="228">
        <f>IF(N380="základní",J380,0)</f>
        <v>0</v>
      </c>
      <c r="BF380" s="228">
        <f>IF(N380="snížená",J380,0)</f>
        <v>0</v>
      </c>
      <c r="BG380" s="228">
        <f>IF(N380="zákl. přenesená",J380,0)</f>
        <v>0</v>
      </c>
      <c r="BH380" s="228">
        <f>IF(N380="sníž. přenesená",J380,0)</f>
        <v>0</v>
      </c>
      <c r="BI380" s="228">
        <f>IF(N380="nulová",J380,0)</f>
        <v>0</v>
      </c>
      <c r="BJ380" s="19" t="s">
        <v>81</v>
      </c>
      <c r="BK380" s="228">
        <f>ROUND(I380*H380,2)</f>
        <v>0</v>
      </c>
      <c r="BL380" s="19" t="s">
        <v>217</v>
      </c>
      <c r="BM380" s="227" t="s">
        <v>1490</v>
      </c>
    </row>
    <row r="381" s="14" customFormat="1">
      <c r="A381" s="14"/>
      <c r="B381" s="245"/>
      <c r="C381" s="246"/>
      <c r="D381" s="236" t="s">
        <v>221</v>
      </c>
      <c r="E381" s="247" t="s">
        <v>19</v>
      </c>
      <c r="F381" s="248" t="s">
        <v>3261</v>
      </c>
      <c r="G381" s="246"/>
      <c r="H381" s="249">
        <v>1</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81</v>
      </c>
      <c r="AV381" s="14" t="s">
        <v>83</v>
      </c>
      <c r="AW381" s="14" t="s">
        <v>34</v>
      </c>
      <c r="AX381" s="14" t="s">
        <v>74</v>
      </c>
      <c r="AY381" s="255" t="s">
        <v>210</v>
      </c>
    </row>
    <row r="382" s="16" customFormat="1">
      <c r="A382" s="16"/>
      <c r="B382" s="267"/>
      <c r="C382" s="268"/>
      <c r="D382" s="236" t="s">
        <v>221</v>
      </c>
      <c r="E382" s="269" t="s">
        <v>19</v>
      </c>
      <c r="F382" s="270" t="s">
        <v>236</v>
      </c>
      <c r="G382" s="268"/>
      <c r="H382" s="271">
        <v>1</v>
      </c>
      <c r="I382" s="272"/>
      <c r="J382" s="268"/>
      <c r="K382" s="268"/>
      <c r="L382" s="273"/>
      <c r="M382" s="274"/>
      <c r="N382" s="275"/>
      <c r="O382" s="275"/>
      <c r="P382" s="275"/>
      <c r="Q382" s="275"/>
      <c r="R382" s="275"/>
      <c r="S382" s="275"/>
      <c r="T382" s="276"/>
      <c r="U382" s="16"/>
      <c r="V382" s="16"/>
      <c r="W382" s="16"/>
      <c r="X382" s="16"/>
      <c r="Y382" s="16"/>
      <c r="Z382" s="16"/>
      <c r="AA382" s="16"/>
      <c r="AB382" s="16"/>
      <c r="AC382" s="16"/>
      <c r="AD382" s="16"/>
      <c r="AE382" s="16"/>
      <c r="AT382" s="277" t="s">
        <v>221</v>
      </c>
      <c r="AU382" s="277" t="s">
        <v>81</v>
      </c>
      <c r="AV382" s="16" t="s">
        <v>217</v>
      </c>
      <c r="AW382" s="16" t="s">
        <v>34</v>
      </c>
      <c r="AX382" s="16" t="s">
        <v>81</v>
      </c>
      <c r="AY382" s="277" t="s">
        <v>210</v>
      </c>
    </row>
    <row r="383" s="12" customFormat="1" ht="25.92" customHeight="1">
      <c r="A383" s="12"/>
      <c r="B383" s="200"/>
      <c r="C383" s="201"/>
      <c r="D383" s="202" t="s">
        <v>73</v>
      </c>
      <c r="E383" s="203" t="s">
        <v>4438</v>
      </c>
      <c r="F383" s="203" t="s">
        <v>4439</v>
      </c>
      <c r="G383" s="201"/>
      <c r="H383" s="201"/>
      <c r="I383" s="204"/>
      <c r="J383" s="205">
        <f>BK383</f>
        <v>0</v>
      </c>
      <c r="K383" s="201"/>
      <c r="L383" s="206"/>
      <c r="M383" s="207"/>
      <c r="N383" s="208"/>
      <c r="O383" s="208"/>
      <c r="P383" s="209">
        <f>SUM(P384:P395)</f>
        <v>0</v>
      </c>
      <c r="Q383" s="208"/>
      <c r="R383" s="209">
        <f>SUM(R384:R395)</f>
        <v>0</v>
      </c>
      <c r="S383" s="208"/>
      <c r="T383" s="210">
        <f>SUM(T384:T395)</f>
        <v>0</v>
      </c>
      <c r="U383" s="12"/>
      <c r="V383" s="12"/>
      <c r="W383" s="12"/>
      <c r="X383" s="12"/>
      <c r="Y383" s="12"/>
      <c r="Z383" s="12"/>
      <c r="AA383" s="12"/>
      <c r="AB383" s="12"/>
      <c r="AC383" s="12"/>
      <c r="AD383" s="12"/>
      <c r="AE383" s="12"/>
      <c r="AR383" s="211" t="s">
        <v>81</v>
      </c>
      <c r="AT383" s="212" t="s">
        <v>73</v>
      </c>
      <c r="AU383" s="212" t="s">
        <v>74</v>
      </c>
      <c r="AY383" s="211" t="s">
        <v>210</v>
      </c>
      <c r="BK383" s="213">
        <f>SUM(BK384:BK395)</f>
        <v>0</v>
      </c>
    </row>
    <row r="384" s="2" customFormat="1" ht="24.15" customHeight="1">
      <c r="A384" s="40"/>
      <c r="B384" s="41"/>
      <c r="C384" s="216" t="s">
        <v>998</v>
      </c>
      <c r="D384" s="216" t="s">
        <v>212</v>
      </c>
      <c r="E384" s="217" t="s">
        <v>4440</v>
      </c>
      <c r="F384" s="218" t="s">
        <v>4441</v>
      </c>
      <c r="G384" s="219" t="s">
        <v>409</v>
      </c>
      <c r="H384" s="220">
        <v>1</v>
      </c>
      <c r="I384" s="221"/>
      <c r="J384" s="222">
        <f>ROUND(I384*H384,2)</f>
        <v>0</v>
      </c>
      <c r="K384" s="218" t="s">
        <v>216</v>
      </c>
      <c r="L384" s="46"/>
      <c r="M384" s="223" t="s">
        <v>19</v>
      </c>
      <c r="N384" s="224" t="s">
        <v>45</v>
      </c>
      <c r="O384" s="86"/>
      <c r="P384" s="225">
        <f>O384*H384</f>
        <v>0</v>
      </c>
      <c r="Q384" s="225">
        <v>0</v>
      </c>
      <c r="R384" s="225">
        <f>Q384*H384</f>
        <v>0</v>
      </c>
      <c r="S384" s="225">
        <v>0</v>
      </c>
      <c r="T384" s="226">
        <f>S384*H384</f>
        <v>0</v>
      </c>
      <c r="U384" s="40"/>
      <c r="V384" s="40"/>
      <c r="W384" s="40"/>
      <c r="X384" s="40"/>
      <c r="Y384" s="40"/>
      <c r="Z384" s="40"/>
      <c r="AA384" s="40"/>
      <c r="AB384" s="40"/>
      <c r="AC384" s="40"/>
      <c r="AD384" s="40"/>
      <c r="AE384" s="40"/>
      <c r="AR384" s="227" t="s">
        <v>217</v>
      </c>
      <c r="AT384" s="227" t="s">
        <v>212</v>
      </c>
      <c r="AU384" s="227" t="s">
        <v>81</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217</v>
      </c>
      <c r="BM384" s="227" t="s">
        <v>1500</v>
      </c>
    </row>
    <row r="385" s="2" customFormat="1">
      <c r="A385" s="40"/>
      <c r="B385" s="41"/>
      <c r="C385" s="42"/>
      <c r="D385" s="229" t="s">
        <v>219</v>
      </c>
      <c r="E385" s="42"/>
      <c r="F385" s="230" t="s">
        <v>4442</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81</v>
      </c>
    </row>
    <row r="386" s="14" customFormat="1">
      <c r="A386" s="14"/>
      <c r="B386" s="245"/>
      <c r="C386" s="246"/>
      <c r="D386" s="236" t="s">
        <v>221</v>
      </c>
      <c r="E386" s="247" t="s">
        <v>19</v>
      </c>
      <c r="F386" s="248" t="s">
        <v>3261</v>
      </c>
      <c r="G386" s="246"/>
      <c r="H386" s="249">
        <v>1</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221</v>
      </c>
      <c r="AU386" s="255" t="s">
        <v>81</v>
      </c>
      <c r="AV386" s="14" t="s">
        <v>83</v>
      </c>
      <c r="AW386" s="14" t="s">
        <v>34</v>
      </c>
      <c r="AX386" s="14" t="s">
        <v>74</v>
      </c>
      <c r="AY386" s="255" t="s">
        <v>210</v>
      </c>
    </row>
    <row r="387" s="16" customFormat="1">
      <c r="A387" s="16"/>
      <c r="B387" s="267"/>
      <c r="C387" s="268"/>
      <c r="D387" s="236" t="s">
        <v>221</v>
      </c>
      <c r="E387" s="269" t="s">
        <v>19</v>
      </c>
      <c r="F387" s="270" t="s">
        <v>236</v>
      </c>
      <c r="G387" s="268"/>
      <c r="H387" s="271">
        <v>1</v>
      </c>
      <c r="I387" s="272"/>
      <c r="J387" s="268"/>
      <c r="K387" s="268"/>
      <c r="L387" s="273"/>
      <c r="M387" s="274"/>
      <c r="N387" s="275"/>
      <c r="O387" s="275"/>
      <c r="P387" s="275"/>
      <c r="Q387" s="275"/>
      <c r="R387" s="275"/>
      <c r="S387" s="275"/>
      <c r="T387" s="276"/>
      <c r="U387" s="16"/>
      <c r="V387" s="16"/>
      <c r="W387" s="16"/>
      <c r="X387" s="16"/>
      <c r="Y387" s="16"/>
      <c r="Z387" s="16"/>
      <c r="AA387" s="16"/>
      <c r="AB387" s="16"/>
      <c r="AC387" s="16"/>
      <c r="AD387" s="16"/>
      <c r="AE387" s="16"/>
      <c r="AT387" s="277" t="s">
        <v>221</v>
      </c>
      <c r="AU387" s="277" t="s">
        <v>81</v>
      </c>
      <c r="AV387" s="16" t="s">
        <v>217</v>
      </c>
      <c r="AW387" s="16" t="s">
        <v>34</v>
      </c>
      <c r="AX387" s="16" t="s">
        <v>81</v>
      </c>
      <c r="AY387" s="277" t="s">
        <v>210</v>
      </c>
    </row>
    <row r="388" s="2" customFormat="1" ht="24.15" customHeight="1">
      <c r="A388" s="40"/>
      <c r="B388" s="41"/>
      <c r="C388" s="216" t="s">
        <v>1013</v>
      </c>
      <c r="D388" s="216" t="s">
        <v>212</v>
      </c>
      <c r="E388" s="217" t="s">
        <v>4443</v>
      </c>
      <c r="F388" s="218" t="s">
        <v>4444</v>
      </c>
      <c r="G388" s="219" t="s">
        <v>409</v>
      </c>
      <c r="H388" s="220">
        <v>1</v>
      </c>
      <c r="I388" s="221"/>
      <c r="J388" s="222">
        <f>ROUND(I388*H388,2)</f>
        <v>0</v>
      </c>
      <c r="K388" s="218" t="s">
        <v>216</v>
      </c>
      <c r="L388" s="46"/>
      <c r="M388" s="223" t="s">
        <v>19</v>
      </c>
      <c r="N388" s="224" t="s">
        <v>45</v>
      </c>
      <c r="O388" s="86"/>
      <c r="P388" s="225">
        <f>O388*H388</f>
        <v>0</v>
      </c>
      <c r="Q388" s="225">
        <v>0</v>
      </c>
      <c r="R388" s="225">
        <f>Q388*H388</f>
        <v>0</v>
      </c>
      <c r="S388" s="225">
        <v>0</v>
      </c>
      <c r="T388" s="226">
        <f>S388*H388</f>
        <v>0</v>
      </c>
      <c r="U388" s="40"/>
      <c r="V388" s="40"/>
      <c r="W388" s="40"/>
      <c r="X388" s="40"/>
      <c r="Y388" s="40"/>
      <c r="Z388" s="40"/>
      <c r="AA388" s="40"/>
      <c r="AB388" s="40"/>
      <c r="AC388" s="40"/>
      <c r="AD388" s="40"/>
      <c r="AE388" s="40"/>
      <c r="AR388" s="227" t="s">
        <v>217</v>
      </c>
      <c r="AT388" s="227" t="s">
        <v>212</v>
      </c>
      <c r="AU388" s="227" t="s">
        <v>81</v>
      </c>
      <c r="AY388" s="19" t="s">
        <v>210</v>
      </c>
      <c r="BE388" s="228">
        <f>IF(N388="základní",J388,0)</f>
        <v>0</v>
      </c>
      <c r="BF388" s="228">
        <f>IF(N388="snížená",J388,0)</f>
        <v>0</v>
      </c>
      <c r="BG388" s="228">
        <f>IF(N388="zákl. přenesená",J388,0)</f>
        <v>0</v>
      </c>
      <c r="BH388" s="228">
        <f>IF(N388="sníž. přenesená",J388,0)</f>
        <v>0</v>
      </c>
      <c r="BI388" s="228">
        <f>IF(N388="nulová",J388,0)</f>
        <v>0</v>
      </c>
      <c r="BJ388" s="19" t="s">
        <v>81</v>
      </c>
      <c r="BK388" s="228">
        <f>ROUND(I388*H388,2)</f>
        <v>0</v>
      </c>
      <c r="BL388" s="19" t="s">
        <v>217</v>
      </c>
      <c r="BM388" s="227" t="s">
        <v>1513</v>
      </c>
    </row>
    <row r="389" s="2" customFormat="1">
      <c r="A389" s="40"/>
      <c r="B389" s="41"/>
      <c r="C389" s="42"/>
      <c r="D389" s="229" t="s">
        <v>219</v>
      </c>
      <c r="E389" s="42"/>
      <c r="F389" s="230" t="s">
        <v>4445</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219</v>
      </c>
      <c r="AU389" s="19" t="s">
        <v>81</v>
      </c>
    </row>
    <row r="390" s="14" customFormat="1">
      <c r="A390" s="14"/>
      <c r="B390" s="245"/>
      <c r="C390" s="246"/>
      <c r="D390" s="236" t="s">
        <v>221</v>
      </c>
      <c r="E390" s="247" t="s">
        <v>19</v>
      </c>
      <c r="F390" s="248" t="s">
        <v>3261</v>
      </c>
      <c r="G390" s="246"/>
      <c r="H390" s="249">
        <v>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221</v>
      </c>
      <c r="AU390" s="255" t="s">
        <v>81</v>
      </c>
      <c r="AV390" s="14" t="s">
        <v>83</v>
      </c>
      <c r="AW390" s="14" t="s">
        <v>34</v>
      </c>
      <c r="AX390" s="14" t="s">
        <v>74</v>
      </c>
      <c r="AY390" s="255" t="s">
        <v>210</v>
      </c>
    </row>
    <row r="391" s="16" customFormat="1">
      <c r="A391" s="16"/>
      <c r="B391" s="267"/>
      <c r="C391" s="268"/>
      <c r="D391" s="236" t="s">
        <v>221</v>
      </c>
      <c r="E391" s="269" t="s">
        <v>19</v>
      </c>
      <c r="F391" s="270" t="s">
        <v>236</v>
      </c>
      <c r="G391" s="268"/>
      <c r="H391" s="271">
        <v>1</v>
      </c>
      <c r="I391" s="272"/>
      <c r="J391" s="268"/>
      <c r="K391" s="268"/>
      <c r="L391" s="273"/>
      <c r="M391" s="274"/>
      <c r="N391" s="275"/>
      <c r="O391" s="275"/>
      <c r="P391" s="275"/>
      <c r="Q391" s="275"/>
      <c r="R391" s="275"/>
      <c r="S391" s="275"/>
      <c r="T391" s="276"/>
      <c r="U391" s="16"/>
      <c r="V391" s="16"/>
      <c r="W391" s="16"/>
      <c r="X391" s="16"/>
      <c r="Y391" s="16"/>
      <c r="Z391" s="16"/>
      <c r="AA391" s="16"/>
      <c r="AB391" s="16"/>
      <c r="AC391" s="16"/>
      <c r="AD391" s="16"/>
      <c r="AE391" s="16"/>
      <c r="AT391" s="277" t="s">
        <v>221</v>
      </c>
      <c r="AU391" s="277" t="s">
        <v>81</v>
      </c>
      <c r="AV391" s="16" t="s">
        <v>217</v>
      </c>
      <c r="AW391" s="16" t="s">
        <v>34</v>
      </c>
      <c r="AX391" s="16" t="s">
        <v>81</v>
      </c>
      <c r="AY391" s="277" t="s">
        <v>210</v>
      </c>
    </row>
    <row r="392" s="2" customFormat="1" ht="24.15" customHeight="1">
      <c r="A392" s="40"/>
      <c r="B392" s="41"/>
      <c r="C392" s="216" t="s">
        <v>1020</v>
      </c>
      <c r="D392" s="216" t="s">
        <v>212</v>
      </c>
      <c r="E392" s="217" t="s">
        <v>4446</v>
      </c>
      <c r="F392" s="218" t="s">
        <v>4447</v>
      </c>
      <c r="G392" s="219" t="s">
        <v>409</v>
      </c>
      <c r="H392" s="220">
        <v>1</v>
      </c>
      <c r="I392" s="221"/>
      <c r="J392" s="222">
        <f>ROUND(I392*H392,2)</f>
        <v>0</v>
      </c>
      <c r="K392" s="218" t="s">
        <v>216</v>
      </c>
      <c r="L392" s="46"/>
      <c r="M392" s="223" t="s">
        <v>19</v>
      </c>
      <c r="N392" s="224" t="s">
        <v>45</v>
      </c>
      <c r="O392" s="86"/>
      <c r="P392" s="225">
        <f>O392*H392</f>
        <v>0</v>
      </c>
      <c r="Q392" s="225">
        <v>0</v>
      </c>
      <c r="R392" s="225">
        <f>Q392*H392</f>
        <v>0</v>
      </c>
      <c r="S392" s="225">
        <v>0</v>
      </c>
      <c r="T392" s="226">
        <f>S392*H392</f>
        <v>0</v>
      </c>
      <c r="U392" s="40"/>
      <c r="V392" s="40"/>
      <c r="W392" s="40"/>
      <c r="X392" s="40"/>
      <c r="Y392" s="40"/>
      <c r="Z392" s="40"/>
      <c r="AA392" s="40"/>
      <c r="AB392" s="40"/>
      <c r="AC392" s="40"/>
      <c r="AD392" s="40"/>
      <c r="AE392" s="40"/>
      <c r="AR392" s="227" t="s">
        <v>217</v>
      </c>
      <c r="AT392" s="227" t="s">
        <v>212</v>
      </c>
      <c r="AU392" s="227" t="s">
        <v>81</v>
      </c>
      <c r="AY392" s="19" t="s">
        <v>210</v>
      </c>
      <c r="BE392" s="228">
        <f>IF(N392="základní",J392,0)</f>
        <v>0</v>
      </c>
      <c r="BF392" s="228">
        <f>IF(N392="snížená",J392,0)</f>
        <v>0</v>
      </c>
      <c r="BG392" s="228">
        <f>IF(N392="zákl. přenesená",J392,0)</f>
        <v>0</v>
      </c>
      <c r="BH392" s="228">
        <f>IF(N392="sníž. přenesená",J392,0)</f>
        <v>0</v>
      </c>
      <c r="BI392" s="228">
        <f>IF(N392="nulová",J392,0)</f>
        <v>0</v>
      </c>
      <c r="BJ392" s="19" t="s">
        <v>81</v>
      </c>
      <c r="BK392" s="228">
        <f>ROUND(I392*H392,2)</f>
        <v>0</v>
      </c>
      <c r="BL392" s="19" t="s">
        <v>217</v>
      </c>
      <c r="BM392" s="227" t="s">
        <v>1522</v>
      </c>
    </row>
    <row r="393" s="2" customFormat="1">
      <c r="A393" s="40"/>
      <c r="B393" s="41"/>
      <c r="C393" s="42"/>
      <c r="D393" s="229" t="s">
        <v>219</v>
      </c>
      <c r="E393" s="42"/>
      <c r="F393" s="230" t="s">
        <v>4448</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219</v>
      </c>
      <c r="AU393" s="19" t="s">
        <v>81</v>
      </c>
    </row>
    <row r="394" s="14" customFormat="1">
      <c r="A394" s="14"/>
      <c r="B394" s="245"/>
      <c r="C394" s="246"/>
      <c r="D394" s="236" t="s">
        <v>221</v>
      </c>
      <c r="E394" s="247" t="s">
        <v>19</v>
      </c>
      <c r="F394" s="248" t="s">
        <v>3261</v>
      </c>
      <c r="G394" s="246"/>
      <c r="H394" s="249">
        <v>1</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81</v>
      </c>
      <c r="AV394" s="14" t="s">
        <v>83</v>
      </c>
      <c r="AW394" s="14" t="s">
        <v>34</v>
      </c>
      <c r="AX394" s="14" t="s">
        <v>74</v>
      </c>
      <c r="AY394" s="255" t="s">
        <v>210</v>
      </c>
    </row>
    <row r="395" s="16" customFormat="1">
      <c r="A395" s="16"/>
      <c r="B395" s="267"/>
      <c r="C395" s="268"/>
      <c r="D395" s="236" t="s">
        <v>221</v>
      </c>
      <c r="E395" s="269" t="s">
        <v>19</v>
      </c>
      <c r="F395" s="270" t="s">
        <v>236</v>
      </c>
      <c r="G395" s="268"/>
      <c r="H395" s="271">
        <v>1</v>
      </c>
      <c r="I395" s="272"/>
      <c r="J395" s="268"/>
      <c r="K395" s="268"/>
      <c r="L395" s="273"/>
      <c r="M395" s="274"/>
      <c r="N395" s="275"/>
      <c r="O395" s="275"/>
      <c r="P395" s="275"/>
      <c r="Q395" s="275"/>
      <c r="R395" s="275"/>
      <c r="S395" s="275"/>
      <c r="T395" s="276"/>
      <c r="U395" s="16"/>
      <c r="V395" s="16"/>
      <c r="W395" s="16"/>
      <c r="X395" s="16"/>
      <c r="Y395" s="16"/>
      <c r="Z395" s="16"/>
      <c r="AA395" s="16"/>
      <c r="AB395" s="16"/>
      <c r="AC395" s="16"/>
      <c r="AD395" s="16"/>
      <c r="AE395" s="16"/>
      <c r="AT395" s="277" t="s">
        <v>221</v>
      </c>
      <c r="AU395" s="277" t="s">
        <v>81</v>
      </c>
      <c r="AV395" s="16" t="s">
        <v>217</v>
      </c>
      <c r="AW395" s="16" t="s">
        <v>34</v>
      </c>
      <c r="AX395" s="16" t="s">
        <v>81</v>
      </c>
      <c r="AY395" s="277" t="s">
        <v>210</v>
      </c>
    </row>
    <row r="396" s="12" customFormat="1" ht="25.92" customHeight="1">
      <c r="A396" s="12"/>
      <c r="B396" s="200"/>
      <c r="C396" s="201"/>
      <c r="D396" s="202" t="s">
        <v>73</v>
      </c>
      <c r="E396" s="203" t="s">
        <v>1169</v>
      </c>
      <c r="F396" s="203" t="s">
        <v>4449</v>
      </c>
      <c r="G396" s="201"/>
      <c r="H396" s="201"/>
      <c r="I396" s="204"/>
      <c r="J396" s="205">
        <f>BK396</f>
        <v>0</v>
      </c>
      <c r="K396" s="201"/>
      <c r="L396" s="206"/>
      <c r="M396" s="207"/>
      <c r="N396" s="208"/>
      <c r="O396" s="208"/>
      <c r="P396" s="209">
        <f>SUM(P397:P400)</f>
        <v>0</v>
      </c>
      <c r="Q396" s="208"/>
      <c r="R396" s="209">
        <f>SUM(R397:R400)</f>
        <v>0</v>
      </c>
      <c r="S396" s="208"/>
      <c r="T396" s="210">
        <f>SUM(T397:T400)</f>
        <v>0.014</v>
      </c>
      <c r="U396" s="12"/>
      <c r="V396" s="12"/>
      <c r="W396" s="12"/>
      <c r="X396" s="12"/>
      <c r="Y396" s="12"/>
      <c r="Z396" s="12"/>
      <c r="AA396" s="12"/>
      <c r="AB396" s="12"/>
      <c r="AC396" s="12"/>
      <c r="AD396" s="12"/>
      <c r="AE396" s="12"/>
      <c r="AR396" s="211" t="s">
        <v>81</v>
      </c>
      <c r="AT396" s="212" t="s">
        <v>73</v>
      </c>
      <c r="AU396" s="212" t="s">
        <v>74</v>
      </c>
      <c r="AY396" s="211" t="s">
        <v>210</v>
      </c>
      <c r="BK396" s="213">
        <f>SUM(BK397:BK400)</f>
        <v>0</v>
      </c>
    </row>
    <row r="397" s="2" customFormat="1" ht="16.5" customHeight="1">
      <c r="A397" s="40"/>
      <c r="B397" s="41"/>
      <c r="C397" s="216" t="s">
        <v>1025</v>
      </c>
      <c r="D397" s="216" t="s">
        <v>212</v>
      </c>
      <c r="E397" s="217" t="s">
        <v>4450</v>
      </c>
      <c r="F397" s="218" t="s">
        <v>4451</v>
      </c>
      <c r="G397" s="219" t="s">
        <v>417</v>
      </c>
      <c r="H397" s="220">
        <v>20</v>
      </c>
      <c r="I397" s="221"/>
      <c r="J397" s="222">
        <f>ROUND(I397*H397,2)</f>
        <v>0</v>
      </c>
      <c r="K397" s="218" t="s">
        <v>216</v>
      </c>
      <c r="L397" s="46"/>
      <c r="M397" s="223" t="s">
        <v>19</v>
      </c>
      <c r="N397" s="224" t="s">
        <v>45</v>
      </c>
      <c r="O397" s="86"/>
      <c r="P397" s="225">
        <f>O397*H397</f>
        <v>0</v>
      </c>
      <c r="Q397" s="225">
        <v>0</v>
      </c>
      <c r="R397" s="225">
        <f>Q397*H397</f>
        <v>0</v>
      </c>
      <c r="S397" s="225">
        <v>0.00069999999999999999</v>
      </c>
      <c r="T397" s="226">
        <f>S397*H397</f>
        <v>0.014</v>
      </c>
      <c r="U397" s="40"/>
      <c r="V397" s="40"/>
      <c r="W397" s="40"/>
      <c r="X397" s="40"/>
      <c r="Y397" s="40"/>
      <c r="Z397" s="40"/>
      <c r="AA397" s="40"/>
      <c r="AB397" s="40"/>
      <c r="AC397" s="40"/>
      <c r="AD397" s="40"/>
      <c r="AE397" s="40"/>
      <c r="AR397" s="227" t="s">
        <v>217</v>
      </c>
      <c r="AT397" s="227" t="s">
        <v>212</v>
      </c>
      <c r="AU397" s="227" t="s">
        <v>81</v>
      </c>
      <c r="AY397" s="19" t="s">
        <v>210</v>
      </c>
      <c r="BE397" s="228">
        <f>IF(N397="základní",J397,0)</f>
        <v>0</v>
      </c>
      <c r="BF397" s="228">
        <f>IF(N397="snížená",J397,0)</f>
        <v>0</v>
      </c>
      <c r="BG397" s="228">
        <f>IF(N397="zákl. přenesená",J397,0)</f>
        <v>0</v>
      </c>
      <c r="BH397" s="228">
        <f>IF(N397="sníž. přenesená",J397,0)</f>
        <v>0</v>
      </c>
      <c r="BI397" s="228">
        <f>IF(N397="nulová",J397,0)</f>
        <v>0</v>
      </c>
      <c r="BJ397" s="19" t="s">
        <v>81</v>
      </c>
      <c r="BK397" s="228">
        <f>ROUND(I397*H397,2)</f>
        <v>0</v>
      </c>
      <c r="BL397" s="19" t="s">
        <v>217</v>
      </c>
      <c r="BM397" s="227" t="s">
        <v>1531</v>
      </c>
    </row>
    <row r="398" s="2" customFormat="1">
      <c r="A398" s="40"/>
      <c r="B398" s="41"/>
      <c r="C398" s="42"/>
      <c r="D398" s="229" t="s">
        <v>219</v>
      </c>
      <c r="E398" s="42"/>
      <c r="F398" s="230" t="s">
        <v>4452</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219</v>
      </c>
      <c r="AU398" s="19" t="s">
        <v>81</v>
      </c>
    </row>
    <row r="399" s="14" customFormat="1">
      <c r="A399" s="14"/>
      <c r="B399" s="245"/>
      <c r="C399" s="246"/>
      <c r="D399" s="236" t="s">
        <v>221</v>
      </c>
      <c r="E399" s="247" t="s">
        <v>19</v>
      </c>
      <c r="F399" s="248" t="s">
        <v>3320</v>
      </c>
      <c r="G399" s="246"/>
      <c r="H399" s="249">
        <v>20</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221</v>
      </c>
      <c r="AU399" s="255" t="s">
        <v>81</v>
      </c>
      <c r="AV399" s="14" t="s">
        <v>83</v>
      </c>
      <c r="AW399" s="14" t="s">
        <v>34</v>
      </c>
      <c r="AX399" s="14" t="s">
        <v>74</v>
      </c>
      <c r="AY399" s="255" t="s">
        <v>210</v>
      </c>
    </row>
    <row r="400" s="16" customFormat="1">
      <c r="A400" s="16"/>
      <c r="B400" s="267"/>
      <c r="C400" s="268"/>
      <c r="D400" s="236" t="s">
        <v>221</v>
      </c>
      <c r="E400" s="269" t="s">
        <v>19</v>
      </c>
      <c r="F400" s="270" t="s">
        <v>236</v>
      </c>
      <c r="G400" s="268"/>
      <c r="H400" s="271">
        <v>20</v>
      </c>
      <c r="I400" s="272"/>
      <c r="J400" s="268"/>
      <c r="K400" s="268"/>
      <c r="L400" s="273"/>
      <c r="M400" s="274"/>
      <c r="N400" s="275"/>
      <c r="O400" s="275"/>
      <c r="P400" s="275"/>
      <c r="Q400" s="275"/>
      <c r="R400" s="275"/>
      <c r="S400" s="275"/>
      <c r="T400" s="276"/>
      <c r="U400" s="16"/>
      <c r="V400" s="16"/>
      <c r="W400" s="16"/>
      <c r="X400" s="16"/>
      <c r="Y400" s="16"/>
      <c r="Z400" s="16"/>
      <c r="AA400" s="16"/>
      <c r="AB400" s="16"/>
      <c r="AC400" s="16"/>
      <c r="AD400" s="16"/>
      <c r="AE400" s="16"/>
      <c r="AT400" s="277" t="s">
        <v>221</v>
      </c>
      <c r="AU400" s="277" t="s">
        <v>81</v>
      </c>
      <c r="AV400" s="16" t="s">
        <v>217</v>
      </c>
      <c r="AW400" s="16" t="s">
        <v>34</v>
      </c>
      <c r="AX400" s="16" t="s">
        <v>81</v>
      </c>
      <c r="AY400" s="277" t="s">
        <v>210</v>
      </c>
    </row>
    <row r="401" s="12" customFormat="1" ht="25.92" customHeight="1">
      <c r="A401" s="12"/>
      <c r="B401" s="200"/>
      <c r="C401" s="201"/>
      <c r="D401" s="202" t="s">
        <v>73</v>
      </c>
      <c r="E401" s="203" t="s">
        <v>877</v>
      </c>
      <c r="F401" s="203" t="s">
        <v>4453</v>
      </c>
      <c r="G401" s="201"/>
      <c r="H401" s="201"/>
      <c r="I401" s="204"/>
      <c r="J401" s="205">
        <f>BK401</f>
        <v>0</v>
      </c>
      <c r="K401" s="201"/>
      <c r="L401" s="206"/>
      <c r="M401" s="207"/>
      <c r="N401" s="208"/>
      <c r="O401" s="208"/>
      <c r="P401" s="209">
        <f>SUM(P402:P406)</f>
        <v>0</v>
      </c>
      <c r="Q401" s="208"/>
      <c r="R401" s="209">
        <f>SUM(R402:R406)</f>
        <v>0</v>
      </c>
      <c r="S401" s="208"/>
      <c r="T401" s="210">
        <f>SUM(T402:T406)</f>
        <v>0</v>
      </c>
      <c r="U401" s="12"/>
      <c r="V401" s="12"/>
      <c r="W401" s="12"/>
      <c r="X401" s="12"/>
      <c r="Y401" s="12"/>
      <c r="Z401" s="12"/>
      <c r="AA401" s="12"/>
      <c r="AB401" s="12"/>
      <c r="AC401" s="12"/>
      <c r="AD401" s="12"/>
      <c r="AE401" s="12"/>
      <c r="AR401" s="211" t="s">
        <v>81</v>
      </c>
      <c r="AT401" s="212" t="s">
        <v>73</v>
      </c>
      <c r="AU401" s="212" t="s">
        <v>74</v>
      </c>
      <c r="AY401" s="211" t="s">
        <v>210</v>
      </c>
      <c r="BK401" s="213">
        <f>SUM(BK402:BK406)</f>
        <v>0</v>
      </c>
    </row>
    <row r="402" s="2" customFormat="1" ht="16.5" customHeight="1">
      <c r="A402" s="40"/>
      <c r="B402" s="41"/>
      <c r="C402" s="216" t="s">
        <v>1030</v>
      </c>
      <c r="D402" s="216" t="s">
        <v>212</v>
      </c>
      <c r="E402" s="217" t="s">
        <v>3207</v>
      </c>
      <c r="F402" s="218" t="s">
        <v>3208</v>
      </c>
      <c r="G402" s="219" t="s">
        <v>356</v>
      </c>
      <c r="H402" s="220">
        <v>0.014</v>
      </c>
      <c r="I402" s="221"/>
      <c r="J402" s="222">
        <f>ROUND(I402*H402,2)</f>
        <v>0</v>
      </c>
      <c r="K402" s="218" t="s">
        <v>216</v>
      </c>
      <c r="L402" s="46"/>
      <c r="M402" s="223" t="s">
        <v>19</v>
      </c>
      <c r="N402" s="224" t="s">
        <v>45</v>
      </c>
      <c r="O402" s="86"/>
      <c r="P402" s="225">
        <f>O402*H402</f>
        <v>0</v>
      </c>
      <c r="Q402" s="225">
        <v>0</v>
      </c>
      <c r="R402" s="225">
        <f>Q402*H402</f>
        <v>0</v>
      </c>
      <c r="S402" s="225">
        <v>0</v>
      </c>
      <c r="T402" s="226">
        <f>S402*H402</f>
        <v>0</v>
      </c>
      <c r="U402" s="40"/>
      <c r="V402" s="40"/>
      <c r="W402" s="40"/>
      <c r="X402" s="40"/>
      <c r="Y402" s="40"/>
      <c r="Z402" s="40"/>
      <c r="AA402" s="40"/>
      <c r="AB402" s="40"/>
      <c r="AC402" s="40"/>
      <c r="AD402" s="40"/>
      <c r="AE402" s="40"/>
      <c r="AR402" s="227" t="s">
        <v>217</v>
      </c>
      <c r="AT402" s="227" t="s">
        <v>212</v>
      </c>
      <c r="AU402" s="227" t="s">
        <v>81</v>
      </c>
      <c r="AY402" s="19" t="s">
        <v>210</v>
      </c>
      <c r="BE402" s="228">
        <f>IF(N402="základní",J402,0)</f>
        <v>0</v>
      </c>
      <c r="BF402" s="228">
        <f>IF(N402="snížená",J402,0)</f>
        <v>0</v>
      </c>
      <c r="BG402" s="228">
        <f>IF(N402="zákl. přenesená",J402,0)</f>
        <v>0</v>
      </c>
      <c r="BH402" s="228">
        <f>IF(N402="sníž. přenesená",J402,0)</f>
        <v>0</v>
      </c>
      <c r="BI402" s="228">
        <f>IF(N402="nulová",J402,0)</f>
        <v>0</v>
      </c>
      <c r="BJ402" s="19" t="s">
        <v>81</v>
      </c>
      <c r="BK402" s="228">
        <f>ROUND(I402*H402,2)</f>
        <v>0</v>
      </c>
      <c r="BL402" s="19" t="s">
        <v>217</v>
      </c>
      <c r="BM402" s="227" t="s">
        <v>1540</v>
      </c>
    </row>
    <row r="403" s="2" customFormat="1">
      <c r="A403" s="40"/>
      <c r="B403" s="41"/>
      <c r="C403" s="42"/>
      <c r="D403" s="229" t="s">
        <v>219</v>
      </c>
      <c r="E403" s="42"/>
      <c r="F403" s="230" t="s">
        <v>3210</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219</v>
      </c>
      <c r="AU403" s="19" t="s">
        <v>81</v>
      </c>
    </row>
    <row r="404" s="2" customFormat="1" ht="16.5" customHeight="1">
      <c r="A404" s="40"/>
      <c r="B404" s="41"/>
      <c r="C404" s="216" t="s">
        <v>1039</v>
      </c>
      <c r="D404" s="216" t="s">
        <v>212</v>
      </c>
      <c r="E404" s="217" t="s">
        <v>4454</v>
      </c>
      <c r="F404" s="218" t="s">
        <v>4455</v>
      </c>
      <c r="G404" s="219" t="s">
        <v>409</v>
      </c>
      <c r="H404" s="220">
        <v>1</v>
      </c>
      <c r="I404" s="221"/>
      <c r="J404" s="222">
        <f>ROUND(I404*H404,2)</f>
        <v>0</v>
      </c>
      <c r="K404" s="218" t="s">
        <v>296</v>
      </c>
      <c r="L404" s="46"/>
      <c r="M404" s="223" t="s">
        <v>19</v>
      </c>
      <c r="N404" s="224" t="s">
        <v>45</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217</v>
      </c>
      <c r="AT404" s="227" t="s">
        <v>212</v>
      </c>
      <c r="AU404" s="227" t="s">
        <v>81</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217</v>
      </c>
      <c r="BM404" s="227" t="s">
        <v>1548</v>
      </c>
    </row>
    <row r="405" s="14" customFormat="1">
      <c r="A405" s="14"/>
      <c r="B405" s="245"/>
      <c r="C405" s="246"/>
      <c r="D405" s="236" t="s">
        <v>221</v>
      </c>
      <c r="E405" s="247" t="s">
        <v>19</v>
      </c>
      <c r="F405" s="248" t="s">
        <v>3261</v>
      </c>
      <c r="G405" s="246"/>
      <c r="H405" s="249">
        <v>1</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221</v>
      </c>
      <c r="AU405" s="255" t="s">
        <v>81</v>
      </c>
      <c r="AV405" s="14" t="s">
        <v>83</v>
      </c>
      <c r="AW405" s="14" t="s">
        <v>34</v>
      </c>
      <c r="AX405" s="14" t="s">
        <v>74</v>
      </c>
      <c r="AY405" s="255" t="s">
        <v>210</v>
      </c>
    </row>
    <row r="406" s="16" customFormat="1">
      <c r="A406" s="16"/>
      <c r="B406" s="267"/>
      <c r="C406" s="268"/>
      <c r="D406" s="236" t="s">
        <v>221</v>
      </c>
      <c r="E406" s="269" t="s">
        <v>19</v>
      </c>
      <c r="F406" s="270" t="s">
        <v>236</v>
      </c>
      <c r="G406" s="268"/>
      <c r="H406" s="271">
        <v>1</v>
      </c>
      <c r="I406" s="272"/>
      <c r="J406" s="268"/>
      <c r="K406" s="268"/>
      <c r="L406" s="273"/>
      <c r="M406" s="274"/>
      <c r="N406" s="275"/>
      <c r="O406" s="275"/>
      <c r="P406" s="275"/>
      <c r="Q406" s="275"/>
      <c r="R406" s="275"/>
      <c r="S406" s="275"/>
      <c r="T406" s="276"/>
      <c r="U406" s="16"/>
      <c r="V406" s="16"/>
      <c r="W406" s="16"/>
      <c r="X406" s="16"/>
      <c r="Y406" s="16"/>
      <c r="Z406" s="16"/>
      <c r="AA406" s="16"/>
      <c r="AB406" s="16"/>
      <c r="AC406" s="16"/>
      <c r="AD406" s="16"/>
      <c r="AE406" s="16"/>
      <c r="AT406" s="277" t="s">
        <v>221</v>
      </c>
      <c r="AU406" s="277" t="s">
        <v>81</v>
      </c>
      <c r="AV406" s="16" t="s">
        <v>217</v>
      </c>
      <c r="AW406" s="16" t="s">
        <v>34</v>
      </c>
      <c r="AX406" s="16" t="s">
        <v>81</v>
      </c>
      <c r="AY406" s="277" t="s">
        <v>210</v>
      </c>
    </row>
    <row r="407" s="12" customFormat="1" ht="25.92" customHeight="1">
      <c r="A407" s="12"/>
      <c r="B407" s="200"/>
      <c r="C407" s="201"/>
      <c r="D407" s="202" t="s">
        <v>73</v>
      </c>
      <c r="E407" s="203" t="s">
        <v>920</v>
      </c>
      <c r="F407" s="203" t="s">
        <v>4456</v>
      </c>
      <c r="G407" s="201"/>
      <c r="H407" s="201"/>
      <c r="I407" s="204"/>
      <c r="J407" s="205">
        <f>BK407</f>
        <v>0</v>
      </c>
      <c r="K407" s="201"/>
      <c r="L407" s="206"/>
      <c r="M407" s="207"/>
      <c r="N407" s="208"/>
      <c r="O407" s="208"/>
      <c r="P407" s="209">
        <f>SUM(P408:P419)</f>
        <v>0</v>
      </c>
      <c r="Q407" s="208"/>
      <c r="R407" s="209">
        <f>SUM(R408:R419)</f>
        <v>0</v>
      </c>
      <c r="S407" s="208"/>
      <c r="T407" s="210">
        <f>SUM(T408:T419)</f>
        <v>0</v>
      </c>
      <c r="U407" s="12"/>
      <c r="V407" s="12"/>
      <c r="W407" s="12"/>
      <c r="X407" s="12"/>
      <c r="Y407" s="12"/>
      <c r="Z407" s="12"/>
      <c r="AA407" s="12"/>
      <c r="AB407" s="12"/>
      <c r="AC407" s="12"/>
      <c r="AD407" s="12"/>
      <c r="AE407" s="12"/>
      <c r="AR407" s="211" t="s">
        <v>81</v>
      </c>
      <c r="AT407" s="212" t="s">
        <v>73</v>
      </c>
      <c r="AU407" s="212" t="s">
        <v>74</v>
      </c>
      <c r="AY407" s="211" t="s">
        <v>210</v>
      </c>
      <c r="BK407" s="213">
        <f>SUM(BK408:BK419)</f>
        <v>0</v>
      </c>
    </row>
    <row r="408" s="2" customFormat="1" ht="24.15" customHeight="1">
      <c r="A408" s="40"/>
      <c r="B408" s="41"/>
      <c r="C408" s="216" t="s">
        <v>1043</v>
      </c>
      <c r="D408" s="216" t="s">
        <v>212</v>
      </c>
      <c r="E408" s="217" t="s">
        <v>4457</v>
      </c>
      <c r="F408" s="218" t="s">
        <v>4458</v>
      </c>
      <c r="G408" s="219" t="s">
        <v>356</v>
      </c>
      <c r="H408" s="220">
        <v>23.896000000000001</v>
      </c>
      <c r="I408" s="221"/>
      <c r="J408" s="222">
        <f>ROUND(I408*H408,2)</f>
        <v>0</v>
      </c>
      <c r="K408" s="218" t="s">
        <v>216</v>
      </c>
      <c r="L408" s="46"/>
      <c r="M408" s="223" t="s">
        <v>19</v>
      </c>
      <c r="N408" s="224" t="s">
        <v>45</v>
      </c>
      <c r="O408" s="86"/>
      <c r="P408" s="225">
        <f>O408*H408</f>
        <v>0</v>
      </c>
      <c r="Q408" s="225">
        <v>0</v>
      </c>
      <c r="R408" s="225">
        <f>Q408*H408</f>
        <v>0</v>
      </c>
      <c r="S408" s="225">
        <v>0</v>
      </c>
      <c r="T408" s="226">
        <f>S408*H408</f>
        <v>0</v>
      </c>
      <c r="U408" s="40"/>
      <c r="V408" s="40"/>
      <c r="W408" s="40"/>
      <c r="X408" s="40"/>
      <c r="Y408" s="40"/>
      <c r="Z408" s="40"/>
      <c r="AA408" s="40"/>
      <c r="AB408" s="40"/>
      <c r="AC408" s="40"/>
      <c r="AD408" s="40"/>
      <c r="AE408" s="40"/>
      <c r="AR408" s="227" t="s">
        <v>217</v>
      </c>
      <c r="AT408" s="227" t="s">
        <v>212</v>
      </c>
      <c r="AU408" s="227" t="s">
        <v>81</v>
      </c>
      <c r="AY408" s="19" t="s">
        <v>210</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217</v>
      </c>
      <c r="BM408" s="227" t="s">
        <v>1558</v>
      </c>
    </row>
    <row r="409" s="2" customFormat="1">
      <c r="A409" s="40"/>
      <c r="B409" s="41"/>
      <c r="C409" s="42"/>
      <c r="D409" s="229" t="s">
        <v>219</v>
      </c>
      <c r="E409" s="42"/>
      <c r="F409" s="230" t="s">
        <v>4459</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219</v>
      </c>
      <c r="AU409" s="19" t="s">
        <v>81</v>
      </c>
    </row>
    <row r="410" s="14" customFormat="1">
      <c r="A410" s="14"/>
      <c r="B410" s="245"/>
      <c r="C410" s="246"/>
      <c r="D410" s="236" t="s">
        <v>221</v>
      </c>
      <c r="E410" s="247" t="s">
        <v>19</v>
      </c>
      <c r="F410" s="248" t="s">
        <v>4460</v>
      </c>
      <c r="G410" s="246"/>
      <c r="H410" s="249">
        <v>23.896000000000001</v>
      </c>
      <c r="I410" s="250"/>
      <c r="J410" s="246"/>
      <c r="K410" s="246"/>
      <c r="L410" s="251"/>
      <c r="M410" s="252"/>
      <c r="N410" s="253"/>
      <c r="O410" s="253"/>
      <c r="P410" s="253"/>
      <c r="Q410" s="253"/>
      <c r="R410" s="253"/>
      <c r="S410" s="253"/>
      <c r="T410" s="254"/>
      <c r="U410" s="14"/>
      <c r="V410" s="14"/>
      <c r="W410" s="14"/>
      <c r="X410" s="14"/>
      <c r="Y410" s="14"/>
      <c r="Z410" s="14"/>
      <c r="AA410" s="14"/>
      <c r="AB410" s="14"/>
      <c r="AC410" s="14"/>
      <c r="AD410" s="14"/>
      <c r="AE410" s="14"/>
      <c r="AT410" s="255" t="s">
        <v>221</v>
      </c>
      <c r="AU410" s="255" t="s">
        <v>81</v>
      </c>
      <c r="AV410" s="14" t="s">
        <v>83</v>
      </c>
      <c r="AW410" s="14" t="s">
        <v>34</v>
      </c>
      <c r="AX410" s="14" t="s">
        <v>74</v>
      </c>
      <c r="AY410" s="255" t="s">
        <v>210</v>
      </c>
    </row>
    <row r="411" s="16" customFormat="1">
      <c r="A411" s="16"/>
      <c r="B411" s="267"/>
      <c r="C411" s="268"/>
      <c r="D411" s="236" t="s">
        <v>221</v>
      </c>
      <c r="E411" s="269" t="s">
        <v>19</v>
      </c>
      <c r="F411" s="270" t="s">
        <v>236</v>
      </c>
      <c r="G411" s="268"/>
      <c r="H411" s="271">
        <v>23.896000000000001</v>
      </c>
      <c r="I411" s="272"/>
      <c r="J411" s="268"/>
      <c r="K411" s="268"/>
      <c r="L411" s="273"/>
      <c r="M411" s="274"/>
      <c r="N411" s="275"/>
      <c r="O411" s="275"/>
      <c r="P411" s="275"/>
      <c r="Q411" s="275"/>
      <c r="R411" s="275"/>
      <c r="S411" s="275"/>
      <c r="T411" s="276"/>
      <c r="U411" s="16"/>
      <c r="V411" s="16"/>
      <c r="W411" s="16"/>
      <c r="X411" s="16"/>
      <c r="Y411" s="16"/>
      <c r="Z411" s="16"/>
      <c r="AA411" s="16"/>
      <c r="AB411" s="16"/>
      <c r="AC411" s="16"/>
      <c r="AD411" s="16"/>
      <c r="AE411" s="16"/>
      <c r="AT411" s="277" t="s">
        <v>221</v>
      </c>
      <c r="AU411" s="277" t="s">
        <v>81</v>
      </c>
      <c r="AV411" s="16" t="s">
        <v>217</v>
      </c>
      <c r="AW411" s="16" t="s">
        <v>34</v>
      </c>
      <c r="AX411" s="16" t="s">
        <v>81</v>
      </c>
      <c r="AY411" s="277" t="s">
        <v>210</v>
      </c>
    </row>
    <row r="412" s="2" customFormat="1" ht="24.15" customHeight="1">
      <c r="A412" s="40"/>
      <c r="B412" s="41"/>
      <c r="C412" s="216" t="s">
        <v>1050</v>
      </c>
      <c r="D412" s="216" t="s">
        <v>212</v>
      </c>
      <c r="E412" s="217" t="s">
        <v>4461</v>
      </c>
      <c r="F412" s="218" t="s">
        <v>4462</v>
      </c>
      <c r="G412" s="219" t="s">
        <v>356</v>
      </c>
      <c r="H412" s="220">
        <v>10.289</v>
      </c>
      <c r="I412" s="221"/>
      <c r="J412" s="222">
        <f>ROUND(I412*H412,2)</f>
        <v>0</v>
      </c>
      <c r="K412" s="218" t="s">
        <v>216</v>
      </c>
      <c r="L412" s="46"/>
      <c r="M412" s="223" t="s">
        <v>19</v>
      </c>
      <c r="N412" s="224" t="s">
        <v>45</v>
      </c>
      <c r="O412" s="86"/>
      <c r="P412" s="225">
        <f>O412*H412</f>
        <v>0</v>
      </c>
      <c r="Q412" s="225">
        <v>0</v>
      </c>
      <c r="R412" s="225">
        <f>Q412*H412</f>
        <v>0</v>
      </c>
      <c r="S412" s="225">
        <v>0</v>
      </c>
      <c r="T412" s="226">
        <f>S412*H412</f>
        <v>0</v>
      </c>
      <c r="U412" s="40"/>
      <c r="V412" s="40"/>
      <c r="W412" s="40"/>
      <c r="X412" s="40"/>
      <c r="Y412" s="40"/>
      <c r="Z412" s="40"/>
      <c r="AA412" s="40"/>
      <c r="AB412" s="40"/>
      <c r="AC412" s="40"/>
      <c r="AD412" s="40"/>
      <c r="AE412" s="40"/>
      <c r="AR412" s="227" t="s">
        <v>217</v>
      </c>
      <c r="AT412" s="227" t="s">
        <v>212</v>
      </c>
      <c r="AU412" s="227" t="s">
        <v>81</v>
      </c>
      <c r="AY412" s="19" t="s">
        <v>210</v>
      </c>
      <c r="BE412" s="228">
        <f>IF(N412="základní",J412,0)</f>
        <v>0</v>
      </c>
      <c r="BF412" s="228">
        <f>IF(N412="snížená",J412,0)</f>
        <v>0</v>
      </c>
      <c r="BG412" s="228">
        <f>IF(N412="zákl. přenesená",J412,0)</f>
        <v>0</v>
      </c>
      <c r="BH412" s="228">
        <f>IF(N412="sníž. přenesená",J412,0)</f>
        <v>0</v>
      </c>
      <c r="BI412" s="228">
        <f>IF(N412="nulová",J412,0)</f>
        <v>0</v>
      </c>
      <c r="BJ412" s="19" t="s">
        <v>81</v>
      </c>
      <c r="BK412" s="228">
        <f>ROUND(I412*H412,2)</f>
        <v>0</v>
      </c>
      <c r="BL412" s="19" t="s">
        <v>217</v>
      </c>
      <c r="BM412" s="227" t="s">
        <v>1566</v>
      </c>
    </row>
    <row r="413" s="2" customFormat="1">
      <c r="A413" s="40"/>
      <c r="B413" s="41"/>
      <c r="C413" s="42"/>
      <c r="D413" s="229" t="s">
        <v>219</v>
      </c>
      <c r="E413" s="42"/>
      <c r="F413" s="230" t="s">
        <v>4463</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219</v>
      </c>
      <c r="AU413" s="19" t="s">
        <v>81</v>
      </c>
    </row>
    <row r="414" s="14" customFormat="1">
      <c r="A414" s="14"/>
      <c r="B414" s="245"/>
      <c r="C414" s="246"/>
      <c r="D414" s="236" t="s">
        <v>221</v>
      </c>
      <c r="E414" s="247" t="s">
        <v>19</v>
      </c>
      <c r="F414" s="248" t="s">
        <v>4464</v>
      </c>
      <c r="G414" s="246"/>
      <c r="H414" s="249">
        <v>10.289</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221</v>
      </c>
      <c r="AU414" s="255" t="s">
        <v>81</v>
      </c>
      <c r="AV414" s="14" t="s">
        <v>83</v>
      </c>
      <c r="AW414" s="14" t="s">
        <v>34</v>
      </c>
      <c r="AX414" s="14" t="s">
        <v>74</v>
      </c>
      <c r="AY414" s="255" t="s">
        <v>210</v>
      </c>
    </row>
    <row r="415" s="16" customFormat="1">
      <c r="A415" s="16"/>
      <c r="B415" s="267"/>
      <c r="C415" s="268"/>
      <c r="D415" s="236" t="s">
        <v>221</v>
      </c>
      <c r="E415" s="269" t="s">
        <v>19</v>
      </c>
      <c r="F415" s="270" t="s">
        <v>236</v>
      </c>
      <c r="G415" s="268"/>
      <c r="H415" s="271">
        <v>10.289</v>
      </c>
      <c r="I415" s="272"/>
      <c r="J415" s="268"/>
      <c r="K415" s="268"/>
      <c r="L415" s="273"/>
      <c r="M415" s="274"/>
      <c r="N415" s="275"/>
      <c r="O415" s="275"/>
      <c r="P415" s="275"/>
      <c r="Q415" s="275"/>
      <c r="R415" s="275"/>
      <c r="S415" s="275"/>
      <c r="T415" s="276"/>
      <c r="U415" s="16"/>
      <c r="V415" s="16"/>
      <c r="W415" s="16"/>
      <c r="X415" s="16"/>
      <c r="Y415" s="16"/>
      <c r="Z415" s="16"/>
      <c r="AA415" s="16"/>
      <c r="AB415" s="16"/>
      <c r="AC415" s="16"/>
      <c r="AD415" s="16"/>
      <c r="AE415" s="16"/>
      <c r="AT415" s="277" t="s">
        <v>221</v>
      </c>
      <c r="AU415" s="277" t="s">
        <v>81</v>
      </c>
      <c r="AV415" s="16" t="s">
        <v>217</v>
      </c>
      <c r="AW415" s="16" t="s">
        <v>34</v>
      </c>
      <c r="AX415" s="16" t="s">
        <v>81</v>
      </c>
      <c r="AY415" s="277" t="s">
        <v>210</v>
      </c>
    </row>
    <row r="416" s="2" customFormat="1" ht="24.15" customHeight="1">
      <c r="A416" s="40"/>
      <c r="B416" s="41"/>
      <c r="C416" s="216" t="s">
        <v>1057</v>
      </c>
      <c r="D416" s="216" t="s">
        <v>212</v>
      </c>
      <c r="E416" s="217" t="s">
        <v>4465</v>
      </c>
      <c r="F416" s="218" t="s">
        <v>4466</v>
      </c>
      <c r="G416" s="219" t="s">
        <v>356</v>
      </c>
      <c r="H416" s="220">
        <v>311.88</v>
      </c>
      <c r="I416" s="221"/>
      <c r="J416" s="222">
        <f>ROUND(I416*H416,2)</f>
        <v>0</v>
      </c>
      <c r="K416" s="218" t="s">
        <v>216</v>
      </c>
      <c r="L416" s="46"/>
      <c r="M416" s="223" t="s">
        <v>19</v>
      </c>
      <c r="N416" s="224" t="s">
        <v>45</v>
      </c>
      <c r="O416" s="86"/>
      <c r="P416" s="225">
        <f>O416*H416</f>
        <v>0</v>
      </c>
      <c r="Q416" s="225">
        <v>0</v>
      </c>
      <c r="R416" s="225">
        <f>Q416*H416</f>
        <v>0</v>
      </c>
      <c r="S416" s="225">
        <v>0</v>
      </c>
      <c r="T416" s="226">
        <f>S416*H416</f>
        <v>0</v>
      </c>
      <c r="U416" s="40"/>
      <c r="V416" s="40"/>
      <c r="W416" s="40"/>
      <c r="X416" s="40"/>
      <c r="Y416" s="40"/>
      <c r="Z416" s="40"/>
      <c r="AA416" s="40"/>
      <c r="AB416" s="40"/>
      <c r="AC416" s="40"/>
      <c r="AD416" s="40"/>
      <c r="AE416" s="40"/>
      <c r="AR416" s="227" t="s">
        <v>217</v>
      </c>
      <c r="AT416" s="227" t="s">
        <v>212</v>
      </c>
      <c r="AU416" s="227" t="s">
        <v>81</v>
      </c>
      <c r="AY416" s="19" t="s">
        <v>210</v>
      </c>
      <c r="BE416" s="228">
        <f>IF(N416="základní",J416,0)</f>
        <v>0</v>
      </c>
      <c r="BF416" s="228">
        <f>IF(N416="snížená",J416,0)</f>
        <v>0</v>
      </c>
      <c r="BG416" s="228">
        <f>IF(N416="zákl. přenesená",J416,0)</f>
        <v>0</v>
      </c>
      <c r="BH416" s="228">
        <f>IF(N416="sníž. přenesená",J416,0)</f>
        <v>0</v>
      </c>
      <c r="BI416" s="228">
        <f>IF(N416="nulová",J416,0)</f>
        <v>0</v>
      </c>
      <c r="BJ416" s="19" t="s">
        <v>81</v>
      </c>
      <c r="BK416" s="228">
        <f>ROUND(I416*H416,2)</f>
        <v>0</v>
      </c>
      <c r="BL416" s="19" t="s">
        <v>217</v>
      </c>
      <c r="BM416" s="227" t="s">
        <v>1575</v>
      </c>
    </row>
    <row r="417" s="2" customFormat="1">
      <c r="A417" s="40"/>
      <c r="B417" s="41"/>
      <c r="C417" s="42"/>
      <c r="D417" s="229" t="s">
        <v>219</v>
      </c>
      <c r="E417" s="42"/>
      <c r="F417" s="230" t="s">
        <v>4467</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219</v>
      </c>
      <c r="AU417" s="19" t="s">
        <v>81</v>
      </c>
    </row>
    <row r="418" s="14" customFormat="1">
      <c r="A418" s="14"/>
      <c r="B418" s="245"/>
      <c r="C418" s="246"/>
      <c r="D418" s="236" t="s">
        <v>221</v>
      </c>
      <c r="E418" s="247" t="s">
        <v>19</v>
      </c>
      <c r="F418" s="248" t="s">
        <v>4468</v>
      </c>
      <c r="G418" s="246"/>
      <c r="H418" s="249">
        <v>311.88</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221</v>
      </c>
      <c r="AU418" s="255" t="s">
        <v>81</v>
      </c>
      <c r="AV418" s="14" t="s">
        <v>83</v>
      </c>
      <c r="AW418" s="14" t="s">
        <v>34</v>
      </c>
      <c r="AX418" s="14" t="s">
        <v>74</v>
      </c>
      <c r="AY418" s="255" t="s">
        <v>210</v>
      </c>
    </row>
    <row r="419" s="16" customFormat="1">
      <c r="A419" s="16"/>
      <c r="B419" s="267"/>
      <c r="C419" s="268"/>
      <c r="D419" s="236" t="s">
        <v>221</v>
      </c>
      <c r="E419" s="269" t="s">
        <v>19</v>
      </c>
      <c r="F419" s="270" t="s">
        <v>236</v>
      </c>
      <c r="G419" s="268"/>
      <c r="H419" s="271">
        <v>311.88</v>
      </c>
      <c r="I419" s="272"/>
      <c r="J419" s="268"/>
      <c r="K419" s="268"/>
      <c r="L419" s="273"/>
      <c r="M419" s="295"/>
      <c r="N419" s="296"/>
      <c r="O419" s="296"/>
      <c r="P419" s="296"/>
      <c r="Q419" s="296"/>
      <c r="R419" s="296"/>
      <c r="S419" s="296"/>
      <c r="T419" s="297"/>
      <c r="U419" s="16"/>
      <c r="V419" s="16"/>
      <c r="W419" s="16"/>
      <c r="X419" s="16"/>
      <c r="Y419" s="16"/>
      <c r="Z419" s="16"/>
      <c r="AA419" s="16"/>
      <c r="AB419" s="16"/>
      <c r="AC419" s="16"/>
      <c r="AD419" s="16"/>
      <c r="AE419" s="16"/>
      <c r="AT419" s="277" t="s">
        <v>221</v>
      </c>
      <c r="AU419" s="277" t="s">
        <v>81</v>
      </c>
      <c r="AV419" s="16" t="s">
        <v>217</v>
      </c>
      <c r="AW419" s="16" t="s">
        <v>34</v>
      </c>
      <c r="AX419" s="16" t="s">
        <v>81</v>
      </c>
      <c r="AY419" s="277" t="s">
        <v>210</v>
      </c>
    </row>
    <row r="420" s="2" customFormat="1" ht="6.96" customHeight="1">
      <c r="A420" s="40"/>
      <c r="B420" s="61"/>
      <c r="C420" s="62"/>
      <c r="D420" s="62"/>
      <c r="E420" s="62"/>
      <c r="F420" s="62"/>
      <c r="G420" s="62"/>
      <c r="H420" s="62"/>
      <c r="I420" s="62"/>
      <c r="J420" s="62"/>
      <c r="K420" s="62"/>
      <c r="L420" s="46"/>
      <c r="M420" s="40"/>
      <c r="O420" s="40"/>
      <c r="P420" s="40"/>
      <c r="Q420" s="40"/>
      <c r="R420" s="40"/>
      <c r="S420" s="40"/>
      <c r="T420" s="40"/>
      <c r="U420" s="40"/>
      <c r="V420" s="40"/>
      <c r="W420" s="40"/>
      <c r="X420" s="40"/>
      <c r="Y420" s="40"/>
      <c r="Z420" s="40"/>
      <c r="AA420" s="40"/>
      <c r="AB420" s="40"/>
      <c r="AC420" s="40"/>
      <c r="AD420" s="40"/>
      <c r="AE420" s="40"/>
    </row>
  </sheetData>
  <sheetProtection sheet="1" autoFilter="0" formatColumns="0" formatRows="0" objects="1" scenarios="1" spinCount="100000" saltValue="Jw5spwUYL4gtf2fN76j5ogOwwogUvPqBAyaAQX5pZm8DvMp6F5S9XyJoH0hXeV91Z//3NejeflfhdStVGr5cRA==" hashValue="Hbr3FO6BMRqXM6qih0iNCd+Gj7e8ZIMb3WmoBHqmV5EShYl1UMSI6FmhpeXTug9lmxy2YgdX19eG8Ln6q9x6xQ==" algorithmName="SHA-512" password="CC35"/>
  <autoFilter ref="C103:K419"/>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hyperlinks>
    <hyperlink ref="F107" r:id="rId1" display="https://podminky.urs.cz/item/CS_URS_2023_01/132254204"/>
    <hyperlink ref="F111" r:id="rId2" display="https://podminky.urs.cz/item/CS_URS_2023_01/139001101"/>
    <hyperlink ref="F116" r:id="rId3" display="https://podminky.urs.cz/item/CS_URS_2023_01/151811131"/>
    <hyperlink ref="F120" r:id="rId4" display="https://podminky.urs.cz/item/CS_URS_2023_01/151811231"/>
    <hyperlink ref="F125" r:id="rId5" display="https://podminky.urs.cz/item/CS_URS_2023_01/161150000"/>
    <hyperlink ref="F129" r:id="rId6" display="https://podminky.urs.cz/item/CS_URS_2023_01/162751117"/>
    <hyperlink ref="F133" r:id="rId7" display="https://podminky.urs.cz/item/CS_URS_2023_01/171201231"/>
    <hyperlink ref="F138" r:id="rId8" display="https://podminky.urs.cz/item/CS_URS_2023_01/174151101.1"/>
    <hyperlink ref="F146" r:id="rId9" display="https://podminky.urs.cz/item/CS_URS_2023_01/451570001"/>
    <hyperlink ref="F150" r:id="rId10" display="https://podminky.urs.cz/item/CS_URS_2023_01/451570002"/>
    <hyperlink ref="F154" r:id="rId11" display="https://podminky.urs.cz/item/CS_URS_2023_01/451573111"/>
    <hyperlink ref="F156" r:id="rId12" display="https://podminky.urs.cz/item/CS_URS_2023_01/452321141"/>
    <hyperlink ref="F161" r:id="rId13" display="https://podminky.urs.cz/item/CS_URS_2023_01/452351101"/>
    <hyperlink ref="F165" r:id="rId14" display="https://podminky.urs.cz/item/CS_URS_2023_01/452368211"/>
    <hyperlink ref="F171" r:id="rId15" display="https://podminky.urs.cz/item/CS_URS_2023_01/871265211"/>
    <hyperlink ref="F175" r:id="rId16" display="https://podminky.urs.cz/item/CS_URS_2023_01/871275211"/>
    <hyperlink ref="F179" r:id="rId17" display="https://podminky.urs.cz/item/CS_URS_2023_01/871315221"/>
    <hyperlink ref="F183" r:id="rId18" display="https://podminky.urs.cz/item/CS_URS_2023_01/871355221"/>
    <hyperlink ref="F187" r:id="rId19" display="https://podminky.urs.cz/item/CS_URS_2023_01/877315211"/>
    <hyperlink ref="F203" r:id="rId20" display="https://podminky.urs.cz/item/CS_URS_2023_01/877355221"/>
    <hyperlink ref="F210" r:id="rId21" display="https://podminky.urs.cz/item/CS_URS_2023_01/877315221"/>
    <hyperlink ref="F217" r:id="rId22" display="https://podminky.urs.cz/item/CS_URS_2023_01/831263195"/>
    <hyperlink ref="F221" r:id="rId23" display="https://podminky.urs.cz/item/CS_URS_2023_01/892351111"/>
    <hyperlink ref="F225" r:id="rId24" display="https://podminky.urs.cz/item/CS_URS_2023_01/721141103"/>
    <hyperlink ref="F230" r:id="rId25" display="https://podminky.urs.cz/item/CS_URS_2023_01/721241102"/>
    <hyperlink ref="F234" r:id="rId26" display="https://podminky.urs.cz/item/CS_URS_2023_01/212755214"/>
    <hyperlink ref="F238" r:id="rId27" display="https://podminky.urs.cz/item/CS_URS_2023_01/212755216"/>
    <hyperlink ref="F243" r:id="rId28" display="https://podminky.urs.cz/item/CS_URS_2023_01/894410102"/>
    <hyperlink ref="F250" r:id="rId29" display="https://podminky.urs.cz/item/CS_URS_2023_01/894410101"/>
    <hyperlink ref="F257" r:id="rId30" display="https://podminky.urs.cz/item/CS_URS_2023_01/894410211"/>
    <hyperlink ref="F264" r:id="rId31" display="https://podminky.urs.cz/item/CS_URS_2023_01/894410232"/>
    <hyperlink ref="F271" r:id="rId32" display="https://podminky.urs.cz/item/CS_URS_2023_01/894410001"/>
    <hyperlink ref="F278" r:id="rId33" display="https://podminky.urs.cz/item/CS_URS_2023_01/894410002"/>
    <hyperlink ref="F285" r:id="rId34" display="https://podminky.urs.cz/item/CS_URS_2023_01/452112112"/>
    <hyperlink ref="F301" r:id="rId35" display="https://podminky.urs.cz/item/CS_URS_2023_01/899104112"/>
    <hyperlink ref="F309" r:id="rId36" display="https://podminky.urs.cz/item/CS_URS_2023_01/894812311"/>
    <hyperlink ref="F313" r:id="rId37" display="https://podminky.urs.cz/item/CS_URS_2023_01/894812331"/>
    <hyperlink ref="F317" r:id="rId38" display="https://podminky.urs.cz/item/CS_URS_2023_01/894812339"/>
    <hyperlink ref="F321" r:id="rId39" display="https://podminky.urs.cz/item/CS_URS_2023_01/894812351"/>
    <hyperlink ref="F325" r:id="rId40" display="https://podminky.urs.cz/item/CS_URS_2023_01/894812612"/>
    <hyperlink ref="F331" r:id="rId41" display="https://podminky.urs.cz/item/CS_URS_2023_01/871180001"/>
    <hyperlink ref="F338" r:id="rId42" display="https://podminky.urs.cz/item/CS_URS_2023_01/871160002"/>
    <hyperlink ref="F357" r:id="rId43" display="https://podminky.urs.cz/item/CS_URS_2023_01/891211112"/>
    <hyperlink ref="F364" r:id="rId44" display="https://podminky.urs.cz/item/CS_URS_2023_01/722290229"/>
    <hyperlink ref="F368" r:id="rId45" display="https://podminky.urs.cz/item/CS_URS_2023_01/892241111"/>
    <hyperlink ref="F385" r:id="rId46" display="https://podminky.urs.cz/item/CS_URS_2023_01/382410001"/>
    <hyperlink ref="F389" r:id="rId47" display="https://podminky.urs.cz/item/CS_URS_2023_01/382410002"/>
    <hyperlink ref="F393" r:id="rId48" display="https://podminky.urs.cz/item/CS_URS_2023_01/382410003"/>
    <hyperlink ref="F398" r:id="rId49" display="https://podminky.urs.cz/item/CS_URS_2023_01/871211811"/>
    <hyperlink ref="F403" r:id="rId50" display="https://podminky.urs.cz/item/CS_URS_2023_01/997002611"/>
    <hyperlink ref="F409" r:id="rId51" display="https://podminky.urs.cz/item/CS_URS_2023_01/998275101"/>
    <hyperlink ref="F413" r:id="rId52" display="https://podminky.urs.cz/item/CS_URS_2023_01/998276101"/>
    <hyperlink ref="F417" r:id="rId53" display="https://podminky.urs.cz/item/CS_URS_2023_01/99822511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4469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ROUND((SUM(BE98:BE154)),  2)</f>
        <v>0</v>
      </c>
      <c r="G37" s="40"/>
      <c r="H37" s="40"/>
      <c r="I37" s="160">
        <v>0.20999999999999999</v>
      </c>
      <c r="J37" s="159">
        <f>ROUND(((SUM(BE98:BE154))*I37),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ROUND((SUM(BF98:BF154)),  2)</f>
        <v>0</v>
      </c>
      <c r="G38" s="40"/>
      <c r="H38" s="40"/>
      <c r="I38" s="160">
        <v>0.14999999999999999</v>
      </c>
      <c r="J38" s="159">
        <f>ROUND(((SUM(BF98:BF154))*I38),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ROUND((SUM(BG98:BG154)),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ROUND((SUM(BH98:BH154)),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ROUND((SUM(BI98:BI154)),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04.2 - Domovní plynovod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181</v>
      </c>
      <c r="E70" s="186"/>
      <c r="F70" s="186"/>
      <c r="G70" s="186"/>
      <c r="H70" s="186"/>
      <c r="I70" s="186"/>
      <c r="J70" s="187">
        <f>J123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4470</v>
      </c>
      <c r="E71" s="186"/>
      <c r="F71" s="186"/>
      <c r="G71" s="186"/>
      <c r="H71" s="186"/>
      <c r="I71" s="186"/>
      <c r="J71" s="187">
        <f>J128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185</v>
      </c>
      <c r="E72" s="186"/>
      <c r="F72" s="186"/>
      <c r="G72" s="186"/>
      <c r="H72" s="186"/>
      <c r="I72" s="186"/>
      <c r="J72" s="187">
        <f>J137</f>
        <v>0</v>
      </c>
      <c r="K72" s="126"/>
      <c r="L72" s="188"/>
      <c r="S72" s="10"/>
      <c r="T72" s="10"/>
      <c r="U72" s="10"/>
      <c r="V72" s="10"/>
      <c r="W72" s="10"/>
      <c r="X72" s="10"/>
      <c r="Y72" s="10"/>
      <c r="Z72" s="10"/>
      <c r="AA72" s="10"/>
      <c r="AB72" s="10"/>
      <c r="AC72" s="10"/>
      <c r="AD72" s="10"/>
      <c r="AE72" s="10"/>
    </row>
    <row r="73" s="9" customFormat="1" ht="24.96" customHeight="1">
      <c r="A73" s="9"/>
      <c r="B73" s="178"/>
      <c r="C73" s="179"/>
      <c r="D73" s="180" t="s">
        <v>186</v>
      </c>
      <c r="E73" s="181"/>
      <c r="F73" s="181"/>
      <c r="G73" s="181"/>
      <c r="H73" s="181"/>
      <c r="I73" s="181"/>
      <c r="J73" s="182">
        <f>J142</f>
        <v>0</v>
      </c>
      <c r="K73" s="179"/>
      <c r="L73" s="183"/>
      <c r="S73" s="9"/>
      <c r="T73" s="9"/>
      <c r="U73" s="9"/>
      <c r="V73" s="9"/>
      <c r="W73" s="9"/>
      <c r="X73" s="9"/>
      <c r="Y73" s="9"/>
      <c r="Z73" s="9"/>
      <c r="AA73" s="9"/>
      <c r="AB73" s="9"/>
      <c r="AC73" s="9"/>
      <c r="AD73" s="9"/>
      <c r="AE73" s="9"/>
    </row>
    <row r="74" s="10" customFormat="1" ht="19.92" customHeight="1">
      <c r="A74" s="10"/>
      <c r="B74" s="184"/>
      <c r="C74" s="126"/>
      <c r="D74" s="185" t="s">
        <v>3098</v>
      </c>
      <c r="E74" s="186"/>
      <c r="F74" s="186"/>
      <c r="G74" s="186"/>
      <c r="H74" s="186"/>
      <c r="I74" s="186"/>
      <c r="J74" s="187">
        <f>J143</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195</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Revitalizace Starého děkanství, Nymburk</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167</v>
      </c>
      <c r="D85" s="24"/>
      <c r="E85" s="24"/>
      <c r="F85" s="24"/>
      <c r="G85" s="24"/>
      <c r="H85" s="24"/>
      <c r="I85" s="24"/>
      <c r="J85" s="24"/>
      <c r="K85" s="24"/>
      <c r="L85" s="22"/>
    </row>
    <row r="86" s="1" customFormat="1" ht="16.5" customHeight="1">
      <c r="B86" s="23"/>
      <c r="C86" s="24"/>
      <c r="D86" s="24"/>
      <c r="E86" s="172" t="s">
        <v>2268</v>
      </c>
      <c r="F86" s="24"/>
      <c r="G86" s="24"/>
      <c r="H86" s="24"/>
      <c r="I86" s="24"/>
      <c r="J86" s="24"/>
      <c r="K86" s="24"/>
      <c r="L86" s="22"/>
    </row>
    <row r="87" s="1" customFormat="1" ht="12" customHeight="1">
      <c r="B87" s="23"/>
      <c r="C87" s="34" t="s">
        <v>169</v>
      </c>
      <c r="D87" s="24"/>
      <c r="E87" s="24"/>
      <c r="F87" s="24"/>
      <c r="G87" s="24"/>
      <c r="H87" s="24"/>
      <c r="I87" s="24"/>
      <c r="J87" s="24"/>
      <c r="K87" s="24"/>
      <c r="L87" s="22"/>
    </row>
    <row r="88" s="2" customFormat="1" ht="16.5" customHeight="1">
      <c r="A88" s="40"/>
      <c r="B88" s="41"/>
      <c r="C88" s="42"/>
      <c r="D88" s="42"/>
      <c r="E88" s="173" t="s">
        <v>4115</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171</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04.2 - Domovní plynovod</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2. 5. 2022</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31</v>
      </c>
      <c r="J94" s="38" t="str">
        <f>E25</f>
        <v>FAPAL s.r.o.</v>
      </c>
      <c r="K94" s="42"/>
      <c r="L94" s="148"/>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IF(E22="","",E22)</f>
        <v>Vyplň údaj</v>
      </c>
      <c r="G95" s="42"/>
      <c r="H95" s="42"/>
      <c r="I95" s="34" t="s">
        <v>35</v>
      </c>
      <c r="J95" s="38" t="str">
        <f>E28</f>
        <v>Veronika Šoulová</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196</v>
      </c>
      <c r="D97" s="192" t="s">
        <v>59</v>
      </c>
      <c r="E97" s="192" t="s">
        <v>55</v>
      </c>
      <c r="F97" s="192" t="s">
        <v>56</v>
      </c>
      <c r="G97" s="192" t="s">
        <v>197</v>
      </c>
      <c r="H97" s="192" t="s">
        <v>198</v>
      </c>
      <c r="I97" s="192" t="s">
        <v>199</v>
      </c>
      <c r="J97" s="192" t="s">
        <v>175</v>
      </c>
      <c r="K97" s="193" t="s">
        <v>200</v>
      </c>
      <c r="L97" s="194"/>
      <c r="M97" s="94" t="s">
        <v>19</v>
      </c>
      <c r="N97" s="95" t="s">
        <v>44</v>
      </c>
      <c r="O97" s="95" t="s">
        <v>201</v>
      </c>
      <c r="P97" s="95" t="s">
        <v>202</v>
      </c>
      <c r="Q97" s="95" t="s">
        <v>203</v>
      </c>
      <c r="R97" s="95" t="s">
        <v>204</v>
      </c>
      <c r="S97" s="95" t="s">
        <v>205</v>
      </c>
      <c r="T97" s="96" t="s">
        <v>206</v>
      </c>
      <c r="U97" s="189"/>
      <c r="V97" s="189"/>
      <c r="W97" s="189"/>
      <c r="X97" s="189"/>
      <c r="Y97" s="189"/>
      <c r="Z97" s="189"/>
      <c r="AA97" s="189"/>
      <c r="AB97" s="189"/>
      <c r="AC97" s="189"/>
      <c r="AD97" s="189"/>
      <c r="AE97" s="189"/>
    </row>
    <row r="98" s="2" customFormat="1" ht="22.8" customHeight="1">
      <c r="A98" s="40"/>
      <c r="B98" s="41"/>
      <c r="C98" s="101" t="s">
        <v>207</v>
      </c>
      <c r="D98" s="42"/>
      <c r="E98" s="42"/>
      <c r="F98" s="42"/>
      <c r="G98" s="42"/>
      <c r="H98" s="42"/>
      <c r="I98" s="42"/>
      <c r="J98" s="195">
        <f>BK98</f>
        <v>0</v>
      </c>
      <c r="K98" s="42"/>
      <c r="L98" s="46"/>
      <c r="M98" s="97"/>
      <c r="N98" s="196"/>
      <c r="O98" s="98"/>
      <c r="P98" s="197">
        <f>P99+P142</f>
        <v>0</v>
      </c>
      <c r="Q98" s="98"/>
      <c r="R98" s="197">
        <f>R99+R142</f>
        <v>20.027676</v>
      </c>
      <c r="S98" s="98"/>
      <c r="T98" s="198">
        <f>T99+T142</f>
        <v>0</v>
      </c>
      <c r="U98" s="40"/>
      <c r="V98" s="40"/>
      <c r="W98" s="40"/>
      <c r="X98" s="40"/>
      <c r="Y98" s="40"/>
      <c r="Z98" s="40"/>
      <c r="AA98" s="40"/>
      <c r="AB98" s="40"/>
      <c r="AC98" s="40"/>
      <c r="AD98" s="40"/>
      <c r="AE98" s="40"/>
      <c r="AT98" s="19" t="s">
        <v>73</v>
      </c>
      <c r="AU98" s="19" t="s">
        <v>176</v>
      </c>
      <c r="BK98" s="199">
        <f>BK99+BK142</f>
        <v>0</v>
      </c>
    </row>
    <row r="99" s="12" customFormat="1" ht="25.92" customHeight="1">
      <c r="A99" s="12"/>
      <c r="B99" s="200"/>
      <c r="C99" s="201"/>
      <c r="D99" s="202" t="s">
        <v>73</v>
      </c>
      <c r="E99" s="203" t="s">
        <v>208</v>
      </c>
      <c r="F99" s="203" t="s">
        <v>209</v>
      </c>
      <c r="G99" s="201"/>
      <c r="H99" s="201"/>
      <c r="I99" s="204"/>
      <c r="J99" s="205">
        <f>BK99</f>
        <v>0</v>
      </c>
      <c r="K99" s="201"/>
      <c r="L99" s="206"/>
      <c r="M99" s="207"/>
      <c r="N99" s="208"/>
      <c r="O99" s="208"/>
      <c r="P99" s="209">
        <f>P100+P123+P128+P137</f>
        <v>0</v>
      </c>
      <c r="Q99" s="208"/>
      <c r="R99" s="209">
        <f>R100+R123+R128+R137</f>
        <v>20.027676</v>
      </c>
      <c r="S99" s="208"/>
      <c r="T99" s="210">
        <f>T100+T123+T128+T137</f>
        <v>0</v>
      </c>
      <c r="U99" s="12"/>
      <c r="V99" s="12"/>
      <c r="W99" s="12"/>
      <c r="X99" s="12"/>
      <c r="Y99" s="12"/>
      <c r="Z99" s="12"/>
      <c r="AA99" s="12"/>
      <c r="AB99" s="12"/>
      <c r="AC99" s="12"/>
      <c r="AD99" s="12"/>
      <c r="AE99" s="12"/>
      <c r="AR99" s="211" t="s">
        <v>81</v>
      </c>
      <c r="AT99" s="212" t="s">
        <v>73</v>
      </c>
      <c r="AU99" s="212" t="s">
        <v>74</v>
      </c>
      <c r="AY99" s="211" t="s">
        <v>210</v>
      </c>
      <c r="BK99" s="213">
        <f>BK100+BK123+BK128+BK137</f>
        <v>0</v>
      </c>
    </row>
    <row r="100" s="12" customFormat="1" ht="22.8" customHeight="1">
      <c r="A100" s="12"/>
      <c r="B100" s="200"/>
      <c r="C100" s="201"/>
      <c r="D100" s="202" t="s">
        <v>73</v>
      </c>
      <c r="E100" s="214" t="s">
        <v>81</v>
      </c>
      <c r="F100" s="214" t="s">
        <v>211</v>
      </c>
      <c r="G100" s="201"/>
      <c r="H100" s="201"/>
      <c r="I100" s="204"/>
      <c r="J100" s="215">
        <f>BK100</f>
        <v>0</v>
      </c>
      <c r="K100" s="201"/>
      <c r="L100" s="206"/>
      <c r="M100" s="207"/>
      <c r="N100" s="208"/>
      <c r="O100" s="208"/>
      <c r="P100" s="209">
        <f>SUM(P101:P122)</f>
        <v>0</v>
      </c>
      <c r="Q100" s="208"/>
      <c r="R100" s="209">
        <f>SUM(R101:R122)</f>
        <v>20.015999999999998</v>
      </c>
      <c r="S100" s="208"/>
      <c r="T100" s="210">
        <f>SUM(T101:T122)</f>
        <v>0</v>
      </c>
      <c r="U100" s="12"/>
      <c r="V100" s="12"/>
      <c r="W100" s="12"/>
      <c r="X100" s="12"/>
      <c r="Y100" s="12"/>
      <c r="Z100" s="12"/>
      <c r="AA100" s="12"/>
      <c r="AB100" s="12"/>
      <c r="AC100" s="12"/>
      <c r="AD100" s="12"/>
      <c r="AE100" s="12"/>
      <c r="AR100" s="211" t="s">
        <v>81</v>
      </c>
      <c r="AT100" s="212" t="s">
        <v>73</v>
      </c>
      <c r="AU100" s="212" t="s">
        <v>81</v>
      </c>
      <c r="AY100" s="211" t="s">
        <v>210</v>
      </c>
      <c r="BK100" s="213">
        <f>SUM(BK101:BK122)</f>
        <v>0</v>
      </c>
    </row>
    <row r="101" s="2" customFormat="1" ht="16.5" customHeight="1">
      <c r="A101" s="40"/>
      <c r="B101" s="41"/>
      <c r="C101" s="216" t="s">
        <v>81</v>
      </c>
      <c r="D101" s="216" t="s">
        <v>212</v>
      </c>
      <c r="E101" s="217" t="s">
        <v>4471</v>
      </c>
      <c r="F101" s="218" t="s">
        <v>4472</v>
      </c>
      <c r="G101" s="219" t="s">
        <v>270</v>
      </c>
      <c r="H101" s="220">
        <v>25.02</v>
      </c>
      <c r="I101" s="221"/>
      <c r="J101" s="222">
        <f>ROUND(I101*H101,2)</f>
        <v>0</v>
      </c>
      <c r="K101" s="218" t="s">
        <v>216</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217</v>
      </c>
      <c r="AT101" s="227" t="s">
        <v>212</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217</v>
      </c>
      <c r="BM101" s="227" t="s">
        <v>4473</v>
      </c>
    </row>
    <row r="102" s="2" customFormat="1">
      <c r="A102" s="40"/>
      <c r="B102" s="41"/>
      <c r="C102" s="42"/>
      <c r="D102" s="229" t="s">
        <v>219</v>
      </c>
      <c r="E102" s="42"/>
      <c r="F102" s="230" t="s">
        <v>4474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219</v>
      </c>
      <c r="AU102" s="19" t="s">
        <v>83</v>
      </c>
    </row>
    <row r="103" s="13" customFormat="1">
      <c r="A103" s="13"/>
      <c r="B103" s="234"/>
      <c r="C103" s="235"/>
      <c r="D103" s="236" t="s">
        <v>221</v>
      </c>
      <c r="E103" s="237" t="s">
        <v>19</v>
      </c>
      <c r="F103" s="238" t="s">
        <v>4475</v>
      </c>
      <c r="G103" s="235"/>
      <c r="H103" s="237" t="s">
        <v>19</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221</v>
      </c>
      <c r="AU103" s="244" t="s">
        <v>83</v>
      </c>
      <c r="AV103" s="13" t="s">
        <v>81</v>
      </c>
      <c r="AW103" s="13" t="s">
        <v>34</v>
      </c>
      <c r="AX103" s="13" t="s">
        <v>74</v>
      </c>
      <c r="AY103" s="244" t="s">
        <v>210</v>
      </c>
    </row>
    <row r="104" s="14" customFormat="1">
      <c r="A104" s="14"/>
      <c r="B104" s="245"/>
      <c r="C104" s="246"/>
      <c r="D104" s="236" t="s">
        <v>221</v>
      </c>
      <c r="E104" s="247" t="s">
        <v>19</v>
      </c>
      <c r="F104" s="248" t="s">
        <v>4476</v>
      </c>
      <c r="G104" s="246"/>
      <c r="H104" s="249">
        <v>25.02</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221</v>
      </c>
      <c r="AU104" s="255" t="s">
        <v>83</v>
      </c>
      <c r="AV104" s="14" t="s">
        <v>83</v>
      </c>
      <c r="AW104" s="14" t="s">
        <v>34</v>
      </c>
      <c r="AX104" s="14" t="s">
        <v>81</v>
      </c>
      <c r="AY104" s="255" t="s">
        <v>210</v>
      </c>
    </row>
    <row r="105" s="2" customFormat="1" ht="24.15" customHeight="1">
      <c r="A105" s="40"/>
      <c r="B105" s="41"/>
      <c r="C105" s="216" t="s">
        <v>83</v>
      </c>
      <c r="D105" s="216" t="s">
        <v>212</v>
      </c>
      <c r="E105" s="217" t="s">
        <v>4477</v>
      </c>
      <c r="F105" s="218" t="s">
        <v>4478</v>
      </c>
      <c r="G105" s="219" t="s">
        <v>215</v>
      </c>
      <c r="H105" s="220">
        <v>22.518000000000001</v>
      </c>
      <c r="I105" s="221"/>
      <c r="J105" s="222">
        <f>ROUND(I105*H105,2)</f>
        <v>0</v>
      </c>
      <c r="K105" s="218" t="s">
        <v>216</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217</v>
      </c>
      <c r="AT105" s="227" t="s">
        <v>212</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v>
      </c>
      <c r="BM105" s="227" t="s">
        <v>4479</v>
      </c>
    </row>
    <row r="106" s="2" customFormat="1">
      <c r="A106" s="40"/>
      <c r="B106" s="41"/>
      <c r="C106" s="42"/>
      <c r="D106" s="229" t="s">
        <v>219</v>
      </c>
      <c r="E106" s="42"/>
      <c r="F106" s="230" t="s">
        <v>4480</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219</v>
      </c>
      <c r="AU106" s="19" t="s">
        <v>83</v>
      </c>
    </row>
    <row r="107" s="13" customFormat="1">
      <c r="A107" s="13"/>
      <c r="B107" s="234"/>
      <c r="C107" s="235"/>
      <c r="D107" s="236" t="s">
        <v>221</v>
      </c>
      <c r="E107" s="237" t="s">
        <v>19</v>
      </c>
      <c r="F107" s="238" t="s">
        <v>4475</v>
      </c>
      <c r="G107" s="235"/>
      <c r="H107" s="237" t="s">
        <v>19</v>
      </c>
      <c r="I107" s="239"/>
      <c r="J107" s="235"/>
      <c r="K107" s="235"/>
      <c r="L107" s="240"/>
      <c r="M107" s="241"/>
      <c r="N107" s="242"/>
      <c r="O107" s="242"/>
      <c r="P107" s="242"/>
      <c r="Q107" s="242"/>
      <c r="R107" s="242"/>
      <c r="S107" s="242"/>
      <c r="T107" s="243"/>
      <c r="U107" s="13"/>
      <c r="V107" s="13"/>
      <c r="W107" s="13"/>
      <c r="X107" s="13"/>
      <c r="Y107" s="13"/>
      <c r="Z107" s="13"/>
      <c r="AA107" s="13"/>
      <c r="AB107" s="13"/>
      <c r="AC107" s="13"/>
      <c r="AD107" s="13"/>
      <c r="AE107" s="13"/>
      <c r="AT107" s="244" t="s">
        <v>221</v>
      </c>
      <c r="AU107" s="244" t="s">
        <v>83</v>
      </c>
      <c r="AV107" s="13" t="s">
        <v>81</v>
      </c>
      <c r="AW107" s="13" t="s">
        <v>34</v>
      </c>
      <c r="AX107" s="13" t="s">
        <v>74</v>
      </c>
      <c r="AY107" s="244" t="s">
        <v>210</v>
      </c>
    </row>
    <row r="108" s="14" customFormat="1">
      <c r="A108" s="14"/>
      <c r="B108" s="245"/>
      <c r="C108" s="246"/>
      <c r="D108" s="236" t="s">
        <v>221</v>
      </c>
      <c r="E108" s="247" t="s">
        <v>19</v>
      </c>
      <c r="F108" s="248" t="s">
        <v>4481</v>
      </c>
      <c r="G108" s="246"/>
      <c r="H108" s="249">
        <v>22.518000000000001</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221</v>
      </c>
      <c r="AU108" s="255" t="s">
        <v>83</v>
      </c>
      <c r="AV108" s="14" t="s">
        <v>83</v>
      </c>
      <c r="AW108" s="14" t="s">
        <v>34</v>
      </c>
      <c r="AX108" s="14" t="s">
        <v>81</v>
      </c>
      <c r="AY108" s="255" t="s">
        <v>210</v>
      </c>
    </row>
    <row r="109" s="2" customFormat="1" ht="24.15" customHeight="1">
      <c r="A109" s="40"/>
      <c r="B109" s="41"/>
      <c r="C109" s="216" t="s">
        <v>91</v>
      </c>
      <c r="D109" s="216" t="s">
        <v>212</v>
      </c>
      <c r="E109" s="217" t="s">
        <v>4482</v>
      </c>
      <c r="F109" s="218" t="s">
        <v>4483</v>
      </c>
      <c r="G109" s="219" t="s">
        <v>215</v>
      </c>
      <c r="H109" s="220">
        <v>10.007999999999999</v>
      </c>
      <c r="I109" s="221"/>
      <c r="J109" s="222">
        <f>ROUND(I109*H109,2)</f>
        <v>0</v>
      </c>
      <c r="K109" s="218" t="s">
        <v>216</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217</v>
      </c>
      <c r="AT109" s="227" t="s">
        <v>212</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217</v>
      </c>
      <c r="BM109" s="227" t="s">
        <v>4484</v>
      </c>
    </row>
    <row r="110" s="2" customFormat="1">
      <c r="A110" s="40"/>
      <c r="B110" s="41"/>
      <c r="C110" s="42"/>
      <c r="D110" s="229" t="s">
        <v>219</v>
      </c>
      <c r="E110" s="42"/>
      <c r="F110" s="230" t="s">
        <v>4485</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219</v>
      </c>
      <c r="AU110" s="19" t="s">
        <v>83</v>
      </c>
    </row>
    <row r="111" s="13" customFormat="1">
      <c r="A111" s="13"/>
      <c r="B111" s="234"/>
      <c r="C111" s="235"/>
      <c r="D111" s="236" t="s">
        <v>221</v>
      </c>
      <c r="E111" s="237" t="s">
        <v>19</v>
      </c>
      <c r="F111" s="238" t="s">
        <v>4475</v>
      </c>
      <c r="G111" s="235"/>
      <c r="H111" s="237" t="s">
        <v>19</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221</v>
      </c>
      <c r="AU111" s="244" t="s">
        <v>83</v>
      </c>
      <c r="AV111" s="13" t="s">
        <v>81</v>
      </c>
      <c r="AW111" s="13" t="s">
        <v>34</v>
      </c>
      <c r="AX111" s="13" t="s">
        <v>74</v>
      </c>
      <c r="AY111" s="244" t="s">
        <v>210</v>
      </c>
    </row>
    <row r="112" s="14" customFormat="1">
      <c r="A112" s="14"/>
      <c r="B112" s="245"/>
      <c r="C112" s="246"/>
      <c r="D112" s="236" t="s">
        <v>221</v>
      </c>
      <c r="E112" s="247" t="s">
        <v>19</v>
      </c>
      <c r="F112" s="248" t="s">
        <v>4486</v>
      </c>
      <c r="G112" s="246"/>
      <c r="H112" s="249">
        <v>10.007999999999999</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221</v>
      </c>
      <c r="AU112" s="255" t="s">
        <v>83</v>
      </c>
      <c r="AV112" s="14" t="s">
        <v>83</v>
      </c>
      <c r="AW112" s="14" t="s">
        <v>34</v>
      </c>
      <c r="AX112" s="14" t="s">
        <v>81</v>
      </c>
      <c r="AY112" s="255" t="s">
        <v>210</v>
      </c>
    </row>
    <row r="113" s="2" customFormat="1" ht="37.8" customHeight="1">
      <c r="A113" s="40"/>
      <c r="B113" s="41"/>
      <c r="C113" s="216" t="s">
        <v>217</v>
      </c>
      <c r="D113" s="216" t="s">
        <v>212</v>
      </c>
      <c r="E113" s="217" t="s">
        <v>3167</v>
      </c>
      <c r="F113" s="218" t="s">
        <v>3168</v>
      </c>
      <c r="G113" s="219" t="s">
        <v>215</v>
      </c>
      <c r="H113" s="220">
        <v>10.007999999999999</v>
      </c>
      <c r="I113" s="221"/>
      <c r="J113" s="222">
        <f>ROUND(I113*H113,2)</f>
        <v>0</v>
      </c>
      <c r="K113" s="218" t="s">
        <v>216</v>
      </c>
      <c r="L113" s="46"/>
      <c r="M113" s="223" t="s">
        <v>19</v>
      </c>
      <c r="N113" s="224"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217</v>
      </c>
      <c r="AT113" s="227" t="s">
        <v>212</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217</v>
      </c>
      <c r="BM113" s="227" t="s">
        <v>4487</v>
      </c>
    </row>
    <row r="114" s="2" customFormat="1">
      <c r="A114" s="40"/>
      <c r="B114" s="41"/>
      <c r="C114" s="42"/>
      <c r="D114" s="229" t="s">
        <v>219</v>
      </c>
      <c r="E114" s="42"/>
      <c r="F114" s="230" t="s">
        <v>3170</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219</v>
      </c>
      <c r="AU114" s="19" t="s">
        <v>83</v>
      </c>
    </row>
    <row r="115" s="13" customFormat="1">
      <c r="A115" s="13"/>
      <c r="B115" s="234"/>
      <c r="C115" s="235"/>
      <c r="D115" s="236" t="s">
        <v>221</v>
      </c>
      <c r="E115" s="237" t="s">
        <v>19</v>
      </c>
      <c r="F115" s="238" t="s">
        <v>4475</v>
      </c>
      <c r="G115" s="235"/>
      <c r="H115" s="237" t="s">
        <v>19</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221</v>
      </c>
      <c r="AU115" s="244" t="s">
        <v>83</v>
      </c>
      <c r="AV115" s="13" t="s">
        <v>81</v>
      </c>
      <c r="AW115" s="13" t="s">
        <v>34</v>
      </c>
      <c r="AX115" s="13" t="s">
        <v>74</v>
      </c>
      <c r="AY115" s="244" t="s">
        <v>210</v>
      </c>
    </row>
    <row r="116" s="14" customFormat="1">
      <c r="A116" s="14"/>
      <c r="B116" s="245"/>
      <c r="C116" s="246"/>
      <c r="D116" s="236" t="s">
        <v>221</v>
      </c>
      <c r="E116" s="247" t="s">
        <v>19</v>
      </c>
      <c r="F116" s="248" t="s">
        <v>4486</v>
      </c>
      <c r="G116" s="246"/>
      <c r="H116" s="249">
        <v>10.007999999999999</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221</v>
      </c>
      <c r="AU116" s="255" t="s">
        <v>83</v>
      </c>
      <c r="AV116" s="14" t="s">
        <v>83</v>
      </c>
      <c r="AW116" s="14" t="s">
        <v>34</v>
      </c>
      <c r="AX116" s="14" t="s">
        <v>81</v>
      </c>
      <c r="AY116" s="255" t="s">
        <v>210</v>
      </c>
    </row>
    <row r="117" s="2" customFormat="1" ht="16.5" customHeight="1">
      <c r="A117" s="40"/>
      <c r="B117" s="41"/>
      <c r="C117" s="278" t="s">
        <v>267</v>
      </c>
      <c r="D117" s="278" t="s">
        <v>424</v>
      </c>
      <c r="E117" s="279" t="s">
        <v>4488</v>
      </c>
      <c r="F117" s="280" t="s">
        <v>4489</v>
      </c>
      <c r="G117" s="281" t="s">
        <v>356</v>
      </c>
      <c r="H117" s="282">
        <v>20.015999999999998</v>
      </c>
      <c r="I117" s="283"/>
      <c r="J117" s="284">
        <f>ROUND(I117*H117,2)</f>
        <v>0</v>
      </c>
      <c r="K117" s="280" t="s">
        <v>216</v>
      </c>
      <c r="L117" s="285"/>
      <c r="M117" s="286" t="s">
        <v>19</v>
      </c>
      <c r="N117" s="287" t="s">
        <v>45</v>
      </c>
      <c r="O117" s="86"/>
      <c r="P117" s="225">
        <f>O117*H117</f>
        <v>0</v>
      </c>
      <c r="Q117" s="225">
        <v>1</v>
      </c>
      <c r="R117" s="225">
        <f>Q117*H117</f>
        <v>20.015999999999998</v>
      </c>
      <c r="S117" s="225">
        <v>0</v>
      </c>
      <c r="T117" s="226">
        <f>S117*H117</f>
        <v>0</v>
      </c>
      <c r="U117" s="40"/>
      <c r="V117" s="40"/>
      <c r="W117" s="40"/>
      <c r="X117" s="40"/>
      <c r="Y117" s="40"/>
      <c r="Z117" s="40"/>
      <c r="AA117" s="40"/>
      <c r="AB117" s="40"/>
      <c r="AC117" s="40"/>
      <c r="AD117" s="40"/>
      <c r="AE117" s="40"/>
      <c r="AR117" s="227" t="s">
        <v>286</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4490</v>
      </c>
    </row>
    <row r="118" s="14" customFormat="1">
      <c r="A118" s="14"/>
      <c r="B118" s="245"/>
      <c r="C118" s="246"/>
      <c r="D118" s="236" t="s">
        <v>221</v>
      </c>
      <c r="E118" s="246"/>
      <c r="F118" s="248" t="s">
        <v>4491</v>
      </c>
      <c r="G118" s="246"/>
      <c r="H118" s="249">
        <v>20.015999999999998</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221</v>
      </c>
      <c r="AU118" s="255" t="s">
        <v>83</v>
      </c>
      <c r="AV118" s="14" t="s">
        <v>83</v>
      </c>
      <c r="AW118" s="14" t="s">
        <v>4</v>
      </c>
      <c r="AX118" s="14" t="s">
        <v>81</v>
      </c>
      <c r="AY118" s="255" t="s">
        <v>210</v>
      </c>
    </row>
    <row r="119" s="2" customFormat="1" ht="24.15" customHeight="1">
      <c r="A119" s="40"/>
      <c r="B119" s="41"/>
      <c r="C119" s="216" t="s">
        <v>276</v>
      </c>
      <c r="D119" s="216" t="s">
        <v>212</v>
      </c>
      <c r="E119" s="217" t="s">
        <v>4492</v>
      </c>
      <c r="F119" s="218" t="s">
        <v>4493</v>
      </c>
      <c r="G119" s="219" t="s">
        <v>270</v>
      </c>
      <c r="H119" s="220">
        <v>25.02</v>
      </c>
      <c r="I119" s="221"/>
      <c r="J119" s="222">
        <f>ROUND(I119*H119,2)</f>
        <v>0</v>
      </c>
      <c r="K119" s="218" t="s">
        <v>216</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4494</v>
      </c>
    </row>
    <row r="120" s="2" customFormat="1">
      <c r="A120" s="40"/>
      <c r="B120" s="41"/>
      <c r="C120" s="42"/>
      <c r="D120" s="229" t="s">
        <v>219</v>
      </c>
      <c r="E120" s="42"/>
      <c r="F120" s="230" t="s">
        <v>4495</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219</v>
      </c>
      <c r="AU120" s="19" t="s">
        <v>83</v>
      </c>
    </row>
    <row r="121" s="13" customFormat="1">
      <c r="A121" s="13"/>
      <c r="B121" s="234"/>
      <c r="C121" s="235"/>
      <c r="D121" s="236" t="s">
        <v>221</v>
      </c>
      <c r="E121" s="237" t="s">
        <v>19</v>
      </c>
      <c r="F121" s="238" t="s">
        <v>4475</v>
      </c>
      <c r="G121" s="235"/>
      <c r="H121" s="237" t="s">
        <v>19</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221</v>
      </c>
      <c r="AU121" s="244" t="s">
        <v>83</v>
      </c>
      <c r="AV121" s="13" t="s">
        <v>81</v>
      </c>
      <c r="AW121" s="13" t="s">
        <v>34</v>
      </c>
      <c r="AX121" s="13" t="s">
        <v>74</v>
      </c>
      <c r="AY121" s="244" t="s">
        <v>210</v>
      </c>
    </row>
    <row r="122" s="14" customFormat="1">
      <c r="A122" s="14"/>
      <c r="B122" s="245"/>
      <c r="C122" s="246"/>
      <c r="D122" s="236" t="s">
        <v>221</v>
      </c>
      <c r="E122" s="247" t="s">
        <v>19</v>
      </c>
      <c r="F122" s="248" t="s">
        <v>4476</v>
      </c>
      <c r="G122" s="246"/>
      <c r="H122" s="249">
        <v>25.02</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221</v>
      </c>
      <c r="AU122" s="255" t="s">
        <v>83</v>
      </c>
      <c r="AV122" s="14" t="s">
        <v>83</v>
      </c>
      <c r="AW122" s="14" t="s">
        <v>34</v>
      </c>
      <c r="AX122" s="14" t="s">
        <v>81</v>
      </c>
      <c r="AY122" s="255" t="s">
        <v>210</v>
      </c>
    </row>
    <row r="123" s="12" customFormat="1" ht="22.8" customHeight="1">
      <c r="A123" s="12"/>
      <c r="B123" s="200"/>
      <c r="C123" s="201"/>
      <c r="D123" s="202" t="s">
        <v>73</v>
      </c>
      <c r="E123" s="214" t="s">
        <v>217</v>
      </c>
      <c r="F123" s="214" t="s">
        <v>414</v>
      </c>
      <c r="G123" s="201"/>
      <c r="H123" s="201"/>
      <c r="I123" s="204"/>
      <c r="J123" s="215">
        <f>BK123</f>
        <v>0</v>
      </c>
      <c r="K123" s="201"/>
      <c r="L123" s="206"/>
      <c r="M123" s="207"/>
      <c r="N123" s="208"/>
      <c r="O123" s="208"/>
      <c r="P123" s="209">
        <f>SUM(P124:P127)</f>
        <v>0</v>
      </c>
      <c r="Q123" s="208"/>
      <c r="R123" s="209">
        <f>SUM(R124:R127)</f>
        <v>0</v>
      </c>
      <c r="S123" s="208"/>
      <c r="T123" s="210">
        <f>SUM(T124:T127)</f>
        <v>0</v>
      </c>
      <c r="U123" s="12"/>
      <c r="V123" s="12"/>
      <c r="W123" s="12"/>
      <c r="X123" s="12"/>
      <c r="Y123" s="12"/>
      <c r="Z123" s="12"/>
      <c r="AA123" s="12"/>
      <c r="AB123" s="12"/>
      <c r="AC123" s="12"/>
      <c r="AD123" s="12"/>
      <c r="AE123" s="12"/>
      <c r="AR123" s="211" t="s">
        <v>81</v>
      </c>
      <c r="AT123" s="212" t="s">
        <v>73</v>
      </c>
      <c r="AU123" s="212" t="s">
        <v>81</v>
      </c>
      <c r="AY123" s="211" t="s">
        <v>210</v>
      </c>
      <c r="BK123" s="213">
        <f>SUM(BK124:BK127)</f>
        <v>0</v>
      </c>
    </row>
    <row r="124" s="2" customFormat="1" ht="16.5" customHeight="1">
      <c r="A124" s="40"/>
      <c r="B124" s="41"/>
      <c r="C124" s="216" t="s">
        <v>281</v>
      </c>
      <c r="D124" s="216" t="s">
        <v>212</v>
      </c>
      <c r="E124" s="217" t="s">
        <v>3178</v>
      </c>
      <c r="F124" s="218" t="s">
        <v>3179</v>
      </c>
      <c r="G124" s="219" t="s">
        <v>215</v>
      </c>
      <c r="H124" s="220">
        <v>2.5019999999999998</v>
      </c>
      <c r="I124" s="221"/>
      <c r="J124" s="222">
        <f>ROUND(I124*H124,2)</f>
        <v>0</v>
      </c>
      <c r="K124" s="218" t="s">
        <v>216</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217</v>
      </c>
      <c r="AT124" s="227" t="s">
        <v>212</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4496</v>
      </c>
    </row>
    <row r="125" s="2" customFormat="1">
      <c r="A125" s="40"/>
      <c r="B125" s="41"/>
      <c r="C125" s="42"/>
      <c r="D125" s="229" t="s">
        <v>219</v>
      </c>
      <c r="E125" s="42"/>
      <c r="F125" s="230" t="s">
        <v>3181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83</v>
      </c>
    </row>
    <row r="126" s="13" customFormat="1">
      <c r="A126" s="13"/>
      <c r="B126" s="234"/>
      <c r="C126" s="235"/>
      <c r="D126" s="236" t="s">
        <v>221</v>
      </c>
      <c r="E126" s="237" t="s">
        <v>19</v>
      </c>
      <c r="F126" s="238" t="s">
        <v>4475</v>
      </c>
      <c r="G126" s="235"/>
      <c r="H126" s="237" t="s">
        <v>19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221</v>
      </c>
      <c r="AU126" s="244" t="s">
        <v>83</v>
      </c>
      <c r="AV126" s="13" t="s">
        <v>81</v>
      </c>
      <c r="AW126" s="13" t="s">
        <v>34</v>
      </c>
      <c r="AX126" s="13" t="s">
        <v>74</v>
      </c>
      <c r="AY126" s="244" t="s">
        <v>210</v>
      </c>
    </row>
    <row r="127" s="14" customFormat="1">
      <c r="A127" s="14"/>
      <c r="B127" s="245"/>
      <c r="C127" s="246"/>
      <c r="D127" s="236" t="s">
        <v>221</v>
      </c>
      <c r="E127" s="247" t="s">
        <v>19</v>
      </c>
      <c r="F127" s="248" t="s">
        <v>4497</v>
      </c>
      <c r="G127" s="246"/>
      <c r="H127" s="249">
        <v>2.5019999999999998</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83</v>
      </c>
      <c r="AV127" s="14" t="s">
        <v>83</v>
      </c>
      <c r="AW127" s="14" t="s">
        <v>34</v>
      </c>
      <c r="AX127" s="14" t="s">
        <v>81</v>
      </c>
      <c r="AY127" s="255" t="s">
        <v>210</v>
      </c>
    </row>
    <row r="128" s="12" customFormat="1" ht="22.8" customHeight="1">
      <c r="A128" s="12"/>
      <c r="B128" s="200"/>
      <c r="C128" s="201"/>
      <c r="D128" s="202" t="s">
        <v>73</v>
      </c>
      <c r="E128" s="214" t="s">
        <v>286</v>
      </c>
      <c r="F128" s="214" t="s">
        <v>4498</v>
      </c>
      <c r="G128" s="201"/>
      <c r="H128" s="201"/>
      <c r="I128" s="204"/>
      <c r="J128" s="215">
        <f>BK128</f>
        <v>0</v>
      </c>
      <c r="K128" s="201"/>
      <c r="L128" s="206"/>
      <c r="M128" s="207"/>
      <c r="N128" s="208"/>
      <c r="O128" s="208"/>
      <c r="P128" s="209">
        <f>SUM(P129:P136)</f>
        <v>0</v>
      </c>
      <c r="Q128" s="208"/>
      <c r="R128" s="209">
        <f>SUM(R129:R136)</f>
        <v>0.011676000000000002</v>
      </c>
      <c r="S128" s="208"/>
      <c r="T128" s="210">
        <f>SUM(T129:T136)</f>
        <v>0</v>
      </c>
      <c r="U128" s="12"/>
      <c r="V128" s="12"/>
      <c r="W128" s="12"/>
      <c r="X128" s="12"/>
      <c r="Y128" s="12"/>
      <c r="Z128" s="12"/>
      <c r="AA128" s="12"/>
      <c r="AB128" s="12"/>
      <c r="AC128" s="12"/>
      <c r="AD128" s="12"/>
      <c r="AE128" s="12"/>
      <c r="AR128" s="211" t="s">
        <v>81</v>
      </c>
      <c r="AT128" s="212" t="s">
        <v>73</v>
      </c>
      <c r="AU128" s="212" t="s">
        <v>81</v>
      </c>
      <c r="AY128" s="211" t="s">
        <v>210</v>
      </c>
      <c r="BK128" s="213">
        <f>SUM(BK129:BK136)</f>
        <v>0</v>
      </c>
    </row>
    <row r="129" s="2" customFormat="1" ht="16.5" customHeight="1">
      <c r="A129" s="40"/>
      <c r="B129" s="41"/>
      <c r="C129" s="216" t="s">
        <v>286</v>
      </c>
      <c r="D129" s="216" t="s">
        <v>212</v>
      </c>
      <c r="E129" s="217" t="s">
        <v>4499</v>
      </c>
      <c r="F129" s="218" t="s">
        <v>4500</v>
      </c>
      <c r="G129" s="219" t="s">
        <v>417</v>
      </c>
      <c r="H129" s="220">
        <v>41.700000000000003</v>
      </c>
      <c r="I129" s="221"/>
      <c r="J129" s="222">
        <f>ROUND(I129*H129,2)</f>
        <v>0</v>
      </c>
      <c r="K129" s="218" t="s">
        <v>216</v>
      </c>
      <c r="L129" s="46"/>
      <c r="M129" s="223" t="s">
        <v>19</v>
      </c>
      <c r="N129" s="224" t="s">
        <v>45</v>
      </c>
      <c r="O129" s="86"/>
      <c r="P129" s="225">
        <f>O129*H129</f>
        <v>0</v>
      </c>
      <c r="Q129" s="225">
        <v>0.00019000000000000001</v>
      </c>
      <c r="R129" s="225">
        <f>Q129*H129</f>
        <v>0.0079230000000000012</v>
      </c>
      <c r="S129" s="225">
        <v>0</v>
      </c>
      <c r="T129" s="226">
        <f>S129*H129</f>
        <v>0</v>
      </c>
      <c r="U129" s="40"/>
      <c r="V129" s="40"/>
      <c r="W129" s="40"/>
      <c r="X129" s="40"/>
      <c r="Y129" s="40"/>
      <c r="Z129" s="40"/>
      <c r="AA129" s="40"/>
      <c r="AB129" s="40"/>
      <c r="AC129" s="40"/>
      <c r="AD129" s="40"/>
      <c r="AE129" s="40"/>
      <c r="AR129" s="227" t="s">
        <v>217</v>
      </c>
      <c r="AT129" s="227" t="s">
        <v>212</v>
      </c>
      <c r="AU129" s="227" t="s">
        <v>83</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217</v>
      </c>
      <c r="BM129" s="227" t="s">
        <v>4501</v>
      </c>
    </row>
    <row r="130" s="2" customFormat="1">
      <c r="A130" s="40"/>
      <c r="B130" s="41"/>
      <c r="C130" s="42"/>
      <c r="D130" s="229" t="s">
        <v>219</v>
      </c>
      <c r="E130" s="42"/>
      <c r="F130" s="230" t="s">
        <v>4502</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219</v>
      </c>
      <c r="AU130" s="19" t="s">
        <v>83</v>
      </c>
    </row>
    <row r="131" s="13" customFormat="1">
      <c r="A131" s="13"/>
      <c r="B131" s="234"/>
      <c r="C131" s="235"/>
      <c r="D131" s="236" t="s">
        <v>221</v>
      </c>
      <c r="E131" s="237" t="s">
        <v>19</v>
      </c>
      <c r="F131" s="238" t="s">
        <v>4475</v>
      </c>
      <c r="G131" s="235"/>
      <c r="H131" s="237" t="s">
        <v>19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221</v>
      </c>
      <c r="AU131" s="244" t="s">
        <v>83</v>
      </c>
      <c r="AV131" s="13" t="s">
        <v>81</v>
      </c>
      <c r="AW131" s="13" t="s">
        <v>34</v>
      </c>
      <c r="AX131" s="13" t="s">
        <v>74</v>
      </c>
      <c r="AY131" s="244" t="s">
        <v>210</v>
      </c>
    </row>
    <row r="132" s="14" customFormat="1">
      <c r="A132" s="14"/>
      <c r="B132" s="245"/>
      <c r="C132" s="246"/>
      <c r="D132" s="236" t="s">
        <v>221</v>
      </c>
      <c r="E132" s="247" t="s">
        <v>19</v>
      </c>
      <c r="F132" s="248" t="s">
        <v>4503</v>
      </c>
      <c r="G132" s="246"/>
      <c r="H132" s="249">
        <v>41.700000000000003</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221</v>
      </c>
      <c r="AU132" s="255" t="s">
        <v>83</v>
      </c>
      <c r="AV132" s="14" t="s">
        <v>83</v>
      </c>
      <c r="AW132" s="14" t="s">
        <v>34</v>
      </c>
      <c r="AX132" s="14" t="s">
        <v>81</v>
      </c>
      <c r="AY132" s="255" t="s">
        <v>210</v>
      </c>
    </row>
    <row r="133" s="2" customFormat="1" ht="16.5" customHeight="1">
      <c r="A133" s="40"/>
      <c r="B133" s="41"/>
      <c r="C133" s="216" t="s">
        <v>292</v>
      </c>
      <c r="D133" s="216" t="s">
        <v>212</v>
      </c>
      <c r="E133" s="217" t="s">
        <v>4504</v>
      </c>
      <c r="F133" s="218" t="s">
        <v>4505</v>
      </c>
      <c r="G133" s="219" t="s">
        <v>417</v>
      </c>
      <c r="H133" s="220">
        <v>41.700000000000003</v>
      </c>
      <c r="I133" s="221"/>
      <c r="J133" s="222">
        <f>ROUND(I133*H133,2)</f>
        <v>0</v>
      </c>
      <c r="K133" s="218" t="s">
        <v>216</v>
      </c>
      <c r="L133" s="46"/>
      <c r="M133" s="223" t="s">
        <v>19</v>
      </c>
      <c r="N133" s="224" t="s">
        <v>45</v>
      </c>
      <c r="O133" s="86"/>
      <c r="P133" s="225">
        <f>O133*H133</f>
        <v>0</v>
      </c>
      <c r="Q133" s="225">
        <v>9.0000000000000006E-05</v>
      </c>
      <c r="R133" s="225">
        <f>Q133*H133</f>
        <v>0.0037530000000000007</v>
      </c>
      <c r="S133" s="225">
        <v>0</v>
      </c>
      <c r="T133" s="226">
        <f>S133*H133</f>
        <v>0</v>
      </c>
      <c r="U133" s="40"/>
      <c r="V133" s="40"/>
      <c r="W133" s="40"/>
      <c r="X133" s="40"/>
      <c r="Y133" s="40"/>
      <c r="Z133" s="40"/>
      <c r="AA133" s="40"/>
      <c r="AB133" s="40"/>
      <c r="AC133" s="40"/>
      <c r="AD133" s="40"/>
      <c r="AE133" s="40"/>
      <c r="AR133" s="227" t="s">
        <v>217</v>
      </c>
      <c r="AT133" s="227" t="s">
        <v>212</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4506</v>
      </c>
    </row>
    <row r="134" s="2" customFormat="1">
      <c r="A134" s="40"/>
      <c r="B134" s="41"/>
      <c r="C134" s="42"/>
      <c r="D134" s="229" t="s">
        <v>219</v>
      </c>
      <c r="E134" s="42"/>
      <c r="F134" s="230" t="s">
        <v>4507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219</v>
      </c>
      <c r="AU134" s="19" t="s">
        <v>83</v>
      </c>
    </row>
    <row r="135" s="13" customFormat="1">
      <c r="A135" s="13"/>
      <c r="B135" s="234"/>
      <c r="C135" s="235"/>
      <c r="D135" s="236" t="s">
        <v>221</v>
      </c>
      <c r="E135" s="237" t="s">
        <v>19</v>
      </c>
      <c r="F135" s="238" t="s">
        <v>4475</v>
      </c>
      <c r="G135" s="235"/>
      <c r="H135" s="237" t="s">
        <v>19</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221</v>
      </c>
      <c r="AU135" s="244" t="s">
        <v>83</v>
      </c>
      <c r="AV135" s="13" t="s">
        <v>81</v>
      </c>
      <c r="AW135" s="13" t="s">
        <v>34</v>
      </c>
      <c r="AX135" s="13" t="s">
        <v>74</v>
      </c>
      <c r="AY135" s="244" t="s">
        <v>210</v>
      </c>
    </row>
    <row r="136" s="14" customFormat="1">
      <c r="A136" s="14"/>
      <c r="B136" s="245"/>
      <c r="C136" s="246"/>
      <c r="D136" s="236" t="s">
        <v>221</v>
      </c>
      <c r="E136" s="247" t="s">
        <v>19</v>
      </c>
      <c r="F136" s="248" t="s">
        <v>4503</v>
      </c>
      <c r="G136" s="246"/>
      <c r="H136" s="249">
        <v>41.700000000000003</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221</v>
      </c>
      <c r="AU136" s="255" t="s">
        <v>83</v>
      </c>
      <c r="AV136" s="14" t="s">
        <v>83</v>
      </c>
      <c r="AW136" s="14" t="s">
        <v>34</v>
      </c>
      <c r="AX136" s="14" t="s">
        <v>81</v>
      </c>
      <c r="AY136" s="255" t="s">
        <v>210</v>
      </c>
    </row>
    <row r="137" s="12" customFormat="1" ht="22.8" customHeight="1">
      <c r="A137" s="12"/>
      <c r="B137" s="200"/>
      <c r="C137" s="201"/>
      <c r="D137" s="202" t="s">
        <v>73</v>
      </c>
      <c r="E137" s="214" t="s">
        <v>920</v>
      </c>
      <c r="F137" s="214" t="s">
        <v>921</v>
      </c>
      <c r="G137" s="201"/>
      <c r="H137" s="201"/>
      <c r="I137" s="204"/>
      <c r="J137" s="215">
        <f>BK137</f>
        <v>0</v>
      </c>
      <c r="K137" s="201"/>
      <c r="L137" s="206"/>
      <c r="M137" s="207"/>
      <c r="N137" s="208"/>
      <c r="O137" s="208"/>
      <c r="P137" s="209">
        <f>SUM(P138:P141)</f>
        <v>0</v>
      </c>
      <c r="Q137" s="208"/>
      <c r="R137" s="209">
        <f>SUM(R138:R141)</f>
        <v>0</v>
      </c>
      <c r="S137" s="208"/>
      <c r="T137" s="210">
        <f>SUM(T138:T141)</f>
        <v>0</v>
      </c>
      <c r="U137" s="12"/>
      <c r="V137" s="12"/>
      <c r="W137" s="12"/>
      <c r="X137" s="12"/>
      <c r="Y137" s="12"/>
      <c r="Z137" s="12"/>
      <c r="AA137" s="12"/>
      <c r="AB137" s="12"/>
      <c r="AC137" s="12"/>
      <c r="AD137" s="12"/>
      <c r="AE137" s="12"/>
      <c r="AR137" s="211" t="s">
        <v>81</v>
      </c>
      <c r="AT137" s="212" t="s">
        <v>73</v>
      </c>
      <c r="AU137" s="212" t="s">
        <v>81</v>
      </c>
      <c r="AY137" s="211" t="s">
        <v>210</v>
      </c>
      <c r="BK137" s="213">
        <f>SUM(BK138:BK141)</f>
        <v>0</v>
      </c>
    </row>
    <row r="138" s="2" customFormat="1" ht="33" customHeight="1">
      <c r="A138" s="40"/>
      <c r="B138" s="41"/>
      <c r="C138" s="216" t="s">
        <v>299</v>
      </c>
      <c r="D138" s="216" t="s">
        <v>212</v>
      </c>
      <c r="E138" s="217" t="s">
        <v>923</v>
      </c>
      <c r="F138" s="218" t="s">
        <v>924</v>
      </c>
      <c r="G138" s="219" t="s">
        <v>356</v>
      </c>
      <c r="H138" s="220">
        <v>20.027999999999999</v>
      </c>
      <c r="I138" s="221"/>
      <c r="J138" s="222">
        <f>ROUND(I138*H138,2)</f>
        <v>0</v>
      </c>
      <c r="K138" s="218" t="s">
        <v>216</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217</v>
      </c>
      <c r="AT138" s="227" t="s">
        <v>212</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217</v>
      </c>
      <c r="BM138" s="227" t="s">
        <v>4508</v>
      </c>
    </row>
    <row r="139" s="2" customFormat="1">
      <c r="A139" s="40"/>
      <c r="B139" s="41"/>
      <c r="C139" s="42"/>
      <c r="D139" s="229" t="s">
        <v>219</v>
      </c>
      <c r="E139" s="42"/>
      <c r="F139" s="230" t="s">
        <v>926</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219</v>
      </c>
      <c r="AU139" s="19" t="s">
        <v>83</v>
      </c>
    </row>
    <row r="140" s="2" customFormat="1" ht="33" customHeight="1">
      <c r="A140" s="40"/>
      <c r="B140" s="41"/>
      <c r="C140" s="216" t="s">
        <v>307</v>
      </c>
      <c r="D140" s="216" t="s">
        <v>212</v>
      </c>
      <c r="E140" s="217" t="s">
        <v>928</v>
      </c>
      <c r="F140" s="218" t="s">
        <v>929</v>
      </c>
      <c r="G140" s="219" t="s">
        <v>356</v>
      </c>
      <c r="H140" s="220">
        <v>20.027999999999999</v>
      </c>
      <c r="I140" s="221"/>
      <c r="J140" s="222">
        <f>ROUND(I140*H140,2)</f>
        <v>0</v>
      </c>
      <c r="K140" s="218" t="s">
        <v>216</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217</v>
      </c>
      <c r="AT140" s="227" t="s">
        <v>212</v>
      </c>
      <c r="AU140" s="227" t="s">
        <v>83</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217</v>
      </c>
      <c r="BM140" s="227" t="s">
        <v>4509</v>
      </c>
    </row>
    <row r="141" s="2" customFormat="1">
      <c r="A141" s="40"/>
      <c r="B141" s="41"/>
      <c r="C141" s="42"/>
      <c r="D141" s="229" t="s">
        <v>219</v>
      </c>
      <c r="E141" s="42"/>
      <c r="F141" s="230" t="s">
        <v>931</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219</v>
      </c>
      <c r="AU141" s="19" t="s">
        <v>83</v>
      </c>
    </row>
    <row r="142" s="12" customFormat="1" ht="25.92" customHeight="1">
      <c r="A142" s="12"/>
      <c r="B142" s="200"/>
      <c r="C142" s="201"/>
      <c r="D142" s="202" t="s">
        <v>73</v>
      </c>
      <c r="E142" s="203" t="s">
        <v>937</v>
      </c>
      <c r="F142" s="203" t="s">
        <v>938</v>
      </c>
      <c r="G142" s="201"/>
      <c r="H142" s="201"/>
      <c r="I142" s="204"/>
      <c r="J142" s="205">
        <f>BK142</f>
        <v>0</v>
      </c>
      <c r="K142" s="201"/>
      <c r="L142" s="206"/>
      <c r="M142" s="207"/>
      <c r="N142" s="208"/>
      <c r="O142" s="208"/>
      <c r="P142" s="209">
        <f>P143</f>
        <v>0</v>
      </c>
      <c r="Q142" s="208"/>
      <c r="R142" s="209">
        <f>R143</f>
        <v>0</v>
      </c>
      <c r="S142" s="208"/>
      <c r="T142" s="210">
        <f>T143</f>
        <v>0</v>
      </c>
      <c r="U142" s="12"/>
      <c r="V142" s="12"/>
      <c r="W142" s="12"/>
      <c r="X142" s="12"/>
      <c r="Y142" s="12"/>
      <c r="Z142" s="12"/>
      <c r="AA142" s="12"/>
      <c r="AB142" s="12"/>
      <c r="AC142" s="12"/>
      <c r="AD142" s="12"/>
      <c r="AE142" s="12"/>
      <c r="AR142" s="211" t="s">
        <v>83</v>
      </c>
      <c r="AT142" s="212" t="s">
        <v>73</v>
      </c>
      <c r="AU142" s="212" t="s">
        <v>74</v>
      </c>
      <c r="AY142" s="211" t="s">
        <v>210</v>
      </c>
      <c r="BK142" s="213">
        <f>BK143</f>
        <v>0</v>
      </c>
    </row>
    <row r="143" s="12" customFormat="1" ht="22.8" customHeight="1">
      <c r="A143" s="12"/>
      <c r="B143" s="200"/>
      <c r="C143" s="201"/>
      <c r="D143" s="202" t="s">
        <v>73</v>
      </c>
      <c r="E143" s="214" t="s">
        <v>3099</v>
      </c>
      <c r="F143" s="214" t="s">
        <v>3100</v>
      </c>
      <c r="G143" s="201"/>
      <c r="H143" s="201"/>
      <c r="I143" s="204"/>
      <c r="J143" s="215">
        <f>BK143</f>
        <v>0</v>
      </c>
      <c r="K143" s="201"/>
      <c r="L143" s="206"/>
      <c r="M143" s="207"/>
      <c r="N143" s="208"/>
      <c r="O143" s="208"/>
      <c r="P143" s="209">
        <f>SUM(P144:P154)</f>
        <v>0</v>
      </c>
      <c r="Q143" s="208"/>
      <c r="R143" s="209">
        <f>SUM(R144:R154)</f>
        <v>0</v>
      </c>
      <c r="S143" s="208"/>
      <c r="T143" s="210">
        <f>SUM(T144:T154)</f>
        <v>0</v>
      </c>
      <c r="U143" s="12"/>
      <c r="V143" s="12"/>
      <c r="W143" s="12"/>
      <c r="X143" s="12"/>
      <c r="Y143" s="12"/>
      <c r="Z143" s="12"/>
      <c r="AA143" s="12"/>
      <c r="AB143" s="12"/>
      <c r="AC143" s="12"/>
      <c r="AD143" s="12"/>
      <c r="AE143" s="12"/>
      <c r="AR143" s="211" t="s">
        <v>83</v>
      </c>
      <c r="AT143" s="212" t="s">
        <v>73</v>
      </c>
      <c r="AU143" s="212" t="s">
        <v>81</v>
      </c>
      <c r="AY143" s="211" t="s">
        <v>210</v>
      </c>
      <c r="BK143" s="213">
        <f>SUM(BK144:BK154)</f>
        <v>0</v>
      </c>
    </row>
    <row r="144" s="2" customFormat="1" ht="16.5" customHeight="1">
      <c r="A144" s="40"/>
      <c r="B144" s="41"/>
      <c r="C144" s="216" t="s">
        <v>314</v>
      </c>
      <c r="D144" s="216" t="s">
        <v>212</v>
      </c>
      <c r="E144" s="217" t="s">
        <v>4510</v>
      </c>
      <c r="F144" s="218" t="s">
        <v>4511</v>
      </c>
      <c r="G144" s="219" t="s">
        <v>2246</v>
      </c>
      <c r="H144" s="220">
        <v>1</v>
      </c>
      <c r="I144" s="221"/>
      <c r="J144" s="222">
        <f>ROUND(I144*H144,2)</f>
        <v>0</v>
      </c>
      <c r="K144" s="218" t="s">
        <v>19</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368</v>
      </c>
      <c r="AT144" s="227" t="s">
        <v>212</v>
      </c>
      <c r="AU144" s="227" t="s">
        <v>83</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368</v>
      </c>
      <c r="BM144" s="227" t="s">
        <v>4512</v>
      </c>
    </row>
    <row r="145" s="2" customFormat="1" ht="16.5" customHeight="1">
      <c r="A145" s="40"/>
      <c r="B145" s="41"/>
      <c r="C145" s="216" t="s">
        <v>332</v>
      </c>
      <c r="D145" s="216" t="s">
        <v>212</v>
      </c>
      <c r="E145" s="217" t="s">
        <v>4513</v>
      </c>
      <c r="F145" s="218" t="s">
        <v>3111</v>
      </c>
      <c r="G145" s="219" t="s">
        <v>2246</v>
      </c>
      <c r="H145" s="220">
        <v>1</v>
      </c>
      <c r="I145" s="221"/>
      <c r="J145" s="222">
        <f>ROUND(I145*H145,2)</f>
        <v>0</v>
      </c>
      <c r="K145" s="218" t="s">
        <v>19</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368</v>
      </c>
      <c r="AT145" s="227" t="s">
        <v>212</v>
      </c>
      <c r="AU145" s="227" t="s">
        <v>83</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368</v>
      </c>
      <c r="BM145" s="227" t="s">
        <v>4514</v>
      </c>
    </row>
    <row r="146" s="2" customFormat="1" ht="16.5" customHeight="1">
      <c r="A146" s="40"/>
      <c r="B146" s="41"/>
      <c r="C146" s="216" t="s">
        <v>349</v>
      </c>
      <c r="D146" s="216" t="s">
        <v>212</v>
      </c>
      <c r="E146" s="217" t="s">
        <v>4515</v>
      </c>
      <c r="F146" s="218" t="s">
        <v>3114</v>
      </c>
      <c r="G146" s="219" t="s">
        <v>2246</v>
      </c>
      <c r="H146" s="220">
        <v>1</v>
      </c>
      <c r="I146" s="221"/>
      <c r="J146" s="222">
        <f>ROUND(I146*H146,2)</f>
        <v>0</v>
      </c>
      <c r="K146" s="218" t="s">
        <v>19</v>
      </c>
      <c r="L146" s="46"/>
      <c r="M146" s="223" t="s">
        <v>19</v>
      </c>
      <c r="N146" s="224"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368</v>
      </c>
      <c r="AT146" s="227" t="s">
        <v>212</v>
      </c>
      <c r="AU146" s="227" t="s">
        <v>83</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368</v>
      </c>
      <c r="BM146" s="227" t="s">
        <v>4516</v>
      </c>
    </row>
    <row r="147" s="2" customFormat="1" ht="16.5" customHeight="1">
      <c r="A147" s="40"/>
      <c r="B147" s="41"/>
      <c r="C147" s="278" t="s">
        <v>8</v>
      </c>
      <c r="D147" s="278" t="s">
        <v>424</v>
      </c>
      <c r="E147" s="279" t="s">
        <v>4517</v>
      </c>
      <c r="F147" s="280" t="s">
        <v>4518</v>
      </c>
      <c r="G147" s="281" t="s">
        <v>417</v>
      </c>
      <c r="H147" s="282">
        <v>41.700000000000003</v>
      </c>
      <c r="I147" s="283"/>
      <c r="J147" s="284">
        <f>ROUND(I147*H147,2)</f>
        <v>0</v>
      </c>
      <c r="K147" s="280" t="s">
        <v>19</v>
      </c>
      <c r="L147" s="285"/>
      <c r="M147" s="286" t="s">
        <v>19</v>
      </c>
      <c r="N147" s="287"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498</v>
      </c>
      <c r="AT147" s="227" t="s">
        <v>424</v>
      </c>
      <c r="AU147" s="227" t="s">
        <v>83</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368</v>
      </c>
      <c r="BM147" s="227" t="s">
        <v>4519</v>
      </c>
    </row>
    <row r="148" s="2" customFormat="1" ht="16.5" customHeight="1">
      <c r="A148" s="40"/>
      <c r="B148" s="41"/>
      <c r="C148" s="278" t="s">
        <v>368</v>
      </c>
      <c r="D148" s="278" t="s">
        <v>424</v>
      </c>
      <c r="E148" s="279" t="s">
        <v>4520</v>
      </c>
      <c r="F148" s="280" t="s">
        <v>4521</v>
      </c>
      <c r="G148" s="281" t="s">
        <v>868</v>
      </c>
      <c r="H148" s="282">
        <v>1</v>
      </c>
      <c r="I148" s="283"/>
      <c r="J148" s="284">
        <f>ROUND(I148*H148,2)</f>
        <v>0</v>
      </c>
      <c r="K148" s="280" t="s">
        <v>19</v>
      </c>
      <c r="L148" s="285"/>
      <c r="M148" s="286" t="s">
        <v>19</v>
      </c>
      <c r="N148" s="287"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498</v>
      </c>
      <c r="AT148" s="227" t="s">
        <v>424</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368</v>
      </c>
      <c r="BM148" s="227" t="s">
        <v>4522</v>
      </c>
    </row>
    <row r="149" s="2" customFormat="1" ht="16.5" customHeight="1">
      <c r="A149" s="40"/>
      <c r="B149" s="41"/>
      <c r="C149" s="278" t="s">
        <v>374</v>
      </c>
      <c r="D149" s="278" t="s">
        <v>424</v>
      </c>
      <c r="E149" s="279" t="s">
        <v>4523</v>
      </c>
      <c r="F149" s="280" t="s">
        <v>4524</v>
      </c>
      <c r="G149" s="281" t="s">
        <v>868</v>
      </c>
      <c r="H149" s="282">
        <v>1</v>
      </c>
      <c r="I149" s="283"/>
      <c r="J149" s="284">
        <f>ROUND(I149*H149,2)</f>
        <v>0</v>
      </c>
      <c r="K149" s="280" t="s">
        <v>19</v>
      </c>
      <c r="L149" s="285"/>
      <c r="M149" s="286" t="s">
        <v>19</v>
      </c>
      <c r="N149" s="287"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498</v>
      </c>
      <c r="AT149" s="227" t="s">
        <v>424</v>
      </c>
      <c r="AU149" s="227" t="s">
        <v>83</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368</v>
      </c>
      <c r="BM149" s="227" t="s">
        <v>4525</v>
      </c>
    </row>
    <row r="150" s="2" customFormat="1" ht="16.5" customHeight="1">
      <c r="A150" s="40"/>
      <c r="B150" s="41"/>
      <c r="C150" s="278" t="s">
        <v>386</v>
      </c>
      <c r="D150" s="278" t="s">
        <v>424</v>
      </c>
      <c r="E150" s="279" t="s">
        <v>4526</v>
      </c>
      <c r="F150" s="280" t="s">
        <v>4527</v>
      </c>
      <c r="G150" s="281" t="s">
        <v>868</v>
      </c>
      <c r="H150" s="282">
        <v>11</v>
      </c>
      <c r="I150" s="283"/>
      <c r="J150" s="284">
        <f>ROUND(I150*H150,2)</f>
        <v>0</v>
      </c>
      <c r="K150" s="280" t="s">
        <v>19</v>
      </c>
      <c r="L150" s="285"/>
      <c r="M150" s="286" t="s">
        <v>19</v>
      </c>
      <c r="N150" s="287"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498</v>
      </c>
      <c r="AT150" s="227" t="s">
        <v>424</v>
      </c>
      <c r="AU150" s="227" t="s">
        <v>83</v>
      </c>
      <c r="AY150" s="19" t="s">
        <v>210</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368</v>
      </c>
      <c r="BM150" s="227" t="s">
        <v>4528</v>
      </c>
    </row>
    <row r="151" s="2" customFormat="1" ht="16.5" customHeight="1">
      <c r="A151" s="40"/>
      <c r="B151" s="41"/>
      <c r="C151" s="278" t="s">
        <v>399</v>
      </c>
      <c r="D151" s="278" t="s">
        <v>424</v>
      </c>
      <c r="E151" s="279" t="s">
        <v>4529</v>
      </c>
      <c r="F151" s="280" t="s">
        <v>4530</v>
      </c>
      <c r="G151" s="281" t="s">
        <v>417</v>
      </c>
      <c r="H151" s="282">
        <v>2</v>
      </c>
      <c r="I151" s="283"/>
      <c r="J151" s="284">
        <f>ROUND(I151*H151,2)</f>
        <v>0</v>
      </c>
      <c r="K151" s="280" t="s">
        <v>19</v>
      </c>
      <c r="L151" s="285"/>
      <c r="M151" s="286" t="s">
        <v>19</v>
      </c>
      <c r="N151" s="287"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498</v>
      </c>
      <c r="AT151" s="227" t="s">
        <v>424</v>
      </c>
      <c r="AU151" s="227" t="s">
        <v>83</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368</v>
      </c>
      <c r="BM151" s="227" t="s">
        <v>4531</v>
      </c>
    </row>
    <row r="152" s="2" customFormat="1" ht="16.5" customHeight="1">
      <c r="A152" s="40"/>
      <c r="B152" s="41"/>
      <c r="C152" s="278" t="s">
        <v>406</v>
      </c>
      <c r="D152" s="278" t="s">
        <v>424</v>
      </c>
      <c r="E152" s="279" t="s">
        <v>4532</v>
      </c>
      <c r="F152" s="280" t="s">
        <v>4533</v>
      </c>
      <c r="G152" s="281" t="s">
        <v>417</v>
      </c>
      <c r="H152" s="282">
        <v>2</v>
      </c>
      <c r="I152" s="283"/>
      <c r="J152" s="284">
        <f>ROUND(I152*H152,2)</f>
        <v>0</v>
      </c>
      <c r="K152" s="280" t="s">
        <v>19</v>
      </c>
      <c r="L152" s="285"/>
      <c r="M152" s="286" t="s">
        <v>19</v>
      </c>
      <c r="N152" s="287"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498</v>
      </c>
      <c r="AT152" s="227" t="s">
        <v>424</v>
      </c>
      <c r="AU152" s="227" t="s">
        <v>83</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368</v>
      </c>
      <c r="BM152" s="227" t="s">
        <v>4534</v>
      </c>
    </row>
    <row r="153" s="2" customFormat="1" ht="16.5" customHeight="1">
      <c r="A153" s="40"/>
      <c r="B153" s="41"/>
      <c r="C153" s="278" t="s">
        <v>7</v>
      </c>
      <c r="D153" s="278" t="s">
        <v>424</v>
      </c>
      <c r="E153" s="279" t="s">
        <v>4535</v>
      </c>
      <c r="F153" s="280" t="s">
        <v>4536</v>
      </c>
      <c r="G153" s="281" t="s">
        <v>417</v>
      </c>
      <c r="H153" s="282">
        <v>47</v>
      </c>
      <c r="I153" s="283"/>
      <c r="J153" s="284">
        <f>ROUND(I153*H153,2)</f>
        <v>0</v>
      </c>
      <c r="K153" s="280" t="s">
        <v>19</v>
      </c>
      <c r="L153" s="285"/>
      <c r="M153" s="286" t="s">
        <v>19</v>
      </c>
      <c r="N153" s="287"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498</v>
      </c>
      <c r="AT153" s="227" t="s">
        <v>424</v>
      </c>
      <c r="AU153" s="227" t="s">
        <v>83</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368</v>
      </c>
      <c r="BM153" s="227" t="s">
        <v>4537</v>
      </c>
    </row>
    <row r="154" s="2" customFormat="1" ht="16.5" customHeight="1">
      <c r="A154" s="40"/>
      <c r="B154" s="41"/>
      <c r="C154" s="278" t="s">
        <v>423</v>
      </c>
      <c r="D154" s="278" t="s">
        <v>424</v>
      </c>
      <c r="E154" s="279" t="s">
        <v>4538</v>
      </c>
      <c r="F154" s="280" t="s">
        <v>4539</v>
      </c>
      <c r="G154" s="281" t="s">
        <v>417</v>
      </c>
      <c r="H154" s="282">
        <v>43</v>
      </c>
      <c r="I154" s="283"/>
      <c r="J154" s="284">
        <f>ROUND(I154*H154,2)</f>
        <v>0</v>
      </c>
      <c r="K154" s="280" t="s">
        <v>19</v>
      </c>
      <c r="L154" s="285"/>
      <c r="M154" s="302" t="s">
        <v>19</v>
      </c>
      <c r="N154" s="303" t="s">
        <v>45</v>
      </c>
      <c r="O154" s="292"/>
      <c r="P154" s="293">
        <f>O154*H154</f>
        <v>0</v>
      </c>
      <c r="Q154" s="293">
        <v>0</v>
      </c>
      <c r="R154" s="293">
        <f>Q154*H154</f>
        <v>0</v>
      </c>
      <c r="S154" s="293">
        <v>0</v>
      </c>
      <c r="T154" s="294">
        <f>S154*H154</f>
        <v>0</v>
      </c>
      <c r="U154" s="40"/>
      <c r="V154" s="40"/>
      <c r="W154" s="40"/>
      <c r="X154" s="40"/>
      <c r="Y154" s="40"/>
      <c r="Z154" s="40"/>
      <c r="AA154" s="40"/>
      <c r="AB154" s="40"/>
      <c r="AC154" s="40"/>
      <c r="AD154" s="40"/>
      <c r="AE154" s="40"/>
      <c r="AR154" s="227" t="s">
        <v>498</v>
      </c>
      <c r="AT154" s="227" t="s">
        <v>424</v>
      </c>
      <c r="AU154" s="227" t="s">
        <v>83</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368</v>
      </c>
      <c r="BM154" s="227" t="s">
        <v>4540</v>
      </c>
    </row>
    <row r="155" s="2" customFormat="1" ht="6.96" customHeight="1">
      <c r="A155" s="40"/>
      <c r="B155" s="61"/>
      <c r="C155" s="62"/>
      <c r="D155" s="62"/>
      <c r="E155" s="62"/>
      <c r="F155" s="62"/>
      <c r="G155" s="62"/>
      <c r="H155" s="62"/>
      <c r="I155" s="62"/>
      <c r="J155" s="62"/>
      <c r="K155" s="62"/>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tx2DwbFASzRoE6EPcZ8w4uiF4yXujkrNSpYmpN5wcp5hc0Ruuc3cf9OxTOaGQiFkklhB+oltImbv+u6losrIzA==" hashValue="vpI6iZs1YyXa9ev5HMQZEEQbcYftSu8vBAuIN6PMGRG2r2CWxDWe0op3iAzzSGe8SNzTf3RS8uqRWttsOIIx6Q==" algorithmName="SHA-512" password="CC35"/>
  <autoFilter ref="C97:K154"/>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3_01/121112003"/>
    <hyperlink ref="F106" r:id="rId2" display="https://podminky.urs.cz/item/CS_URS_2023_01/132254101"/>
    <hyperlink ref="F110" r:id="rId3" display="https://podminky.urs.cz/item/CS_URS_2023_01/174111101"/>
    <hyperlink ref="F114" r:id="rId4" display="https://podminky.urs.cz/item/CS_URS_2023_01/175111101"/>
    <hyperlink ref="F120" r:id="rId5" display="https://podminky.urs.cz/item/CS_URS_2023_01/181311103"/>
    <hyperlink ref="F125" r:id="rId6" display="https://podminky.urs.cz/item/CS_URS_2023_01/451573111"/>
    <hyperlink ref="F130" r:id="rId7" display="https://podminky.urs.cz/item/CS_URS_2023_01/899721111"/>
    <hyperlink ref="F134" r:id="rId8" display="https://podminky.urs.cz/item/CS_URS_2023_01/899722113"/>
    <hyperlink ref="F139" r:id="rId9" display="https://podminky.urs.cz/item/CS_URS_2023_01/998011002"/>
    <hyperlink ref="F141" r:id="rId10" display="https://podminky.urs.cz/item/CS_URS_2023_01/998017002"/>
  </hyperlinks>
  <pageMargins left="0.39375" right="0.39375" top="0.39375" bottom="0.39375" header="0" footer="0"/>
  <pageSetup paperSize="9" orientation="landscape" blackAndWhite="1" fitToHeight="100"/>
  <headerFooter>
    <oddFooter>&amp;CStrana &amp;P z &amp;N</oddFooter>
  </headerFooter>
  <drawing r:id="rId1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4541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ROUND((SUM(BE98:BE149)),  2)</f>
        <v>0</v>
      </c>
      <c r="G37" s="40"/>
      <c r="H37" s="40"/>
      <c r="I37" s="160">
        <v>0.20999999999999999</v>
      </c>
      <c r="J37" s="159">
        <f>ROUND(((SUM(BE98:BE149))*I37),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ROUND((SUM(BF98:BF149)),  2)</f>
        <v>0</v>
      </c>
      <c r="G38" s="40"/>
      <c r="H38" s="40"/>
      <c r="I38" s="160">
        <v>0.14999999999999999</v>
      </c>
      <c r="J38" s="159">
        <f>ROUND(((SUM(BF98:BF149))*I38),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ROUND((SUM(BG98:BG149)),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ROUND((SUM(BH98:BH149)),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ROUND((SUM(BI98:BI149)),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04.3 - Areálový rozvod elektro</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J100</f>
        <v>0</v>
      </c>
      <c r="K69" s="126"/>
      <c r="L69" s="188"/>
      <c r="S69" s="10"/>
      <c r="T69" s="10"/>
      <c r="U69" s="10"/>
      <c r="V69" s="10"/>
      <c r="W69" s="10"/>
      <c r="X69" s="10"/>
      <c r="Y69" s="10"/>
      <c r="Z69" s="10"/>
      <c r="AA69" s="10"/>
      <c r="AB69" s="10"/>
      <c r="AC69" s="10"/>
      <c r="AD69" s="10"/>
      <c r="AE69" s="10"/>
    </row>
    <row r="70" s="9" customFormat="1" ht="24.96" customHeight="1">
      <c r="A70" s="9"/>
      <c r="B70" s="178"/>
      <c r="C70" s="179"/>
      <c r="D70" s="180" t="s">
        <v>3636</v>
      </c>
      <c r="E70" s="181"/>
      <c r="F70" s="181"/>
      <c r="G70" s="181"/>
      <c r="H70" s="181"/>
      <c r="I70" s="181"/>
      <c r="J70" s="182">
        <f>J107</f>
        <v>0</v>
      </c>
      <c r="K70" s="179"/>
      <c r="L70" s="183"/>
      <c r="S70" s="9"/>
      <c r="T70" s="9"/>
      <c r="U70" s="9"/>
      <c r="V70" s="9"/>
      <c r="W70" s="9"/>
      <c r="X70" s="9"/>
      <c r="Y70" s="9"/>
      <c r="Z70" s="9"/>
      <c r="AA70" s="9"/>
      <c r="AB70" s="9"/>
      <c r="AC70" s="9"/>
      <c r="AD70" s="9"/>
      <c r="AE70" s="9"/>
    </row>
    <row r="71" s="10" customFormat="1" ht="19.92" customHeight="1">
      <c r="A71" s="10"/>
      <c r="B71" s="184"/>
      <c r="C71" s="126"/>
      <c r="D71" s="185" t="s">
        <v>3637</v>
      </c>
      <c r="E71" s="186"/>
      <c r="F71" s="186"/>
      <c r="G71" s="186"/>
      <c r="H71" s="186"/>
      <c r="I71" s="186"/>
      <c r="J71" s="187">
        <f>J108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4542</v>
      </c>
      <c r="E72" s="186"/>
      <c r="F72" s="186"/>
      <c r="G72" s="186"/>
      <c r="H72" s="186"/>
      <c r="I72" s="186"/>
      <c r="J72" s="187">
        <f>J112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4543</v>
      </c>
      <c r="E73" s="186"/>
      <c r="F73" s="186"/>
      <c r="G73" s="186"/>
      <c r="H73" s="186"/>
      <c r="I73" s="186"/>
      <c r="J73" s="187">
        <f>J131</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4544</v>
      </c>
      <c r="E74" s="186"/>
      <c r="F74" s="186"/>
      <c r="G74" s="186"/>
      <c r="H74" s="186"/>
      <c r="I74" s="186"/>
      <c r="J74" s="187">
        <f>J143</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195</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Revitalizace Starého děkanství, Nymburk</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167</v>
      </c>
      <c r="D85" s="24"/>
      <c r="E85" s="24"/>
      <c r="F85" s="24"/>
      <c r="G85" s="24"/>
      <c r="H85" s="24"/>
      <c r="I85" s="24"/>
      <c r="J85" s="24"/>
      <c r="K85" s="24"/>
      <c r="L85" s="22"/>
    </row>
    <row r="86" s="1" customFormat="1" ht="16.5" customHeight="1">
      <c r="B86" s="23"/>
      <c r="C86" s="24"/>
      <c r="D86" s="24"/>
      <c r="E86" s="172" t="s">
        <v>2268</v>
      </c>
      <c r="F86" s="24"/>
      <c r="G86" s="24"/>
      <c r="H86" s="24"/>
      <c r="I86" s="24"/>
      <c r="J86" s="24"/>
      <c r="K86" s="24"/>
      <c r="L86" s="22"/>
    </row>
    <row r="87" s="1" customFormat="1" ht="12" customHeight="1">
      <c r="B87" s="23"/>
      <c r="C87" s="34" t="s">
        <v>169</v>
      </c>
      <c r="D87" s="24"/>
      <c r="E87" s="24"/>
      <c r="F87" s="24"/>
      <c r="G87" s="24"/>
      <c r="H87" s="24"/>
      <c r="I87" s="24"/>
      <c r="J87" s="24"/>
      <c r="K87" s="24"/>
      <c r="L87" s="22"/>
    </row>
    <row r="88" s="2" customFormat="1" ht="16.5" customHeight="1">
      <c r="A88" s="40"/>
      <c r="B88" s="41"/>
      <c r="C88" s="42"/>
      <c r="D88" s="42"/>
      <c r="E88" s="173" t="s">
        <v>4115</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171</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04.3 - Areálový rozvod elektro</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2. 5. 2022</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31</v>
      </c>
      <c r="J94" s="38" t="str">
        <f>E25</f>
        <v>FAPAL s.r.o.</v>
      </c>
      <c r="K94" s="42"/>
      <c r="L94" s="148"/>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IF(E22="","",E22)</f>
        <v>Vyplň údaj</v>
      </c>
      <c r="G95" s="42"/>
      <c r="H95" s="42"/>
      <c r="I95" s="34" t="s">
        <v>35</v>
      </c>
      <c r="J95" s="38" t="str">
        <f>E28</f>
        <v>Veronika Šoulová</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196</v>
      </c>
      <c r="D97" s="192" t="s">
        <v>59</v>
      </c>
      <c r="E97" s="192" t="s">
        <v>55</v>
      </c>
      <c r="F97" s="192" t="s">
        <v>56</v>
      </c>
      <c r="G97" s="192" t="s">
        <v>197</v>
      </c>
      <c r="H97" s="192" t="s">
        <v>198</v>
      </c>
      <c r="I97" s="192" t="s">
        <v>199</v>
      </c>
      <c r="J97" s="192" t="s">
        <v>175</v>
      </c>
      <c r="K97" s="193" t="s">
        <v>200</v>
      </c>
      <c r="L97" s="194"/>
      <c r="M97" s="94" t="s">
        <v>19</v>
      </c>
      <c r="N97" s="95" t="s">
        <v>44</v>
      </c>
      <c r="O97" s="95" t="s">
        <v>201</v>
      </c>
      <c r="P97" s="95" t="s">
        <v>202</v>
      </c>
      <c r="Q97" s="95" t="s">
        <v>203</v>
      </c>
      <c r="R97" s="95" t="s">
        <v>204</v>
      </c>
      <c r="S97" s="95" t="s">
        <v>205</v>
      </c>
      <c r="T97" s="96" t="s">
        <v>206</v>
      </c>
      <c r="U97" s="189"/>
      <c r="V97" s="189"/>
      <c r="W97" s="189"/>
      <c r="X97" s="189"/>
      <c r="Y97" s="189"/>
      <c r="Z97" s="189"/>
      <c r="AA97" s="189"/>
      <c r="AB97" s="189"/>
      <c r="AC97" s="189"/>
      <c r="AD97" s="189"/>
      <c r="AE97" s="189"/>
    </row>
    <row r="98" s="2" customFormat="1" ht="22.8" customHeight="1">
      <c r="A98" s="40"/>
      <c r="B98" s="41"/>
      <c r="C98" s="101" t="s">
        <v>207</v>
      </c>
      <c r="D98" s="42"/>
      <c r="E98" s="42"/>
      <c r="F98" s="42"/>
      <c r="G98" s="42"/>
      <c r="H98" s="42"/>
      <c r="I98" s="42"/>
      <c r="J98" s="195">
        <f>BK98</f>
        <v>0</v>
      </c>
      <c r="K98" s="42"/>
      <c r="L98" s="46"/>
      <c r="M98" s="97"/>
      <c r="N98" s="196"/>
      <c r="O98" s="98"/>
      <c r="P98" s="197">
        <f>P99+P107</f>
        <v>0</v>
      </c>
      <c r="Q98" s="98"/>
      <c r="R98" s="197">
        <f>R99+R107</f>
        <v>0</v>
      </c>
      <c r="S98" s="98"/>
      <c r="T98" s="198">
        <f>T99+T107</f>
        <v>0</v>
      </c>
      <c r="U98" s="40"/>
      <c r="V98" s="40"/>
      <c r="W98" s="40"/>
      <c r="X98" s="40"/>
      <c r="Y98" s="40"/>
      <c r="Z98" s="40"/>
      <c r="AA98" s="40"/>
      <c r="AB98" s="40"/>
      <c r="AC98" s="40"/>
      <c r="AD98" s="40"/>
      <c r="AE98" s="40"/>
      <c r="AT98" s="19" t="s">
        <v>73</v>
      </c>
      <c r="AU98" s="19" t="s">
        <v>176</v>
      </c>
      <c r="BK98" s="199">
        <f>BK99+BK107</f>
        <v>0</v>
      </c>
    </row>
    <row r="99" s="12" customFormat="1" ht="25.92" customHeight="1">
      <c r="A99" s="12"/>
      <c r="B99" s="200"/>
      <c r="C99" s="201"/>
      <c r="D99" s="202" t="s">
        <v>73</v>
      </c>
      <c r="E99" s="203" t="s">
        <v>208</v>
      </c>
      <c r="F99" s="203" t="s">
        <v>209</v>
      </c>
      <c r="G99" s="201"/>
      <c r="H99" s="201"/>
      <c r="I99" s="204"/>
      <c r="J99" s="205">
        <f>BK99</f>
        <v>0</v>
      </c>
      <c r="K99" s="201"/>
      <c r="L99" s="206"/>
      <c r="M99" s="207"/>
      <c r="N99" s="208"/>
      <c r="O99" s="208"/>
      <c r="P99" s="209">
        <f>P100</f>
        <v>0</v>
      </c>
      <c r="Q99" s="208"/>
      <c r="R99" s="209">
        <f>R100</f>
        <v>0</v>
      </c>
      <c r="S99" s="208"/>
      <c r="T99" s="210">
        <f>T100</f>
        <v>0</v>
      </c>
      <c r="U99" s="12"/>
      <c r="V99" s="12"/>
      <c r="W99" s="12"/>
      <c r="X99" s="12"/>
      <c r="Y99" s="12"/>
      <c r="Z99" s="12"/>
      <c r="AA99" s="12"/>
      <c r="AB99" s="12"/>
      <c r="AC99" s="12"/>
      <c r="AD99" s="12"/>
      <c r="AE99" s="12"/>
      <c r="AR99" s="211" t="s">
        <v>81</v>
      </c>
      <c r="AT99" s="212" t="s">
        <v>73</v>
      </c>
      <c r="AU99" s="212" t="s">
        <v>74</v>
      </c>
      <c r="AY99" s="211" t="s">
        <v>210</v>
      </c>
      <c r="BK99" s="213">
        <f>BK100</f>
        <v>0</v>
      </c>
    </row>
    <row r="100" s="12" customFormat="1" ht="22.8" customHeight="1">
      <c r="A100" s="12"/>
      <c r="B100" s="200"/>
      <c r="C100" s="201"/>
      <c r="D100" s="202" t="s">
        <v>73</v>
      </c>
      <c r="E100" s="214" t="s">
        <v>81</v>
      </c>
      <c r="F100" s="214" t="s">
        <v>211</v>
      </c>
      <c r="G100" s="201"/>
      <c r="H100" s="201"/>
      <c r="I100" s="204"/>
      <c r="J100" s="215">
        <f>BK100</f>
        <v>0</v>
      </c>
      <c r="K100" s="201"/>
      <c r="L100" s="206"/>
      <c r="M100" s="207"/>
      <c r="N100" s="208"/>
      <c r="O100" s="208"/>
      <c r="P100" s="209">
        <f>SUM(P101:P106)</f>
        <v>0</v>
      </c>
      <c r="Q100" s="208"/>
      <c r="R100" s="209">
        <f>SUM(R101:R106)</f>
        <v>0</v>
      </c>
      <c r="S100" s="208"/>
      <c r="T100" s="210">
        <f>SUM(T101:T106)</f>
        <v>0</v>
      </c>
      <c r="U100" s="12"/>
      <c r="V100" s="12"/>
      <c r="W100" s="12"/>
      <c r="X100" s="12"/>
      <c r="Y100" s="12"/>
      <c r="Z100" s="12"/>
      <c r="AA100" s="12"/>
      <c r="AB100" s="12"/>
      <c r="AC100" s="12"/>
      <c r="AD100" s="12"/>
      <c r="AE100" s="12"/>
      <c r="AR100" s="211" t="s">
        <v>81</v>
      </c>
      <c r="AT100" s="212" t="s">
        <v>73</v>
      </c>
      <c r="AU100" s="212" t="s">
        <v>81</v>
      </c>
      <c r="AY100" s="211" t="s">
        <v>210</v>
      </c>
      <c r="BK100" s="213">
        <f>SUM(BK101:BK106)</f>
        <v>0</v>
      </c>
    </row>
    <row r="101" s="2" customFormat="1" ht="16.5" customHeight="1">
      <c r="A101" s="40"/>
      <c r="B101" s="41"/>
      <c r="C101" s="278" t="s">
        <v>81</v>
      </c>
      <c r="D101" s="278" t="s">
        <v>424</v>
      </c>
      <c r="E101" s="279" t="s">
        <v>4545</v>
      </c>
      <c r="F101" s="280" t="s">
        <v>4546</v>
      </c>
      <c r="G101" s="281" t="s">
        <v>417</v>
      </c>
      <c r="H101" s="282">
        <v>104</v>
      </c>
      <c r="I101" s="283"/>
      <c r="J101" s="284">
        <f>ROUND(I101*H101,2)</f>
        <v>0</v>
      </c>
      <c r="K101" s="280" t="s">
        <v>19</v>
      </c>
      <c r="L101" s="285"/>
      <c r="M101" s="286" t="s">
        <v>19</v>
      </c>
      <c r="N101" s="287"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286</v>
      </c>
      <c r="AT101" s="227" t="s">
        <v>424</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217</v>
      </c>
      <c r="BM101" s="227" t="s">
        <v>4547</v>
      </c>
    </row>
    <row r="102" s="2" customFormat="1" ht="16.5" customHeight="1">
      <c r="A102" s="40"/>
      <c r="B102" s="41"/>
      <c r="C102" s="278" t="s">
        <v>83</v>
      </c>
      <c r="D102" s="278" t="s">
        <v>424</v>
      </c>
      <c r="E102" s="279" t="s">
        <v>4548</v>
      </c>
      <c r="F102" s="280" t="s">
        <v>4549</v>
      </c>
      <c r="G102" s="281" t="s">
        <v>417</v>
      </c>
      <c r="H102" s="282">
        <v>104</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286</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217</v>
      </c>
      <c r="BM102" s="227" t="s">
        <v>4550</v>
      </c>
    </row>
    <row r="103" s="2" customFormat="1" ht="16.5" customHeight="1">
      <c r="A103" s="40"/>
      <c r="B103" s="41"/>
      <c r="C103" s="278" t="s">
        <v>91</v>
      </c>
      <c r="D103" s="278" t="s">
        <v>424</v>
      </c>
      <c r="E103" s="279" t="s">
        <v>4551</v>
      </c>
      <c r="F103" s="280" t="s">
        <v>4552</v>
      </c>
      <c r="G103" s="281" t="s">
        <v>417</v>
      </c>
      <c r="H103" s="282">
        <v>104</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286</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217</v>
      </c>
      <c r="BM103" s="227" t="s">
        <v>4553</v>
      </c>
    </row>
    <row r="104" s="2" customFormat="1" ht="16.5" customHeight="1">
      <c r="A104" s="40"/>
      <c r="B104" s="41"/>
      <c r="C104" s="278" t="s">
        <v>217</v>
      </c>
      <c r="D104" s="278" t="s">
        <v>424</v>
      </c>
      <c r="E104" s="279" t="s">
        <v>4554</v>
      </c>
      <c r="F104" s="280" t="s">
        <v>4555</v>
      </c>
      <c r="G104" s="281" t="s">
        <v>417</v>
      </c>
      <c r="H104" s="282">
        <v>104</v>
      </c>
      <c r="I104" s="283"/>
      <c r="J104" s="284">
        <f>ROUND(I104*H104,2)</f>
        <v>0</v>
      </c>
      <c r="K104" s="280" t="s">
        <v>19</v>
      </c>
      <c r="L104" s="285"/>
      <c r="M104" s="286" t="s">
        <v>19</v>
      </c>
      <c r="N104" s="287"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286</v>
      </c>
      <c r="AT104" s="227" t="s">
        <v>424</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217</v>
      </c>
      <c r="BM104" s="227" t="s">
        <v>4556</v>
      </c>
    </row>
    <row r="105" s="2" customFormat="1" ht="16.5" customHeight="1">
      <c r="A105" s="40"/>
      <c r="B105" s="41"/>
      <c r="C105" s="278" t="s">
        <v>267</v>
      </c>
      <c r="D105" s="278" t="s">
        <v>424</v>
      </c>
      <c r="E105" s="279" t="s">
        <v>4557</v>
      </c>
      <c r="F105" s="280" t="s">
        <v>4558</v>
      </c>
      <c r="G105" s="281" t="s">
        <v>215</v>
      </c>
      <c r="H105" s="282">
        <v>10.4</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286</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v>
      </c>
      <c r="BM105" s="227" t="s">
        <v>4559</v>
      </c>
    </row>
    <row r="106" s="2" customFormat="1" ht="16.5" customHeight="1">
      <c r="A106" s="40"/>
      <c r="B106" s="41"/>
      <c r="C106" s="278" t="s">
        <v>276</v>
      </c>
      <c r="D106" s="278" t="s">
        <v>424</v>
      </c>
      <c r="E106" s="279" t="s">
        <v>4560</v>
      </c>
      <c r="F106" s="280" t="s">
        <v>4561</v>
      </c>
      <c r="G106" s="281" t="s">
        <v>270</v>
      </c>
      <c r="H106" s="282">
        <v>104</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286</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4562</v>
      </c>
    </row>
    <row r="107" s="12" customFormat="1" ht="25.92" customHeight="1">
      <c r="A107" s="12"/>
      <c r="B107" s="200"/>
      <c r="C107" s="201"/>
      <c r="D107" s="202" t="s">
        <v>73</v>
      </c>
      <c r="E107" s="203" t="s">
        <v>937</v>
      </c>
      <c r="F107" s="203" t="s">
        <v>937</v>
      </c>
      <c r="G107" s="201"/>
      <c r="H107" s="201"/>
      <c r="I107" s="204"/>
      <c r="J107" s="205">
        <f>BK107</f>
        <v>0</v>
      </c>
      <c r="K107" s="201"/>
      <c r="L107" s="206"/>
      <c r="M107" s="207"/>
      <c r="N107" s="208"/>
      <c r="O107" s="208"/>
      <c r="P107" s="209">
        <f>P108+P112+P131+P143</f>
        <v>0</v>
      </c>
      <c r="Q107" s="208"/>
      <c r="R107" s="209">
        <f>R108+R112+R131+R143</f>
        <v>0</v>
      </c>
      <c r="S107" s="208"/>
      <c r="T107" s="210">
        <f>T108+T112+T131+T143</f>
        <v>0</v>
      </c>
      <c r="U107" s="12"/>
      <c r="V107" s="12"/>
      <c r="W107" s="12"/>
      <c r="X107" s="12"/>
      <c r="Y107" s="12"/>
      <c r="Z107" s="12"/>
      <c r="AA107" s="12"/>
      <c r="AB107" s="12"/>
      <c r="AC107" s="12"/>
      <c r="AD107" s="12"/>
      <c r="AE107" s="12"/>
      <c r="AR107" s="211" t="s">
        <v>83</v>
      </c>
      <c r="AT107" s="212" t="s">
        <v>73</v>
      </c>
      <c r="AU107" s="212" t="s">
        <v>74</v>
      </c>
      <c r="AY107" s="211" t="s">
        <v>210</v>
      </c>
      <c r="BK107" s="213">
        <f>BK108+BK112+BK131+BK143</f>
        <v>0</v>
      </c>
    </row>
    <row r="108" s="12" customFormat="1" ht="22.8" customHeight="1">
      <c r="A108" s="12"/>
      <c r="B108" s="200"/>
      <c r="C108" s="201"/>
      <c r="D108" s="202" t="s">
        <v>73</v>
      </c>
      <c r="E108" s="214" t="s">
        <v>3642</v>
      </c>
      <c r="F108" s="214" t="s">
        <v>3643</v>
      </c>
      <c r="G108" s="201"/>
      <c r="H108" s="201"/>
      <c r="I108" s="204"/>
      <c r="J108" s="215">
        <f>BK108</f>
        <v>0</v>
      </c>
      <c r="K108" s="201"/>
      <c r="L108" s="206"/>
      <c r="M108" s="207"/>
      <c r="N108" s="208"/>
      <c r="O108" s="208"/>
      <c r="P108" s="209">
        <f>SUM(P109:P111)</f>
        <v>0</v>
      </c>
      <c r="Q108" s="208"/>
      <c r="R108" s="209">
        <f>SUM(R109:R111)</f>
        <v>0</v>
      </c>
      <c r="S108" s="208"/>
      <c r="T108" s="210">
        <f>SUM(T109:T111)</f>
        <v>0</v>
      </c>
      <c r="U108" s="12"/>
      <c r="V108" s="12"/>
      <c r="W108" s="12"/>
      <c r="X108" s="12"/>
      <c r="Y108" s="12"/>
      <c r="Z108" s="12"/>
      <c r="AA108" s="12"/>
      <c r="AB108" s="12"/>
      <c r="AC108" s="12"/>
      <c r="AD108" s="12"/>
      <c r="AE108" s="12"/>
      <c r="AR108" s="211" t="s">
        <v>83</v>
      </c>
      <c r="AT108" s="212" t="s">
        <v>73</v>
      </c>
      <c r="AU108" s="212" t="s">
        <v>81</v>
      </c>
      <c r="AY108" s="211" t="s">
        <v>210</v>
      </c>
      <c r="BK108" s="213">
        <f>SUM(BK109:BK111)</f>
        <v>0</v>
      </c>
    </row>
    <row r="109" s="2" customFormat="1" ht="24.15" customHeight="1">
      <c r="A109" s="40"/>
      <c r="B109" s="41"/>
      <c r="C109" s="278" t="s">
        <v>281</v>
      </c>
      <c r="D109" s="278" t="s">
        <v>424</v>
      </c>
      <c r="E109" s="279" t="s">
        <v>4563</v>
      </c>
      <c r="F109" s="280" t="s">
        <v>4564</v>
      </c>
      <c r="G109" s="281" t="s">
        <v>868</v>
      </c>
      <c r="H109" s="282">
        <v>1</v>
      </c>
      <c r="I109" s="283"/>
      <c r="J109" s="284">
        <f>ROUND(I109*H109,2)</f>
        <v>0</v>
      </c>
      <c r="K109" s="280" t="s">
        <v>19</v>
      </c>
      <c r="L109" s="285"/>
      <c r="M109" s="286" t="s">
        <v>19</v>
      </c>
      <c r="N109" s="287"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498</v>
      </c>
      <c r="AT109" s="227" t="s">
        <v>424</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368</v>
      </c>
      <c r="BM109" s="227" t="s">
        <v>4565</v>
      </c>
    </row>
    <row r="110" s="2" customFormat="1">
      <c r="A110" s="40"/>
      <c r="B110" s="41"/>
      <c r="C110" s="42"/>
      <c r="D110" s="236" t="s">
        <v>1511</v>
      </c>
      <c r="E110" s="42"/>
      <c r="F110" s="288" t="s">
        <v>4566</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1511</v>
      </c>
      <c r="AU110" s="19" t="s">
        <v>83</v>
      </c>
    </row>
    <row r="111" s="2" customFormat="1" ht="33" customHeight="1">
      <c r="A111" s="40"/>
      <c r="B111" s="41"/>
      <c r="C111" s="278" t="s">
        <v>286</v>
      </c>
      <c r="D111" s="278" t="s">
        <v>424</v>
      </c>
      <c r="E111" s="279" t="s">
        <v>4567</v>
      </c>
      <c r="F111" s="280" t="s">
        <v>4568</v>
      </c>
      <c r="G111" s="281" t="s">
        <v>868</v>
      </c>
      <c r="H111" s="282">
        <v>1</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4569</v>
      </c>
    </row>
    <row r="112" s="12" customFormat="1" ht="22.8" customHeight="1">
      <c r="A112" s="12"/>
      <c r="B112" s="200"/>
      <c r="C112" s="201"/>
      <c r="D112" s="202" t="s">
        <v>73</v>
      </c>
      <c r="E112" s="214" t="s">
        <v>3654</v>
      </c>
      <c r="F112" s="214" t="s">
        <v>4570</v>
      </c>
      <c r="G112" s="201"/>
      <c r="H112" s="201"/>
      <c r="I112" s="204"/>
      <c r="J112" s="215">
        <f>BK112</f>
        <v>0</v>
      </c>
      <c r="K112" s="201"/>
      <c r="L112" s="206"/>
      <c r="M112" s="207"/>
      <c r="N112" s="208"/>
      <c r="O112" s="208"/>
      <c r="P112" s="209">
        <f>SUM(P113:P130)</f>
        <v>0</v>
      </c>
      <c r="Q112" s="208"/>
      <c r="R112" s="209">
        <f>SUM(R113:R130)</f>
        <v>0</v>
      </c>
      <c r="S112" s="208"/>
      <c r="T112" s="210">
        <f>SUM(T113:T130)</f>
        <v>0</v>
      </c>
      <c r="U112" s="12"/>
      <c r="V112" s="12"/>
      <c r="W112" s="12"/>
      <c r="X112" s="12"/>
      <c r="Y112" s="12"/>
      <c r="Z112" s="12"/>
      <c r="AA112" s="12"/>
      <c r="AB112" s="12"/>
      <c r="AC112" s="12"/>
      <c r="AD112" s="12"/>
      <c r="AE112" s="12"/>
      <c r="AR112" s="211" t="s">
        <v>83</v>
      </c>
      <c r="AT112" s="212" t="s">
        <v>73</v>
      </c>
      <c r="AU112" s="212" t="s">
        <v>81</v>
      </c>
      <c r="AY112" s="211" t="s">
        <v>210</v>
      </c>
      <c r="BK112" s="213">
        <f>SUM(BK113:BK130)</f>
        <v>0</v>
      </c>
    </row>
    <row r="113" s="2" customFormat="1" ht="16.5" customHeight="1">
      <c r="A113" s="40"/>
      <c r="B113" s="41"/>
      <c r="C113" s="278" t="s">
        <v>292</v>
      </c>
      <c r="D113" s="278" t="s">
        <v>424</v>
      </c>
      <c r="E113" s="279" t="s">
        <v>4571</v>
      </c>
      <c r="F113" s="280" t="s">
        <v>4572</v>
      </c>
      <c r="G113" s="281" t="s">
        <v>417</v>
      </c>
      <c r="H113" s="282">
        <v>25</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4573</v>
      </c>
    </row>
    <row r="114" s="2" customFormat="1" ht="16.5" customHeight="1">
      <c r="A114" s="40"/>
      <c r="B114" s="41"/>
      <c r="C114" s="278" t="s">
        <v>299</v>
      </c>
      <c r="D114" s="278" t="s">
        <v>424</v>
      </c>
      <c r="E114" s="279" t="s">
        <v>4574</v>
      </c>
      <c r="F114" s="280" t="s">
        <v>4575</v>
      </c>
      <c r="G114" s="281" t="s">
        <v>417</v>
      </c>
      <c r="H114" s="282">
        <v>80</v>
      </c>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4576</v>
      </c>
    </row>
    <row r="115" s="2" customFormat="1" ht="16.5" customHeight="1">
      <c r="A115" s="40"/>
      <c r="B115" s="41"/>
      <c r="C115" s="278" t="s">
        <v>307</v>
      </c>
      <c r="D115" s="278" t="s">
        <v>424</v>
      </c>
      <c r="E115" s="279" t="s">
        <v>4577</v>
      </c>
      <c r="F115" s="280" t="s">
        <v>4578</v>
      </c>
      <c r="G115" s="281" t="s">
        <v>417</v>
      </c>
      <c r="H115" s="282">
        <v>100</v>
      </c>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4579</v>
      </c>
    </row>
    <row r="116" s="2" customFormat="1" ht="16.5" customHeight="1">
      <c r="A116" s="40"/>
      <c r="B116" s="41"/>
      <c r="C116" s="278" t="s">
        <v>314</v>
      </c>
      <c r="D116" s="278" t="s">
        <v>424</v>
      </c>
      <c r="E116" s="279" t="s">
        <v>4580</v>
      </c>
      <c r="F116" s="280" t="s">
        <v>3708</v>
      </c>
      <c r="G116" s="281" t="s">
        <v>295</v>
      </c>
      <c r="H116" s="282">
        <v>1</v>
      </c>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4581</v>
      </c>
    </row>
    <row r="117" s="2" customFormat="1" ht="16.5" customHeight="1">
      <c r="A117" s="40"/>
      <c r="B117" s="41"/>
      <c r="C117" s="278" t="s">
        <v>332</v>
      </c>
      <c r="D117" s="278" t="s">
        <v>424</v>
      </c>
      <c r="E117" s="279" t="s">
        <v>3716</v>
      </c>
      <c r="F117" s="280" t="s">
        <v>3717</v>
      </c>
      <c r="G117" s="281" t="s">
        <v>417</v>
      </c>
      <c r="H117" s="282">
        <v>58</v>
      </c>
      <c r="I117" s="283"/>
      <c r="J117" s="284">
        <f>ROUND(I117*H117,2)</f>
        <v>0</v>
      </c>
      <c r="K117" s="280" t="s">
        <v>19</v>
      </c>
      <c r="L117" s="285"/>
      <c r="M117" s="286" t="s">
        <v>19</v>
      </c>
      <c r="N117" s="287"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498</v>
      </c>
      <c r="AT117" s="227" t="s">
        <v>424</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368</v>
      </c>
      <c r="BM117" s="227" t="s">
        <v>4582</v>
      </c>
    </row>
    <row r="118" s="2" customFormat="1" ht="16.5" customHeight="1">
      <c r="A118" s="40"/>
      <c r="B118" s="41"/>
      <c r="C118" s="278" t="s">
        <v>349</v>
      </c>
      <c r="D118" s="278" t="s">
        <v>424</v>
      </c>
      <c r="E118" s="279" t="s">
        <v>4583</v>
      </c>
      <c r="F118" s="280" t="s">
        <v>4584</v>
      </c>
      <c r="G118" s="281" t="s">
        <v>417</v>
      </c>
      <c r="H118" s="282">
        <v>52</v>
      </c>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4585</v>
      </c>
    </row>
    <row r="119" s="2" customFormat="1" ht="16.5" customHeight="1">
      <c r="A119" s="40"/>
      <c r="B119" s="41"/>
      <c r="C119" s="278" t="s">
        <v>8</v>
      </c>
      <c r="D119" s="278" t="s">
        <v>424</v>
      </c>
      <c r="E119" s="279" t="s">
        <v>4586</v>
      </c>
      <c r="F119" s="280" t="s">
        <v>4587</v>
      </c>
      <c r="G119" s="281" t="s">
        <v>417</v>
      </c>
      <c r="H119" s="282">
        <v>37</v>
      </c>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4588</v>
      </c>
    </row>
    <row r="120" s="2" customFormat="1" ht="16.5" customHeight="1">
      <c r="A120" s="40"/>
      <c r="B120" s="41"/>
      <c r="C120" s="278" t="s">
        <v>368</v>
      </c>
      <c r="D120" s="278" t="s">
        <v>424</v>
      </c>
      <c r="E120" s="279" t="s">
        <v>4589</v>
      </c>
      <c r="F120" s="280" t="s">
        <v>4590</v>
      </c>
      <c r="G120" s="281" t="s">
        <v>417</v>
      </c>
      <c r="H120" s="282">
        <v>49</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4591</v>
      </c>
    </row>
    <row r="121" s="2" customFormat="1" ht="16.5" customHeight="1">
      <c r="A121" s="40"/>
      <c r="B121" s="41"/>
      <c r="C121" s="278" t="s">
        <v>374</v>
      </c>
      <c r="D121" s="278" t="s">
        <v>424</v>
      </c>
      <c r="E121" s="279" t="s">
        <v>4592</v>
      </c>
      <c r="F121" s="280" t="s">
        <v>4593</v>
      </c>
      <c r="G121" s="281" t="s">
        <v>417</v>
      </c>
      <c r="H121" s="282">
        <v>58</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4594</v>
      </c>
    </row>
    <row r="122" s="2" customFormat="1" ht="16.5" customHeight="1">
      <c r="A122" s="40"/>
      <c r="B122" s="41"/>
      <c r="C122" s="278" t="s">
        <v>386</v>
      </c>
      <c r="D122" s="278" t="s">
        <v>424</v>
      </c>
      <c r="E122" s="279" t="s">
        <v>4595</v>
      </c>
      <c r="F122" s="280" t="s">
        <v>4596</v>
      </c>
      <c r="G122" s="281" t="s">
        <v>417</v>
      </c>
      <c r="H122" s="282">
        <v>75</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4597</v>
      </c>
    </row>
    <row r="123" s="2" customFormat="1" ht="16.5" customHeight="1">
      <c r="A123" s="40"/>
      <c r="B123" s="41"/>
      <c r="C123" s="278" t="s">
        <v>399</v>
      </c>
      <c r="D123" s="278" t="s">
        <v>424</v>
      </c>
      <c r="E123" s="279" t="s">
        <v>4598</v>
      </c>
      <c r="F123" s="280" t="s">
        <v>4599</v>
      </c>
      <c r="G123" s="281" t="s">
        <v>868</v>
      </c>
      <c r="H123" s="282">
        <v>5</v>
      </c>
      <c r="I123" s="283"/>
      <c r="J123" s="284">
        <f>ROUND(I123*H123,2)</f>
        <v>0</v>
      </c>
      <c r="K123" s="280" t="s">
        <v>19</v>
      </c>
      <c r="L123" s="285"/>
      <c r="M123" s="286" t="s">
        <v>19</v>
      </c>
      <c r="N123" s="287"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498</v>
      </c>
      <c r="AT123" s="227" t="s">
        <v>424</v>
      </c>
      <c r="AU123" s="227" t="s">
        <v>83</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368</v>
      </c>
      <c r="BM123" s="227" t="s">
        <v>4600</v>
      </c>
    </row>
    <row r="124" s="2" customFormat="1" ht="16.5" customHeight="1">
      <c r="A124" s="40"/>
      <c r="B124" s="41"/>
      <c r="C124" s="278" t="s">
        <v>406</v>
      </c>
      <c r="D124" s="278" t="s">
        <v>424</v>
      </c>
      <c r="E124" s="279" t="s">
        <v>3785</v>
      </c>
      <c r="F124" s="280" t="s">
        <v>3786</v>
      </c>
      <c r="G124" s="281" t="s">
        <v>868</v>
      </c>
      <c r="H124" s="282">
        <v>7</v>
      </c>
      <c r="I124" s="283"/>
      <c r="J124" s="284">
        <f>ROUND(I124*H124,2)</f>
        <v>0</v>
      </c>
      <c r="K124" s="280" t="s">
        <v>19</v>
      </c>
      <c r="L124" s="285"/>
      <c r="M124" s="286" t="s">
        <v>19</v>
      </c>
      <c r="N124" s="28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498</v>
      </c>
      <c r="AT124" s="227" t="s">
        <v>424</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368</v>
      </c>
      <c r="BM124" s="227" t="s">
        <v>4601</v>
      </c>
    </row>
    <row r="125" s="2" customFormat="1" ht="16.5" customHeight="1">
      <c r="A125" s="40"/>
      <c r="B125" s="41"/>
      <c r="C125" s="278" t="s">
        <v>7</v>
      </c>
      <c r="D125" s="278" t="s">
        <v>424</v>
      </c>
      <c r="E125" s="279" t="s">
        <v>4602</v>
      </c>
      <c r="F125" s="280" t="s">
        <v>4603</v>
      </c>
      <c r="G125" s="281" t="s">
        <v>868</v>
      </c>
      <c r="H125" s="282">
        <v>6</v>
      </c>
      <c r="I125" s="283"/>
      <c r="J125" s="284">
        <f>ROUND(I125*H125,2)</f>
        <v>0</v>
      </c>
      <c r="K125" s="280" t="s">
        <v>19</v>
      </c>
      <c r="L125" s="285"/>
      <c r="M125" s="286" t="s">
        <v>19</v>
      </c>
      <c r="N125" s="287"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498</v>
      </c>
      <c r="AT125" s="227" t="s">
        <v>424</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368</v>
      </c>
      <c r="BM125" s="227" t="s">
        <v>4604</v>
      </c>
    </row>
    <row r="126" s="2" customFormat="1" ht="16.5" customHeight="1">
      <c r="A126" s="40"/>
      <c r="B126" s="41"/>
      <c r="C126" s="278" t="s">
        <v>423</v>
      </c>
      <c r="D126" s="278" t="s">
        <v>424</v>
      </c>
      <c r="E126" s="279" t="s">
        <v>4605</v>
      </c>
      <c r="F126" s="280" t="s">
        <v>3789</v>
      </c>
      <c r="G126" s="281" t="s">
        <v>295</v>
      </c>
      <c r="H126" s="282">
        <v>1</v>
      </c>
      <c r="I126" s="283"/>
      <c r="J126" s="284">
        <f>ROUND(I126*H126,2)</f>
        <v>0</v>
      </c>
      <c r="K126" s="280" t="s">
        <v>19</v>
      </c>
      <c r="L126" s="285"/>
      <c r="M126" s="286" t="s">
        <v>19</v>
      </c>
      <c r="N126" s="28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498</v>
      </c>
      <c r="AT126" s="227" t="s">
        <v>424</v>
      </c>
      <c r="AU126" s="227" t="s">
        <v>83</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368</v>
      </c>
      <c r="BM126" s="227" t="s">
        <v>4606</v>
      </c>
    </row>
    <row r="127" s="2" customFormat="1" ht="16.5" customHeight="1">
      <c r="A127" s="40"/>
      <c r="B127" s="41"/>
      <c r="C127" s="278" t="s">
        <v>428</v>
      </c>
      <c r="D127" s="278" t="s">
        <v>424</v>
      </c>
      <c r="E127" s="279" t="s">
        <v>4607</v>
      </c>
      <c r="F127" s="280" t="s">
        <v>3792</v>
      </c>
      <c r="G127" s="281" t="s">
        <v>295</v>
      </c>
      <c r="H127" s="282">
        <v>1</v>
      </c>
      <c r="I127" s="283"/>
      <c r="J127" s="284">
        <f>ROUND(I127*H127,2)</f>
        <v>0</v>
      </c>
      <c r="K127" s="280" t="s">
        <v>19</v>
      </c>
      <c r="L127" s="285"/>
      <c r="M127" s="286" t="s">
        <v>19</v>
      </c>
      <c r="N127" s="287"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498</v>
      </c>
      <c r="AT127" s="227" t="s">
        <v>424</v>
      </c>
      <c r="AU127" s="227" t="s">
        <v>83</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368</v>
      </c>
      <c r="BM127" s="227" t="s">
        <v>4608</v>
      </c>
    </row>
    <row r="128" s="2" customFormat="1" ht="16.5" customHeight="1">
      <c r="A128" s="40"/>
      <c r="B128" s="41"/>
      <c r="C128" s="278" t="s">
        <v>435</v>
      </c>
      <c r="D128" s="278" t="s">
        <v>424</v>
      </c>
      <c r="E128" s="279" t="s">
        <v>3803</v>
      </c>
      <c r="F128" s="280" t="s">
        <v>3804</v>
      </c>
      <c r="G128" s="281" t="s">
        <v>868</v>
      </c>
      <c r="H128" s="282">
        <v>50</v>
      </c>
      <c r="I128" s="283"/>
      <c r="J128" s="284">
        <f>ROUND(I128*H128,2)</f>
        <v>0</v>
      </c>
      <c r="K128" s="280" t="s">
        <v>19</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498</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368</v>
      </c>
      <c r="BM128" s="227" t="s">
        <v>4609</v>
      </c>
    </row>
    <row r="129" s="2" customFormat="1" ht="16.5" customHeight="1">
      <c r="A129" s="40"/>
      <c r="B129" s="41"/>
      <c r="C129" s="278" t="s">
        <v>450</v>
      </c>
      <c r="D129" s="278" t="s">
        <v>424</v>
      </c>
      <c r="E129" s="279" t="s">
        <v>4610</v>
      </c>
      <c r="F129" s="280" t="s">
        <v>4611</v>
      </c>
      <c r="G129" s="281" t="s">
        <v>868</v>
      </c>
      <c r="H129" s="282">
        <v>10</v>
      </c>
      <c r="I129" s="283"/>
      <c r="J129" s="284">
        <f>ROUND(I129*H129,2)</f>
        <v>0</v>
      </c>
      <c r="K129" s="280" t="s">
        <v>19</v>
      </c>
      <c r="L129" s="285"/>
      <c r="M129" s="286" t="s">
        <v>19</v>
      </c>
      <c r="N129" s="287" t="s">
        <v>45</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498</v>
      </c>
      <c r="AT129" s="227" t="s">
        <v>424</v>
      </c>
      <c r="AU129" s="227" t="s">
        <v>83</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368</v>
      </c>
      <c r="BM129" s="227" t="s">
        <v>4612</v>
      </c>
    </row>
    <row r="130" s="2" customFormat="1" ht="16.5" customHeight="1">
      <c r="A130" s="40"/>
      <c r="B130" s="41"/>
      <c r="C130" s="278" t="s">
        <v>456</v>
      </c>
      <c r="D130" s="278" t="s">
        <v>424</v>
      </c>
      <c r="E130" s="279" t="s">
        <v>4613</v>
      </c>
      <c r="F130" s="280" t="s">
        <v>4614</v>
      </c>
      <c r="G130" s="281" t="s">
        <v>868</v>
      </c>
      <c r="H130" s="282">
        <v>18</v>
      </c>
      <c r="I130" s="283"/>
      <c r="J130" s="284">
        <f>ROUND(I130*H130,2)</f>
        <v>0</v>
      </c>
      <c r="K130" s="280" t="s">
        <v>19</v>
      </c>
      <c r="L130" s="285"/>
      <c r="M130" s="286" t="s">
        <v>19</v>
      </c>
      <c r="N130" s="28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498</v>
      </c>
      <c r="AT130" s="227" t="s">
        <v>424</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368</v>
      </c>
      <c r="BM130" s="227" t="s">
        <v>4615</v>
      </c>
    </row>
    <row r="131" s="12" customFormat="1" ht="22.8" customHeight="1">
      <c r="A131" s="12"/>
      <c r="B131" s="200"/>
      <c r="C131" s="201"/>
      <c r="D131" s="202" t="s">
        <v>73</v>
      </c>
      <c r="E131" s="214" t="s">
        <v>3809</v>
      </c>
      <c r="F131" s="214" t="s">
        <v>2260</v>
      </c>
      <c r="G131" s="201"/>
      <c r="H131" s="201"/>
      <c r="I131" s="204"/>
      <c r="J131" s="215">
        <f>BK131</f>
        <v>0</v>
      </c>
      <c r="K131" s="201"/>
      <c r="L131" s="206"/>
      <c r="M131" s="207"/>
      <c r="N131" s="208"/>
      <c r="O131" s="208"/>
      <c r="P131" s="209">
        <f>SUM(P132:P142)</f>
        <v>0</v>
      </c>
      <c r="Q131" s="208"/>
      <c r="R131" s="209">
        <f>SUM(R132:R142)</f>
        <v>0</v>
      </c>
      <c r="S131" s="208"/>
      <c r="T131" s="210">
        <f>SUM(T132:T142)</f>
        <v>0</v>
      </c>
      <c r="U131" s="12"/>
      <c r="V131" s="12"/>
      <c r="W131" s="12"/>
      <c r="X131" s="12"/>
      <c r="Y131" s="12"/>
      <c r="Z131" s="12"/>
      <c r="AA131" s="12"/>
      <c r="AB131" s="12"/>
      <c r="AC131" s="12"/>
      <c r="AD131" s="12"/>
      <c r="AE131" s="12"/>
      <c r="AR131" s="211" t="s">
        <v>83</v>
      </c>
      <c r="AT131" s="212" t="s">
        <v>73</v>
      </c>
      <c r="AU131" s="212" t="s">
        <v>81</v>
      </c>
      <c r="AY131" s="211" t="s">
        <v>210</v>
      </c>
      <c r="BK131" s="213">
        <f>SUM(BK132:BK142)</f>
        <v>0</v>
      </c>
    </row>
    <row r="132" s="2" customFormat="1" ht="16.5" customHeight="1">
      <c r="A132" s="40"/>
      <c r="B132" s="41"/>
      <c r="C132" s="278" t="s">
        <v>467</v>
      </c>
      <c r="D132" s="278" t="s">
        <v>424</v>
      </c>
      <c r="E132" s="279" t="s">
        <v>4616</v>
      </c>
      <c r="F132" s="280" t="s">
        <v>3836</v>
      </c>
      <c r="G132" s="281" t="s">
        <v>868</v>
      </c>
      <c r="H132" s="282">
        <v>5</v>
      </c>
      <c r="I132" s="283"/>
      <c r="J132" s="284">
        <f>ROUND(I132*H132,2)</f>
        <v>0</v>
      </c>
      <c r="K132" s="280" t="s">
        <v>19</v>
      </c>
      <c r="L132" s="285"/>
      <c r="M132" s="286" t="s">
        <v>19</v>
      </c>
      <c r="N132" s="287"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498</v>
      </c>
      <c r="AT132" s="227" t="s">
        <v>424</v>
      </c>
      <c r="AU132" s="227" t="s">
        <v>83</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368</v>
      </c>
      <c r="BM132" s="227" t="s">
        <v>4617</v>
      </c>
    </row>
    <row r="133" s="2" customFormat="1" ht="16.5" customHeight="1">
      <c r="A133" s="40"/>
      <c r="B133" s="41"/>
      <c r="C133" s="278" t="s">
        <v>474</v>
      </c>
      <c r="D133" s="278" t="s">
        <v>424</v>
      </c>
      <c r="E133" s="279" t="s">
        <v>4618</v>
      </c>
      <c r="F133" s="280" t="s">
        <v>3842</v>
      </c>
      <c r="G133" s="281" t="s">
        <v>295</v>
      </c>
      <c r="H133" s="282">
        <v>1</v>
      </c>
      <c r="I133" s="283"/>
      <c r="J133" s="284">
        <f>ROUND(I133*H133,2)</f>
        <v>0</v>
      </c>
      <c r="K133" s="280" t="s">
        <v>19</v>
      </c>
      <c r="L133" s="285"/>
      <c r="M133" s="286" t="s">
        <v>19</v>
      </c>
      <c r="N133" s="287"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498</v>
      </c>
      <c r="AT133" s="227" t="s">
        <v>424</v>
      </c>
      <c r="AU133" s="227" t="s">
        <v>83</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368</v>
      </c>
      <c r="BM133" s="227" t="s">
        <v>4619</v>
      </c>
    </row>
    <row r="134" s="2" customFormat="1" ht="16.5" customHeight="1">
      <c r="A134" s="40"/>
      <c r="B134" s="41"/>
      <c r="C134" s="278" t="s">
        <v>481</v>
      </c>
      <c r="D134" s="278" t="s">
        <v>424</v>
      </c>
      <c r="E134" s="279" t="s">
        <v>3844</v>
      </c>
      <c r="F134" s="280" t="s">
        <v>3845</v>
      </c>
      <c r="G134" s="281" t="s">
        <v>3846</v>
      </c>
      <c r="H134" s="282">
        <v>3</v>
      </c>
      <c r="I134" s="283"/>
      <c r="J134" s="284">
        <f>ROUND(I134*H134,2)</f>
        <v>0</v>
      </c>
      <c r="K134" s="280" t="s">
        <v>19</v>
      </c>
      <c r="L134" s="285"/>
      <c r="M134" s="286" t="s">
        <v>19</v>
      </c>
      <c r="N134" s="28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498</v>
      </c>
      <c r="AT134" s="227" t="s">
        <v>424</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368</v>
      </c>
      <c r="BM134" s="227" t="s">
        <v>4620</v>
      </c>
    </row>
    <row r="135" s="2" customFormat="1" ht="16.5" customHeight="1">
      <c r="A135" s="40"/>
      <c r="B135" s="41"/>
      <c r="C135" s="278" t="s">
        <v>487</v>
      </c>
      <c r="D135" s="278" t="s">
        <v>424</v>
      </c>
      <c r="E135" s="279" t="s">
        <v>4621</v>
      </c>
      <c r="F135" s="280" t="s">
        <v>4622</v>
      </c>
      <c r="G135" s="281" t="s">
        <v>3846</v>
      </c>
      <c r="H135" s="282">
        <v>6</v>
      </c>
      <c r="I135" s="283"/>
      <c r="J135" s="284">
        <f>ROUND(I135*H135,2)</f>
        <v>0</v>
      </c>
      <c r="K135" s="280" t="s">
        <v>19</v>
      </c>
      <c r="L135" s="285"/>
      <c r="M135" s="286" t="s">
        <v>19</v>
      </c>
      <c r="N135" s="287"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498</v>
      </c>
      <c r="AT135" s="227" t="s">
        <v>424</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368</v>
      </c>
      <c r="BM135" s="227" t="s">
        <v>4623</v>
      </c>
    </row>
    <row r="136" s="2" customFormat="1" ht="16.5" customHeight="1">
      <c r="A136" s="40"/>
      <c r="B136" s="41"/>
      <c r="C136" s="278" t="s">
        <v>492</v>
      </c>
      <c r="D136" s="278" t="s">
        <v>424</v>
      </c>
      <c r="E136" s="279" t="s">
        <v>4624</v>
      </c>
      <c r="F136" s="280" t="s">
        <v>3849</v>
      </c>
      <c r="G136" s="281" t="s">
        <v>295</v>
      </c>
      <c r="H136" s="282">
        <v>1</v>
      </c>
      <c r="I136" s="283"/>
      <c r="J136" s="284">
        <f>ROUND(I136*H136,2)</f>
        <v>0</v>
      </c>
      <c r="K136" s="280" t="s">
        <v>19</v>
      </c>
      <c r="L136" s="285"/>
      <c r="M136" s="286" t="s">
        <v>19</v>
      </c>
      <c r="N136" s="287"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498</v>
      </c>
      <c r="AT136" s="227" t="s">
        <v>424</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368</v>
      </c>
      <c r="BM136" s="227" t="s">
        <v>4625</v>
      </c>
    </row>
    <row r="137" s="2" customFormat="1" ht="16.5" customHeight="1">
      <c r="A137" s="40"/>
      <c r="B137" s="41"/>
      <c r="C137" s="278" t="s">
        <v>498</v>
      </c>
      <c r="D137" s="278" t="s">
        <v>424</v>
      </c>
      <c r="E137" s="279" t="s">
        <v>4626</v>
      </c>
      <c r="F137" s="280" t="s">
        <v>3852</v>
      </c>
      <c r="G137" s="281" t="s">
        <v>295</v>
      </c>
      <c r="H137" s="282">
        <v>1</v>
      </c>
      <c r="I137" s="283"/>
      <c r="J137" s="284">
        <f>ROUND(I137*H137,2)</f>
        <v>0</v>
      </c>
      <c r="K137" s="280" t="s">
        <v>19</v>
      </c>
      <c r="L137" s="285"/>
      <c r="M137" s="286" t="s">
        <v>19</v>
      </c>
      <c r="N137" s="287"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498</v>
      </c>
      <c r="AT137" s="227" t="s">
        <v>424</v>
      </c>
      <c r="AU137" s="227" t="s">
        <v>83</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368</v>
      </c>
      <c r="BM137" s="227" t="s">
        <v>4627</v>
      </c>
    </row>
    <row r="138" s="2" customFormat="1" ht="16.5" customHeight="1">
      <c r="A138" s="40"/>
      <c r="B138" s="41"/>
      <c r="C138" s="216" t="s">
        <v>504</v>
      </c>
      <c r="D138" s="216" t="s">
        <v>212</v>
      </c>
      <c r="E138" s="217" t="s">
        <v>3116</v>
      </c>
      <c r="F138" s="218" t="s">
        <v>4628</v>
      </c>
      <c r="G138" s="219" t="s">
        <v>2181</v>
      </c>
      <c r="H138" s="289"/>
      <c r="I138" s="221"/>
      <c r="J138" s="222">
        <f>ROUND(I138*H138,2)</f>
        <v>0</v>
      </c>
      <c r="K138" s="218" t="s">
        <v>19</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368</v>
      </c>
      <c r="AT138" s="227" t="s">
        <v>212</v>
      </c>
      <c r="AU138" s="227" t="s">
        <v>83</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368</v>
      </c>
      <c r="BM138" s="227" t="s">
        <v>4629</v>
      </c>
    </row>
    <row r="139" s="2" customFormat="1" ht="16.5" customHeight="1">
      <c r="A139" s="40"/>
      <c r="B139" s="41"/>
      <c r="C139" s="216" t="s">
        <v>514</v>
      </c>
      <c r="D139" s="216" t="s">
        <v>212</v>
      </c>
      <c r="E139" s="217" t="s">
        <v>4630</v>
      </c>
      <c r="F139" s="218" t="s">
        <v>3858</v>
      </c>
      <c r="G139" s="219" t="s">
        <v>2181</v>
      </c>
      <c r="H139" s="289"/>
      <c r="I139" s="221"/>
      <c r="J139" s="222">
        <f>ROUND(I139*H139,2)</f>
        <v>0</v>
      </c>
      <c r="K139" s="218" t="s">
        <v>19</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368</v>
      </c>
      <c r="AT139" s="227" t="s">
        <v>212</v>
      </c>
      <c r="AU139" s="227" t="s">
        <v>83</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368</v>
      </c>
      <c r="BM139" s="227" t="s">
        <v>4631</v>
      </c>
    </row>
    <row r="140" s="2" customFormat="1" ht="16.5" customHeight="1">
      <c r="A140" s="40"/>
      <c r="B140" s="41"/>
      <c r="C140" s="216" t="s">
        <v>521</v>
      </c>
      <c r="D140" s="216" t="s">
        <v>212</v>
      </c>
      <c r="E140" s="217" t="s">
        <v>4632</v>
      </c>
      <c r="F140" s="218" t="s">
        <v>3861</v>
      </c>
      <c r="G140" s="219" t="s">
        <v>2181</v>
      </c>
      <c r="H140" s="289"/>
      <c r="I140" s="221"/>
      <c r="J140" s="222">
        <f>ROUND(I140*H140,2)</f>
        <v>0</v>
      </c>
      <c r="K140" s="218" t="s">
        <v>19</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368</v>
      </c>
      <c r="AT140" s="227" t="s">
        <v>212</v>
      </c>
      <c r="AU140" s="227" t="s">
        <v>83</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368</v>
      </c>
      <c r="BM140" s="227" t="s">
        <v>4633</v>
      </c>
    </row>
    <row r="141" s="2" customFormat="1" ht="16.5" customHeight="1">
      <c r="A141" s="40"/>
      <c r="B141" s="41"/>
      <c r="C141" s="216" t="s">
        <v>540</v>
      </c>
      <c r="D141" s="216" t="s">
        <v>212</v>
      </c>
      <c r="E141" s="217" t="s">
        <v>4634</v>
      </c>
      <c r="F141" s="218" t="s">
        <v>3864</v>
      </c>
      <c r="G141" s="219" t="s">
        <v>2181</v>
      </c>
      <c r="H141" s="289"/>
      <c r="I141" s="221"/>
      <c r="J141" s="222">
        <f>ROUND(I141*H141,2)</f>
        <v>0</v>
      </c>
      <c r="K141" s="218" t="s">
        <v>19</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368</v>
      </c>
      <c r="AT141" s="227" t="s">
        <v>212</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368</v>
      </c>
      <c r="BM141" s="227" t="s">
        <v>4635</v>
      </c>
    </row>
    <row r="142" s="2" customFormat="1" ht="16.5" customHeight="1">
      <c r="A142" s="40"/>
      <c r="B142" s="41"/>
      <c r="C142" s="216" t="s">
        <v>548</v>
      </c>
      <c r="D142" s="216" t="s">
        <v>212</v>
      </c>
      <c r="E142" s="217" t="s">
        <v>4636</v>
      </c>
      <c r="F142" s="218" t="s">
        <v>4637</v>
      </c>
      <c r="G142" s="219" t="s">
        <v>2181</v>
      </c>
      <c r="H142" s="289"/>
      <c r="I142" s="221"/>
      <c r="J142" s="222">
        <f>ROUND(I142*H142,2)</f>
        <v>0</v>
      </c>
      <c r="K142" s="218" t="s">
        <v>19</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368</v>
      </c>
      <c r="AT142" s="227" t="s">
        <v>212</v>
      </c>
      <c r="AU142" s="227" t="s">
        <v>83</v>
      </c>
      <c r="AY142" s="19" t="s">
        <v>210</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368</v>
      </c>
      <c r="BM142" s="227" t="s">
        <v>4638</v>
      </c>
    </row>
    <row r="143" s="12" customFormat="1" ht="22.8" customHeight="1">
      <c r="A143" s="12"/>
      <c r="B143" s="200"/>
      <c r="C143" s="201"/>
      <c r="D143" s="202" t="s">
        <v>73</v>
      </c>
      <c r="E143" s="214" t="s">
        <v>3816</v>
      </c>
      <c r="F143" s="214" t="s">
        <v>93</v>
      </c>
      <c r="G143" s="201"/>
      <c r="H143" s="201"/>
      <c r="I143" s="204"/>
      <c r="J143" s="215">
        <f>BK143</f>
        <v>0</v>
      </c>
      <c r="K143" s="201"/>
      <c r="L143" s="206"/>
      <c r="M143" s="207"/>
      <c r="N143" s="208"/>
      <c r="O143" s="208"/>
      <c r="P143" s="209">
        <f>SUM(P144:P149)</f>
        <v>0</v>
      </c>
      <c r="Q143" s="208"/>
      <c r="R143" s="209">
        <f>SUM(R144:R149)</f>
        <v>0</v>
      </c>
      <c r="S143" s="208"/>
      <c r="T143" s="210">
        <f>SUM(T144:T149)</f>
        <v>0</v>
      </c>
      <c r="U143" s="12"/>
      <c r="V143" s="12"/>
      <c r="W143" s="12"/>
      <c r="X143" s="12"/>
      <c r="Y143" s="12"/>
      <c r="Z143" s="12"/>
      <c r="AA143" s="12"/>
      <c r="AB143" s="12"/>
      <c r="AC143" s="12"/>
      <c r="AD143" s="12"/>
      <c r="AE143" s="12"/>
      <c r="AR143" s="211" t="s">
        <v>83</v>
      </c>
      <c r="AT143" s="212" t="s">
        <v>73</v>
      </c>
      <c r="AU143" s="212" t="s">
        <v>81</v>
      </c>
      <c r="AY143" s="211" t="s">
        <v>210</v>
      </c>
      <c r="BK143" s="213">
        <f>SUM(BK144:BK149)</f>
        <v>0</v>
      </c>
    </row>
    <row r="144" s="2" customFormat="1" ht="16.5" customHeight="1">
      <c r="A144" s="40"/>
      <c r="B144" s="41"/>
      <c r="C144" s="278" t="s">
        <v>560</v>
      </c>
      <c r="D144" s="278" t="s">
        <v>424</v>
      </c>
      <c r="E144" s="279" t="s">
        <v>4639</v>
      </c>
      <c r="F144" s="280" t="s">
        <v>3868</v>
      </c>
      <c r="G144" s="281" t="s">
        <v>2181</v>
      </c>
      <c r="H144" s="301"/>
      <c r="I144" s="283"/>
      <c r="J144" s="284">
        <f>ROUND(I144*H144,2)</f>
        <v>0</v>
      </c>
      <c r="K144" s="280" t="s">
        <v>19</v>
      </c>
      <c r="L144" s="285"/>
      <c r="M144" s="286" t="s">
        <v>19</v>
      </c>
      <c r="N144" s="287"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498</v>
      </c>
      <c r="AT144" s="227" t="s">
        <v>424</v>
      </c>
      <c r="AU144" s="227" t="s">
        <v>83</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368</v>
      </c>
      <c r="BM144" s="227" t="s">
        <v>4640</v>
      </c>
    </row>
    <row r="145" s="2" customFormat="1" ht="16.5" customHeight="1">
      <c r="A145" s="40"/>
      <c r="B145" s="41"/>
      <c r="C145" s="278" t="s">
        <v>566</v>
      </c>
      <c r="D145" s="278" t="s">
        <v>424</v>
      </c>
      <c r="E145" s="279" t="s">
        <v>4641</v>
      </c>
      <c r="F145" s="280" t="s">
        <v>3871</v>
      </c>
      <c r="G145" s="281" t="s">
        <v>2181</v>
      </c>
      <c r="H145" s="301"/>
      <c r="I145" s="283"/>
      <c r="J145" s="284">
        <f>ROUND(I145*H145,2)</f>
        <v>0</v>
      </c>
      <c r="K145" s="280" t="s">
        <v>19</v>
      </c>
      <c r="L145" s="285"/>
      <c r="M145" s="286" t="s">
        <v>19</v>
      </c>
      <c r="N145" s="287"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498</v>
      </c>
      <c r="AT145" s="227" t="s">
        <v>424</v>
      </c>
      <c r="AU145" s="227" t="s">
        <v>83</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368</v>
      </c>
      <c r="BM145" s="227" t="s">
        <v>4642</v>
      </c>
    </row>
    <row r="146" s="2" customFormat="1" ht="16.5" customHeight="1">
      <c r="A146" s="40"/>
      <c r="B146" s="41"/>
      <c r="C146" s="278" t="s">
        <v>572</v>
      </c>
      <c r="D146" s="278" t="s">
        <v>424</v>
      </c>
      <c r="E146" s="279" t="s">
        <v>4643</v>
      </c>
      <c r="F146" s="280" t="s">
        <v>3877</v>
      </c>
      <c r="G146" s="281" t="s">
        <v>295</v>
      </c>
      <c r="H146" s="282">
        <v>1</v>
      </c>
      <c r="I146" s="283"/>
      <c r="J146" s="284">
        <f>ROUND(I146*H146,2)</f>
        <v>0</v>
      </c>
      <c r="K146" s="280" t="s">
        <v>19</v>
      </c>
      <c r="L146" s="285"/>
      <c r="M146" s="286" t="s">
        <v>19</v>
      </c>
      <c r="N146" s="287"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498</v>
      </c>
      <c r="AT146" s="227" t="s">
        <v>424</v>
      </c>
      <c r="AU146" s="227" t="s">
        <v>83</v>
      </c>
      <c r="AY146" s="19" t="s">
        <v>210</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368</v>
      </c>
      <c r="BM146" s="227" t="s">
        <v>4644</v>
      </c>
    </row>
    <row r="147" s="2" customFormat="1" ht="16.5" customHeight="1">
      <c r="A147" s="40"/>
      <c r="B147" s="41"/>
      <c r="C147" s="278" t="s">
        <v>578</v>
      </c>
      <c r="D147" s="278" t="s">
        <v>424</v>
      </c>
      <c r="E147" s="279" t="s">
        <v>4645</v>
      </c>
      <c r="F147" s="280" t="s">
        <v>3880</v>
      </c>
      <c r="G147" s="281" t="s">
        <v>295</v>
      </c>
      <c r="H147" s="282">
        <v>1</v>
      </c>
      <c r="I147" s="283"/>
      <c r="J147" s="284">
        <f>ROUND(I147*H147,2)</f>
        <v>0</v>
      </c>
      <c r="K147" s="280" t="s">
        <v>19</v>
      </c>
      <c r="L147" s="285"/>
      <c r="M147" s="286" t="s">
        <v>19</v>
      </c>
      <c r="N147" s="287"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498</v>
      </c>
      <c r="AT147" s="227" t="s">
        <v>424</v>
      </c>
      <c r="AU147" s="227" t="s">
        <v>83</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368</v>
      </c>
      <c r="BM147" s="227" t="s">
        <v>4646</v>
      </c>
    </row>
    <row r="148" s="2" customFormat="1" ht="16.5" customHeight="1">
      <c r="A148" s="40"/>
      <c r="B148" s="41"/>
      <c r="C148" s="278" t="s">
        <v>589</v>
      </c>
      <c r="D148" s="278" t="s">
        <v>424</v>
      </c>
      <c r="E148" s="279" t="s">
        <v>4647</v>
      </c>
      <c r="F148" s="280" t="s">
        <v>3883</v>
      </c>
      <c r="G148" s="281" t="s">
        <v>295</v>
      </c>
      <c r="H148" s="282">
        <v>1</v>
      </c>
      <c r="I148" s="283"/>
      <c r="J148" s="284">
        <f>ROUND(I148*H148,2)</f>
        <v>0</v>
      </c>
      <c r="K148" s="280" t="s">
        <v>19</v>
      </c>
      <c r="L148" s="285"/>
      <c r="M148" s="286" t="s">
        <v>19</v>
      </c>
      <c r="N148" s="287"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498</v>
      </c>
      <c r="AT148" s="227" t="s">
        <v>424</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368</v>
      </c>
      <c r="BM148" s="227" t="s">
        <v>4648</v>
      </c>
    </row>
    <row r="149" s="2" customFormat="1" ht="16.5" customHeight="1">
      <c r="A149" s="40"/>
      <c r="B149" s="41"/>
      <c r="C149" s="278" t="s">
        <v>595</v>
      </c>
      <c r="D149" s="278" t="s">
        <v>424</v>
      </c>
      <c r="E149" s="279" t="s">
        <v>4649</v>
      </c>
      <c r="F149" s="280" t="s">
        <v>3886</v>
      </c>
      <c r="G149" s="281" t="s">
        <v>295</v>
      </c>
      <c r="H149" s="282">
        <v>1</v>
      </c>
      <c r="I149" s="283"/>
      <c r="J149" s="284">
        <f>ROUND(I149*H149,2)</f>
        <v>0</v>
      </c>
      <c r="K149" s="280" t="s">
        <v>19</v>
      </c>
      <c r="L149" s="285"/>
      <c r="M149" s="302" t="s">
        <v>19</v>
      </c>
      <c r="N149" s="303" t="s">
        <v>45</v>
      </c>
      <c r="O149" s="292"/>
      <c r="P149" s="293">
        <f>O149*H149</f>
        <v>0</v>
      </c>
      <c r="Q149" s="293">
        <v>0</v>
      </c>
      <c r="R149" s="293">
        <f>Q149*H149</f>
        <v>0</v>
      </c>
      <c r="S149" s="293">
        <v>0</v>
      </c>
      <c r="T149" s="294">
        <f>S149*H149</f>
        <v>0</v>
      </c>
      <c r="U149" s="40"/>
      <c r="V149" s="40"/>
      <c r="W149" s="40"/>
      <c r="X149" s="40"/>
      <c r="Y149" s="40"/>
      <c r="Z149" s="40"/>
      <c r="AA149" s="40"/>
      <c r="AB149" s="40"/>
      <c r="AC149" s="40"/>
      <c r="AD149" s="40"/>
      <c r="AE149" s="40"/>
      <c r="AR149" s="227" t="s">
        <v>498</v>
      </c>
      <c r="AT149" s="227" t="s">
        <v>424</v>
      </c>
      <c r="AU149" s="227" t="s">
        <v>83</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368</v>
      </c>
      <c r="BM149" s="227" t="s">
        <v>4650</v>
      </c>
    </row>
    <row r="150" s="2" customFormat="1" ht="6.96" customHeight="1">
      <c r="A150" s="40"/>
      <c r="B150" s="61"/>
      <c r="C150" s="62"/>
      <c r="D150" s="62"/>
      <c r="E150" s="62"/>
      <c r="F150" s="62"/>
      <c r="G150" s="62"/>
      <c r="H150" s="62"/>
      <c r="I150" s="62"/>
      <c r="J150" s="62"/>
      <c r="K150" s="62"/>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rt0Qi2OK2BlcNYupGghxsuYNNWTD5ouFvaa0xk2VwGA4S0jGsGcWvuMBHk6chvm3EGzW2n5SHcI8O7gN8EY9ww==" hashValue="rSYfgpNJz0UgwPpsbswGRcyJIfciyCMt03fInE9LYwcT8noHPCrjzmoRsJ88KGOPU8Xjo3cwZD9qYL/DoPAzEQ==" algorithmName="SHA-512" password="CC35"/>
  <autoFilter ref="C97:K149"/>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2268</v>
      </c>
      <c r="F9" s="1"/>
      <c r="G9" s="1"/>
      <c r="H9" s="1"/>
      <c r="L9" s="22"/>
    </row>
    <row r="10" s="1" customFormat="1" ht="12" customHeight="1">
      <c r="B10" s="22"/>
      <c r="D10" s="145" t="s">
        <v>169</v>
      </c>
      <c r="L10" s="22"/>
    </row>
    <row r="11" s="2" customFormat="1" ht="16.5" customHeight="1">
      <c r="A11" s="40"/>
      <c r="B11" s="46"/>
      <c r="C11" s="40"/>
      <c r="D11" s="40"/>
      <c r="E11" s="147" t="s">
        <v>4651</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4652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3120</v>
      </c>
      <c r="F28" s="40"/>
      <c r="G28" s="40"/>
      <c r="H28" s="40"/>
      <c r="I28" s="145" t="s">
        <v>28</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ROUND((SUM(BE107:BE409)),  2)</f>
        <v>0</v>
      </c>
      <c r="G37" s="40"/>
      <c r="H37" s="40"/>
      <c r="I37" s="160">
        <v>0.20999999999999999</v>
      </c>
      <c r="J37" s="159">
        <f>ROUND(((SUM(BE107:BE409))*I37),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ROUND((SUM(BF107:BF409)),  2)</f>
        <v>0</v>
      </c>
      <c r="G38" s="40"/>
      <c r="H38" s="40"/>
      <c r="I38" s="160">
        <v>0.14999999999999999</v>
      </c>
      <c r="J38" s="159">
        <f>ROUND(((SUM(BF107:BF409))*I38),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ROUND((SUM(BG107:BG409)),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ROUND((SUM(BH107:BH409)),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ROUND((SUM(BI107:BI409)),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2268</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4651</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05.1 - Kanalizační a vodovodní přípojka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25.65" customHeight="1">
      <c r="A63" s="40"/>
      <c r="B63" s="41"/>
      <c r="C63" s="34" t="s">
        <v>29</v>
      </c>
      <c r="D63" s="42"/>
      <c r="E63" s="42"/>
      <c r="F63" s="29" t="str">
        <f>IF(E22="","",E22)</f>
        <v>Vyplň údaj</v>
      </c>
      <c r="G63" s="42"/>
      <c r="H63" s="42"/>
      <c r="I63" s="34" t="s">
        <v>35</v>
      </c>
      <c r="J63" s="38" t="str">
        <f>E28</f>
        <v>ING. B. MATOUŠKOVÁ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4653</v>
      </c>
      <c r="E68" s="181"/>
      <c r="F68" s="181"/>
      <c r="G68" s="181"/>
      <c r="H68" s="181"/>
      <c r="I68" s="181"/>
      <c r="J68" s="182">
        <f>J108</f>
        <v>0</v>
      </c>
      <c r="K68" s="179"/>
      <c r="L68" s="183"/>
      <c r="S68" s="9"/>
      <c r="T68" s="9"/>
      <c r="U68" s="9"/>
      <c r="V68" s="9"/>
      <c r="W68" s="9"/>
      <c r="X68" s="9"/>
      <c r="Y68" s="9"/>
      <c r="Z68" s="9"/>
      <c r="AA68" s="9"/>
      <c r="AB68" s="9"/>
      <c r="AC68" s="9"/>
      <c r="AD68" s="9"/>
      <c r="AE68" s="9"/>
    </row>
    <row r="69" s="9" customFormat="1" ht="24.96" customHeight="1">
      <c r="A69" s="9"/>
      <c r="B69" s="178"/>
      <c r="C69" s="179"/>
      <c r="D69" s="180" t="s">
        <v>4200</v>
      </c>
      <c r="E69" s="181"/>
      <c r="F69" s="181"/>
      <c r="G69" s="181"/>
      <c r="H69" s="181"/>
      <c r="I69" s="181"/>
      <c r="J69" s="182">
        <f>J121</f>
        <v>0</v>
      </c>
      <c r="K69" s="179"/>
      <c r="L69" s="183"/>
      <c r="S69" s="9"/>
      <c r="T69" s="9"/>
      <c r="U69" s="9"/>
      <c r="V69" s="9"/>
      <c r="W69" s="9"/>
      <c r="X69" s="9"/>
      <c r="Y69" s="9"/>
      <c r="Z69" s="9"/>
      <c r="AA69" s="9"/>
      <c r="AB69" s="9"/>
      <c r="AC69" s="9"/>
      <c r="AD69" s="9"/>
      <c r="AE69" s="9"/>
    </row>
    <row r="70" s="9" customFormat="1" ht="24.96" customHeight="1">
      <c r="A70" s="9"/>
      <c r="B70" s="178"/>
      <c r="C70" s="179"/>
      <c r="D70" s="180" t="s">
        <v>4201</v>
      </c>
      <c r="E70" s="181"/>
      <c r="F70" s="181"/>
      <c r="G70" s="181"/>
      <c r="H70" s="181"/>
      <c r="I70" s="181"/>
      <c r="J70" s="182">
        <f>J129</f>
        <v>0</v>
      </c>
      <c r="K70" s="179"/>
      <c r="L70" s="183"/>
      <c r="S70" s="9"/>
      <c r="T70" s="9"/>
      <c r="U70" s="9"/>
      <c r="V70" s="9"/>
      <c r="W70" s="9"/>
      <c r="X70" s="9"/>
      <c r="Y70" s="9"/>
      <c r="Z70" s="9"/>
      <c r="AA70" s="9"/>
      <c r="AB70" s="9"/>
      <c r="AC70" s="9"/>
      <c r="AD70" s="9"/>
      <c r="AE70" s="9"/>
    </row>
    <row r="71" s="9" customFormat="1" ht="24.96" customHeight="1">
      <c r="A71" s="9"/>
      <c r="B71" s="178"/>
      <c r="C71" s="179"/>
      <c r="D71" s="180" t="s">
        <v>4202</v>
      </c>
      <c r="E71" s="181"/>
      <c r="F71" s="181"/>
      <c r="G71" s="181"/>
      <c r="H71" s="181"/>
      <c r="I71" s="181"/>
      <c r="J71" s="182">
        <f>J138</f>
        <v>0</v>
      </c>
      <c r="K71" s="179"/>
      <c r="L71" s="183"/>
      <c r="S71" s="9"/>
      <c r="T71" s="9"/>
      <c r="U71" s="9"/>
      <c r="V71" s="9"/>
      <c r="W71" s="9"/>
      <c r="X71" s="9"/>
      <c r="Y71" s="9"/>
      <c r="Z71" s="9"/>
      <c r="AA71" s="9"/>
      <c r="AB71" s="9"/>
      <c r="AC71" s="9"/>
      <c r="AD71" s="9"/>
      <c r="AE71" s="9"/>
    </row>
    <row r="72" s="9" customFormat="1" ht="24.96" customHeight="1">
      <c r="A72" s="9"/>
      <c r="B72" s="178"/>
      <c r="C72" s="179"/>
      <c r="D72" s="180" t="s">
        <v>4203</v>
      </c>
      <c r="E72" s="181"/>
      <c r="F72" s="181"/>
      <c r="G72" s="181"/>
      <c r="H72" s="181"/>
      <c r="I72" s="181"/>
      <c r="J72" s="182">
        <f>J151</f>
        <v>0</v>
      </c>
      <c r="K72" s="179"/>
      <c r="L72" s="183"/>
      <c r="S72" s="9"/>
      <c r="T72" s="9"/>
      <c r="U72" s="9"/>
      <c r="V72" s="9"/>
      <c r="W72" s="9"/>
      <c r="X72" s="9"/>
      <c r="Y72" s="9"/>
      <c r="Z72" s="9"/>
      <c r="AA72" s="9"/>
      <c r="AB72" s="9"/>
      <c r="AC72" s="9"/>
      <c r="AD72" s="9"/>
      <c r="AE72" s="9"/>
    </row>
    <row r="73" s="9" customFormat="1" ht="24.96" customHeight="1">
      <c r="A73" s="9"/>
      <c r="B73" s="178"/>
      <c r="C73" s="179"/>
      <c r="D73" s="180" t="s">
        <v>4654</v>
      </c>
      <c r="E73" s="181"/>
      <c r="F73" s="181"/>
      <c r="G73" s="181"/>
      <c r="H73" s="181"/>
      <c r="I73" s="181"/>
      <c r="J73" s="182">
        <f>J159</f>
        <v>0</v>
      </c>
      <c r="K73" s="179"/>
      <c r="L73" s="183"/>
      <c r="S73" s="9"/>
      <c r="T73" s="9"/>
      <c r="U73" s="9"/>
      <c r="V73" s="9"/>
      <c r="W73" s="9"/>
      <c r="X73" s="9"/>
      <c r="Y73" s="9"/>
      <c r="Z73" s="9"/>
      <c r="AA73" s="9"/>
      <c r="AB73" s="9"/>
      <c r="AC73" s="9"/>
      <c r="AD73" s="9"/>
      <c r="AE73" s="9"/>
    </row>
    <row r="74" s="9" customFormat="1" ht="24.96" customHeight="1">
      <c r="A74" s="9"/>
      <c r="B74" s="178"/>
      <c r="C74" s="179"/>
      <c r="D74" s="180" t="s">
        <v>177</v>
      </c>
      <c r="E74" s="181"/>
      <c r="F74" s="181"/>
      <c r="G74" s="181"/>
      <c r="H74" s="181"/>
      <c r="I74" s="181"/>
      <c r="J74" s="182">
        <f>J186</f>
        <v>0</v>
      </c>
      <c r="K74" s="179"/>
      <c r="L74" s="183"/>
      <c r="S74" s="9"/>
      <c r="T74" s="9"/>
      <c r="U74" s="9"/>
      <c r="V74" s="9"/>
      <c r="W74" s="9"/>
      <c r="X74" s="9"/>
      <c r="Y74" s="9"/>
      <c r="Z74" s="9"/>
      <c r="AA74" s="9"/>
      <c r="AB74" s="9"/>
      <c r="AC74" s="9"/>
      <c r="AD74" s="9"/>
      <c r="AE74" s="9"/>
    </row>
    <row r="75" s="10" customFormat="1" ht="19.92" customHeight="1">
      <c r="A75" s="10"/>
      <c r="B75" s="184"/>
      <c r="C75" s="126"/>
      <c r="D75" s="185" t="s">
        <v>178</v>
      </c>
      <c r="E75" s="186"/>
      <c r="F75" s="186"/>
      <c r="G75" s="186"/>
      <c r="H75" s="186"/>
      <c r="I75" s="186"/>
      <c r="J75" s="187">
        <f>J187</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4655</v>
      </c>
      <c r="E76" s="186"/>
      <c r="F76" s="186"/>
      <c r="G76" s="186"/>
      <c r="H76" s="186"/>
      <c r="I76" s="186"/>
      <c r="J76" s="187">
        <f>J226</f>
        <v>0</v>
      </c>
      <c r="K76" s="126"/>
      <c r="L76" s="188"/>
      <c r="S76" s="10"/>
      <c r="T76" s="10"/>
      <c r="U76" s="10"/>
      <c r="V76" s="10"/>
      <c r="W76" s="10"/>
      <c r="X76" s="10"/>
      <c r="Y76" s="10"/>
      <c r="Z76" s="10"/>
      <c r="AA76" s="10"/>
      <c r="AB76" s="10"/>
      <c r="AC76" s="10"/>
      <c r="AD76" s="10"/>
      <c r="AE76" s="10"/>
    </row>
    <row r="77" s="9" customFormat="1" ht="24.96" customHeight="1">
      <c r="A77" s="9"/>
      <c r="B77" s="178"/>
      <c r="C77" s="179"/>
      <c r="D77" s="180" t="s">
        <v>4205</v>
      </c>
      <c r="E77" s="181"/>
      <c r="F77" s="181"/>
      <c r="G77" s="181"/>
      <c r="H77" s="181"/>
      <c r="I77" s="181"/>
      <c r="J77" s="182">
        <f>J250</f>
        <v>0</v>
      </c>
      <c r="K77" s="179"/>
      <c r="L77" s="183"/>
      <c r="S77" s="9"/>
      <c r="T77" s="9"/>
      <c r="U77" s="9"/>
      <c r="V77" s="9"/>
      <c r="W77" s="9"/>
      <c r="X77" s="9"/>
      <c r="Y77" s="9"/>
      <c r="Z77" s="9"/>
      <c r="AA77" s="9"/>
      <c r="AB77" s="9"/>
      <c r="AC77" s="9"/>
      <c r="AD77" s="9"/>
      <c r="AE77" s="9"/>
    </row>
    <row r="78" s="9" customFormat="1" ht="24.96" customHeight="1">
      <c r="A78" s="9"/>
      <c r="B78" s="178"/>
      <c r="C78" s="179"/>
      <c r="D78" s="180" t="s">
        <v>4656</v>
      </c>
      <c r="E78" s="181"/>
      <c r="F78" s="181"/>
      <c r="G78" s="181"/>
      <c r="H78" s="181"/>
      <c r="I78" s="181"/>
      <c r="J78" s="182">
        <f>J267</f>
        <v>0</v>
      </c>
      <c r="K78" s="179"/>
      <c r="L78" s="183"/>
      <c r="S78" s="9"/>
      <c r="T78" s="9"/>
      <c r="U78" s="9"/>
      <c r="V78" s="9"/>
      <c r="W78" s="9"/>
      <c r="X78" s="9"/>
      <c r="Y78" s="9"/>
      <c r="Z78" s="9"/>
      <c r="AA78" s="9"/>
      <c r="AB78" s="9"/>
      <c r="AC78" s="9"/>
      <c r="AD78" s="9"/>
      <c r="AE78" s="9"/>
    </row>
    <row r="79" s="9" customFormat="1" ht="24.96" customHeight="1">
      <c r="A79" s="9"/>
      <c r="B79" s="178"/>
      <c r="C79" s="179"/>
      <c r="D79" s="180" t="s">
        <v>4657</v>
      </c>
      <c r="E79" s="181"/>
      <c r="F79" s="181"/>
      <c r="G79" s="181"/>
      <c r="H79" s="181"/>
      <c r="I79" s="181"/>
      <c r="J79" s="182">
        <f>J310</f>
        <v>0</v>
      </c>
      <c r="K79" s="179"/>
      <c r="L79" s="183"/>
      <c r="S79" s="9"/>
      <c r="T79" s="9"/>
      <c r="U79" s="9"/>
      <c r="V79" s="9"/>
      <c r="W79" s="9"/>
      <c r="X79" s="9"/>
      <c r="Y79" s="9"/>
      <c r="Z79" s="9"/>
      <c r="AA79" s="9"/>
      <c r="AB79" s="9"/>
      <c r="AC79" s="9"/>
      <c r="AD79" s="9"/>
      <c r="AE79" s="9"/>
    </row>
    <row r="80" s="9" customFormat="1" ht="24.96" customHeight="1">
      <c r="A80" s="9"/>
      <c r="B80" s="178"/>
      <c r="C80" s="179"/>
      <c r="D80" s="180" t="s">
        <v>4658</v>
      </c>
      <c r="E80" s="181"/>
      <c r="F80" s="181"/>
      <c r="G80" s="181"/>
      <c r="H80" s="181"/>
      <c r="I80" s="181"/>
      <c r="J80" s="182">
        <f>J351</f>
        <v>0</v>
      </c>
      <c r="K80" s="179"/>
      <c r="L80" s="183"/>
      <c r="S80" s="9"/>
      <c r="T80" s="9"/>
      <c r="U80" s="9"/>
      <c r="V80" s="9"/>
      <c r="W80" s="9"/>
      <c r="X80" s="9"/>
      <c r="Y80" s="9"/>
      <c r="Z80" s="9"/>
      <c r="AA80" s="9"/>
      <c r="AB80" s="9"/>
      <c r="AC80" s="9"/>
      <c r="AD80" s="9"/>
      <c r="AE80" s="9"/>
    </row>
    <row r="81" s="9" customFormat="1" ht="24.96" customHeight="1">
      <c r="A81" s="9"/>
      <c r="B81" s="178"/>
      <c r="C81" s="179"/>
      <c r="D81" s="180" t="s">
        <v>4210</v>
      </c>
      <c r="E81" s="181"/>
      <c r="F81" s="181"/>
      <c r="G81" s="181"/>
      <c r="H81" s="181"/>
      <c r="I81" s="181"/>
      <c r="J81" s="182">
        <f>J376</f>
        <v>0</v>
      </c>
      <c r="K81" s="179"/>
      <c r="L81" s="183"/>
      <c r="S81" s="9"/>
      <c r="T81" s="9"/>
      <c r="U81" s="9"/>
      <c r="V81" s="9"/>
      <c r="W81" s="9"/>
      <c r="X81" s="9"/>
      <c r="Y81" s="9"/>
      <c r="Z81" s="9"/>
      <c r="AA81" s="9"/>
      <c r="AB81" s="9"/>
      <c r="AC81" s="9"/>
      <c r="AD81" s="9"/>
      <c r="AE81" s="9"/>
    </row>
    <row r="82" s="9" customFormat="1" ht="24.96" customHeight="1">
      <c r="A82" s="9"/>
      <c r="B82" s="178"/>
      <c r="C82" s="179"/>
      <c r="D82" s="180" t="s">
        <v>4659</v>
      </c>
      <c r="E82" s="181"/>
      <c r="F82" s="181"/>
      <c r="G82" s="181"/>
      <c r="H82" s="181"/>
      <c r="I82" s="181"/>
      <c r="J82" s="182">
        <f>J381</f>
        <v>0</v>
      </c>
      <c r="K82" s="179"/>
      <c r="L82" s="183"/>
      <c r="S82" s="9"/>
      <c r="T82" s="9"/>
      <c r="U82" s="9"/>
      <c r="V82" s="9"/>
      <c r="W82" s="9"/>
      <c r="X82" s="9"/>
      <c r="Y82" s="9"/>
      <c r="Z82" s="9"/>
      <c r="AA82" s="9"/>
      <c r="AB82" s="9"/>
      <c r="AC82" s="9"/>
      <c r="AD82" s="9"/>
      <c r="AE82" s="9"/>
    </row>
    <row r="83" s="9" customFormat="1" ht="24.96" customHeight="1">
      <c r="A83" s="9"/>
      <c r="B83" s="178"/>
      <c r="C83" s="179"/>
      <c r="D83" s="180" t="s">
        <v>4212</v>
      </c>
      <c r="E83" s="181"/>
      <c r="F83" s="181"/>
      <c r="G83" s="181"/>
      <c r="H83" s="181"/>
      <c r="I83" s="181"/>
      <c r="J83" s="182">
        <f>J391</f>
        <v>0</v>
      </c>
      <c r="K83" s="179"/>
      <c r="L83" s="183"/>
      <c r="S83" s="9"/>
      <c r="T83" s="9"/>
      <c r="U83" s="9"/>
      <c r="V83" s="9"/>
      <c r="W83" s="9"/>
      <c r="X83" s="9"/>
      <c r="Y83" s="9"/>
      <c r="Z83" s="9"/>
      <c r="AA83" s="9"/>
      <c r="AB83" s="9"/>
      <c r="AC83" s="9"/>
      <c r="AD83" s="9"/>
      <c r="AE83" s="9"/>
    </row>
    <row r="84" s="2" customFormat="1" ht="21.84"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8"/>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8"/>
      <c r="S89" s="40"/>
      <c r="T89" s="40"/>
      <c r="U89" s="40"/>
      <c r="V89" s="40"/>
      <c r="W89" s="40"/>
      <c r="X89" s="40"/>
      <c r="Y89" s="40"/>
      <c r="Z89" s="40"/>
      <c r="AA89" s="40"/>
      <c r="AB89" s="40"/>
      <c r="AC89" s="40"/>
      <c r="AD89" s="40"/>
      <c r="AE89" s="40"/>
    </row>
    <row r="90" s="2" customFormat="1" ht="24.96" customHeight="1">
      <c r="A90" s="40"/>
      <c r="B90" s="41"/>
      <c r="C90" s="25" t="s">
        <v>195</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172" t="str">
        <f>E7</f>
        <v>Revitalizace Starého děkanství, Nymburk</v>
      </c>
      <c r="F93" s="34"/>
      <c r="G93" s="34"/>
      <c r="H93" s="34"/>
      <c r="I93" s="42"/>
      <c r="J93" s="42"/>
      <c r="K93" s="42"/>
      <c r="L93" s="148"/>
      <c r="S93" s="40"/>
      <c r="T93" s="40"/>
      <c r="U93" s="40"/>
      <c r="V93" s="40"/>
      <c r="W93" s="40"/>
      <c r="X93" s="40"/>
      <c r="Y93" s="40"/>
      <c r="Z93" s="40"/>
      <c r="AA93" s="40"/>
      <c r="AB93" s="40"/>
      <c r="AC93" s="40"/>
      <c r="AD93" s="40"/>
      <c r="AE93" s="40"/>
    </row>
    <row r="94" s="1" customFormat="1" ht="12" customHeight="1">
      <c r="B94" s="23"/>
      <c r="C94" s="34" t="s">
        <v>167</v>
      </c>
      <c r="D94" s="24"/>
      <c r="E94" s="24"/>
      <c r="F94" s="24"/>
      <c r="G94" s="24"/>
      <c r="H94" s="24"/>
      <c r="I94" s="24"/>
      <c r="J94" s="24"/>
      <c r="K94" s="24"/>
      <c r="L94" s="22"/>
    </row>
    <row r="95" s="1" customFormat="1" ht="16.5" customHeight="1">
      <c r="B95" s="23"/>
      <c r="C95" s="24"/>
      <c r="D95" s="24"/>
      <c r="E95" s="172" t="s">
        <v>2268</v>
      </c>
      <c r="F95" s="24"/>
      <c r="G95" s="24"/>
      <c r="H95" s="24"/>
      <c r="I95" s="24"/>
      <c r="J95" s="24"/>
      <c r="K95" s="24"/>
      <c r="L95" s="22"/>
    </row>
    <row r="96" s="1" customFormat="1" ht="12" customHeight="1">
      <c r="B96" s="23"/>
      <c r="C96" s="34" t="s">
        <v>169</v>
      </c>
      <c r="D96" s="24"/>
      <c r="E96" s="24"/>
      <c r="F96" s="24"/>
      <c r="G96" s="24"/>
      <c r="H96" s="24"/>
      <c r="I96" s="24"/>
      <c r="J96" s="24"/>
      <c r="K96" s="24"/>
      <c r="L96" s="22"/>
    </row>
    <row r="97" s="2" customFormat="1" ht="16.5" customHeight="1">
      <c r="A97" s="40"/>
      <c r="B97" s="41"/>
      <c r="C97" s="42"/>
      <c r="D97" s="42"/>
      <c r="E97" s="173" t="s">
        <v>4651</v>
      </c>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171</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71" t="str">
        <f>E13</f>
        <v>05.1 - Kanalizační a vodovodní přípojka</v>
      </c>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 xml:space="preserve"> </v>
      </c>
      <c r="G101" s="42"/>
      <c r="H101" s="42"/>
      <c r="I101" s="34" t="s">
        <v>23</v>
      </c>
      <c r="J101" s="74" t="str">
        <f>IF(J16="","",J16)</f>
        <v>2. 5. 2022</v>
      </c>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5.15" customHeight="1">
      <c r="A103" s="40"/>
      <c r="B103" s="41"/>
      <c r="C103" s="34" t="s">
        <v>25</v>
      </c>
      <c r="D103" s="42"/>
      <c r="E103" s="42"/>
      <c r="F103" s="29" t="str">
        <f>E19</f>
        <v xml:space="preserve"> </v>
      </c>
      <c r="G103" s="42"/>
      <c r="H103" s="42"/>
      <c r="I103" s="34" t="s">
        <v>31</v>
      </c>
      <c r="J103" s="38" t="str">
        <f>E25</f>
        <v>FAPAL s.r.o.</v>
      </c>
      <c r="K103" s="42"/>
      <c r="L103" s="148"/>
      <c r="S103" s="40"/>
      <c r="T103" s="40"/>
      <c r="U103" s="40"/>
      <c r="V103" s="40"/>
      <c r="W103" s="40"/>
      <c r="X103" s="40"/>
      <c r="Y103" s="40"/>
      <c r="Z103" s="40"/>
      <c r="AA103" s="40"/>
      <c r="AB103" s="40"/>
      <c r="AC103" s="40"/>
      <c r="AD103" s="40"/>
      <c r="AE103" s="40"/>
    </row>
    <row r="104" s="2" customFormat="1" ht="25.65" customHeight="1">
      <c r="A104" s="40"/>
      <c r="B104" s="41"/>
      <c r="C104" s="34" t="s">
        <v>29</v>
      </c>
      <c r="D104" s="42"/>
      <c r="E104" s="42"/>
      <c r="F104" s="29" t="str">
        <f>IF(E22="","",E22)</f>
        <v>Vyplň údaj</v>
      </c>
      <c r="G104" s="42"/>
      <c r="H104" s="42"/>
      <c r="I104" s="34" t="s">
        <v>35</v>
      </c>
      <c r="J104" s="38" t="str">
        <f>E28</f>
        <v>ING. B. MATOUŠKOVÁ</v>
      </c>
      <c r="K104" s="42"/>
      <c r="L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11" customFormat="1" ht="29.28" customHeight="1">
      <c r="A106" s="189"/>
      <c r="B106" s="190"/>
      <c r="C106" s="191" t="s">
        <v>196</v>
      </c>
      <c r="D106" s="192" t="s">
        <v>59</v>
      </c>
      <c r="E106" s="192" t="s">
        <v>55</v>
      </c>
      <c r="F106" s="192" t="s">
        <v>56</v>
      </c>
      <c r="G106" s="192" t="s">
        <v>197</v>
      </c>
      <c r="H106" s="192" t="s">
        <v>198</v>
      </c>
      <c r="I106" s="192" t="s">
        <v>199</v>
      </c>
      <c r="J106" s="192" t="s">
        <v>175</v>
      </c>
      <c r="K106" s="193" t="s">
        <v>200</v>
      </c>
      <c r="L106" s="194"/>
      <c r="M106" s="94" t="s">
        <v>19</v>
      </c>
      <c r="N106" s="95" t="s">
        <v>44</v>
      </c>
      <c r="O106" s="95" t="s">
        <v>201</v>
      </c>
      <c r="P106" s="95" t="s">
        <v>202</v>
      </c>
      <c r="Q106" s="95" t="s">
        <v>203</v>
      </c>
      <c r="R106" s="95" t="s">
        <v>204</v>
      </c>
      <c r="S106" s="95" t="s">
        <v>205</v>
      </c>
      <c r="T106" s="96" t="s">
        <v>206</v>
      </c>
      <c r="U106" s="189"/>
      <c r="V106" s="189"/>
      <c r="W106" s="189"/>
      <c r="X106" s="189"/>
      <c r="Y106" s="189"/>
      <c r="Z106" s="189"/>
      <c r="AA106" s="189"/>
      <c r="AB106" s="189"/>
      <c r="AC106" s="189"/>
      <c r="AD106" s="189"/>
      <c r="AE106" s="189"/>
    </row>
    <row r="107" s="2" customFormat="1" ht="22.8" customHeight="1">
      <c r="A107" s="40"/>
      <c r="B107" s="41"/>
      <c r="C107" s="101" t="s">
        <v>207</v>
      </c>
      <c r="D107" s="42"/>
      <c r="E107" s="42"/>
      <c r="F107" s="42"/>
      <c r="G107" s="42"/>
      <c r="H107" s="42"/>
      <c r="I107" s="42"/>
      <c r="J107" s="195">
        <f>BK107</f>
        <v>0</v>
      </c>
      <c r="K107" s="42"/>
      <c r="L107" s="46"/>
      <c r="M107" s="97"/>
      <c r="N107" s="196"/>
      <c r="O107" s="98"/>
      <c r="P107" s="197">
        <f>P108+P121+P129+P138+P151+P159+P186+P250+P267+P310+P351+P376+P381+P391</f>
        <v>0</v>
      </c>
      <c r="Q107" s="98"/>
      <c r="R107" s="197">
        <f>R108+R121+R129+R138+R151+R159+R186+R250+R267+R310+R351+R376+R381+R391</f>
        <v>88.318532499999989</v>
      </c>
      <c r="S107" s="98"/>
      <c r="T107" s="198">
        <f>T108+T121+T129+T138+T151+T159+T186+T250+T267+T310+T351+T376+T381+T391</f>
        <v>18.600000000000001</v>
      </c>
      <c r="U107" s="40"/>
      <c r="V107" s="40"/>
      <c r="W107" s="40"/>
      <c r="X107" s="40"/>
      <c r="Y107" s="40"/>
      <c r="Z107" s="40"/>
      <c r="AA107" s="40"/>
      <c r="AB107" s="40"/>
      <c r="AC107" s="40"/>
      <c r="AD107" s="40"/>
      <c r="AE107" s="40"/>
      <c r="AT107" s="19" t="s">
        <v>73</v>
      </c>
      <c r="AU107" s="19" t="s">
        <v>176</v>
      </c>
      <c r="BK107" s="199">
        <f>BK108+BK121+BK129+BK138+BK151+BK159+BK186+BK250+BK267+BK310+BK351+BK376+BK381+BK391</f>
        <v>0</v>
      </c>
    </row>
    <row r="108" s="12" customFormat="1" ht="25.92" customHeight="1">
      <c r="A108" s="12"/>
      <c r="B108" s="200"/>
      <c r="C108" s="201"/>
      <c r="D108" s="202" t="s">
        <v>73</v>
      </c>
      <c r="E108" s="203" t="s">
        <v>307</v>
      </c>
      <c r="F108" s="203" t="s">
        <v>4660</v>
      </c>
      <c r="G108" s="201"/>
      <c r="H108" s="201"/>
      <c r="I108" s="204"/>
      <c r="J108" s="205">
        <f>BK108</f>
        <v>0</v>
      </c>
      <c r="K108" s="201"/>
      <c r="L108" s="206"/>
      <c r="M108" s="207"/>
      <c r="N108" s="208"/>
      <c r="O108" s="208"/>
      <c r="P108" s="209">
        <f>SUM(P109:P120)</f>
        <v>0</v>
      </c>
      <c r="Q108" s="208"/>
      <c r="R108" s="209">
        <f>SUM(R109:R120)</f>
        <v>0.054260000000000003</v>
      </c>
      <c r="S108" s="208"/>
      <c r="T108" s="210">
        <f>SUM(T109:T120)</f>
        <v>0</v>
      </c>
      <c r="U108" s="12"/>
      <c r="V108" s="12"/>
      <c r="W108" s="12"/>
      <c r="X108" s="12"/>
      <c r="Y108" s="12"/>
      <c r="Z108" s="12"/>
      <c r="AA108" s="12"/>
      <c r="AB108" s="12"/>
      <c r="AC108" s="12"/>
      <c r="AD108" s="12"/>
      <c r="AE108" s="12"/>
      <c r="AR108" s="211" t="s">
        <v>81</v>
      </c>
      <c r="AT108" s="212" t="s">
        <v>73</v>
      </c>
      <c r="AU108" s="212" t="s">
        <v>74</v>
      </c>
      <c r="AY108" s="211" t="s">
        <v>210</v>
      </c>
      <c r="BK108" s="213">
        <f>SUM(BK109:BK120)</f>
        <v>0</v>
      </c>
    </row>
    <row r="109" s="2" customFormat="1" ht="49.05" customHeight="1">
      <c r="A109" s="40"/>
      <c r="B109" s="41"/>
      <c r="C109" s="216" t="s">
        <v>81</v>
      </c>
      <c r="D109" s="216" t="s">
        <v>212</v>
      </c>
      <c r="E109" s="217" t="s">
        <v>4661</v>
      </c>
      <c r="F109" s="218" t="s">
        <v>4662</v>
      </c>
      <c r="G109" s="219" t="s">
        <v>417</v>
      </c>
      <c r="H109" s="220">
        <v>2</v>
      </c>
      <c r="I109" s="221"/>
      <c r="J109" s="222">
        <f>ROUND(I109*H109,2)</f>
        <v>0</v>
      </c>
      <c r="K109" s="218" t="s">
        <v>216</v>
      </c>
      <c r="L109" s="46"/>
      <c r="M109" s="223" t="s">
        <v>19</v>
      </c>
      <c r="N109" s="224" t="s">
        <v>45</v>
      </c>
      <c r="O109" s="86"/>
      <c r="P109" s="225">
        <f>O109*H109</f>
        <v>0</v>
      </c>
      <c r="Q109" s="225">
        <v>0.0086800000000000002</v>
      </c>
      <c r="R109" s="225">
        <f>Q109*H109</f>
        <v>0.01736</v>
      </c>
      <c r="S109" s="225">
        <v>0</v>
      </c>
      <c r="T109" s="226">
        <f>S109*H109</f>
        <v>0</v>
      </c>
      <c r="U109" s="40"/>
      <c r="V109" s="40"/>
      <c r="W109" s="40"/>
      <c r="X109" s="40"/>
      <c r="Y109" s="40"/>
      <c r="Z109" s="40"/>
      <c r="AA109" s="40"/>
      <c r="AB109" s="40"/>
      <c r="AC109" s="40"/>
      <c r="AD109" s="40"/>
      <c r="AE109" s="40"/>
      <c r="AR109" s="227" t="s">
        <v>217</v>
      </c>
      <c r="AT109" s="227" t="s">
        <v>212</v>
      </c>
      <c r="AU109" s="227" t="s">
        <v>81</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217</v>
      </c>
      <c r="BM109" s="227" t="s">
        <v>83</v>
      </c>
    </row>
    <row r="110" s="2" customFormat="1">
      <c r="A110" s="40"/>
      <c r="B110" s="41"/>
      <c r="C110" s="42"/>
      <c r="D110" s="229" t="s">
        <v>219</v>
      </c>
      <c r="E110" s="42"/>
      <c r="F110" s="230" t="s">
        <v>4663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219</v>
      </c>
      <c r="AU110" s="19" t="s">
        <v>81</v>
      </c>
    </row>
    <row r="111" s="14" customFormat="1">
      <c r="A111" s="14"/>
      <c r="B111" s="245"/>
      <c r="C111" s="246"/>
      <c r="D111" s="236" t="s">
        <v>221</v>
      </c>
      <c r="E111" s="247" t="s">
        <v>19</v>
      </c>
      <c r="F111" s="248" t="s">
        <v>3265</v>
      </c>
      <c r="G111" s="246"/>
      <c r="H111" s="249">
        <v>2</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81</v>
      </c>
      <c r="AV111" s="14" t="s">
        <v>83</v>
      </c>
      <c r="AW111" s="14" t="s">
        <v>34</v>
      </c>
      <c r="AX111" s="14" t="s">
        <v>74</v>
      </c>
      <c r="AY111" s="255" t="s">
        <v>210</v>
      </c>
    </row>
    <row r="112" s="16" customFormat="1">
      <c r="A112" s="16"/>
      <c r="B112" s="267"/>
      <c r="C112" s="268"/>
      <c r="D112" s="236" t="s">
        <v>221</v>
      </c>
      <c r="E112" s="269" t="s">
        <v>19</v>
      </c>
      <c r="F112" s="270" t="s">
        <v>236</v>
      </c>
      <c r="G112" s="268"/>
      <c r="H112" s="271">
        <v>2</v>
      </c>
      <c r="I112" s="272"/>
      <c r="J112" s="268"/>
      <c r="K112" s="268"/>
      <c r="L112" s="273"/>
      <c r="M112" s="274"/>
      <c r="N112" s="275"/>
      <c r="O112" s="275"/>
      <c r="P112" s="275"/>
      <c r="Q112" s="275"/>
      <c r="R112" s="275"/>
      <c r="S112" s="275"/>
      <c r="T112" s="276"/>
      <c r="U112" s="16"/>
      <c r="V112" s="16"/>
      <c r="W112" s="16"/>
      <c r="X112" s="16"/>
      <c r="Y112" s="16"/>
      <c r="Z112" s="16"/>
      <c r="AA112" s="16"/>
      <c r="AB112" s="16"/>
      <c r="AC112" s="16"/>
      <c r="AD112" s="16"/>
      <c r="AE112" s="16"/>
      <c r="AT112" s="277" t="s">
        <v>221</v>
      </c>
      <c r="AU112" s="277" t="s">
        <v>81</v>
      </c>
      <c r="AV112" s="16" t="s">
        <v>217</v>
      </c>
      <c r="AW112" s="16" t="s">
        <v>34</v>
      </c>
      <c r="AX112" s="16" t="s">
        <v>81</v>
      </c>
      <c r="AY112" s="277" t="s">
        <v>210</v>
      </c>
    </row>
    <row r="113" s="2" customFormat="1" ht="49.05" customHeight="1">
      <c r="A113" s="40"/>
      <c r="B113" s="41"/>
      <c r="C113" s="216" t="s">
        <v>83</v>
      </c>
      <c r="D113" s="216" t="s">
        <v>212</v>
      </c>
      <c r="E113" s="217" t="s">
        <v>4664</v>
      </c>
      <c r="F113" s="218" t="s">
        <v>4665</v>
      </c>
      <c r="G113" s="219" t="s">
        <v>417</v>
      </c>
      <c r="H113" s="220">
        <v>1</v>
      </c>
      <c r="I113" s="221"/>
      <c r="J113" s="222">
        <f>ROUND(I113*H113,2)</f>
        <v>0</v>
      </c>
      <c r="K113" s="218" t="s">
        <v>216</v>
      </c>
      <c r="L113" s="46"/>
      <c r="M113" s="223" t="s">
        <v>19</v>
      </c>
      <c r="N113" s="224" t="s">
        <v>45</v>
      </c>
      <c r="O113" s="86"/>
      <c r="P113" s="225">
        <f>O113*H113</f>
        <v>0</v>
      </c>
      <c r="Q113" s="225">
        <v>0.036900000000000002</v>
      </c>
      <c r="R113" s="225">
        <f>Q113*H113</f>
        <v>0.036900000000000002</v>
      </c>
      <c r="S113" s="225">
        <v>0</v>
      </c>
      <c r="T113" s="226">
        <f>S113*H113</f>
        <v>0</v>
      </c>
      <c r="U113" s="40"/>
      <c r="V113" s="40"/>
      <c r="W113" s="40"/>
      <c r="X113" s="40"/>
      <c r="Y113" s="40"/>
      <c r="Z113" s="40"/>
      <c r="AA113" s="40"/>
      <c r="AB113" s="40"/>
      <c r="AC113" s="40"/>
      <c r="AD113" s="40"/>
      <c r="AE113" s="40"/>
      <c r="AR113" s="227" t="s">
        <v>217</v>
      </c>
      <c r="AT113" s="227" t="s">
        <v>212</v>
      </c>
      <c r="AU113" s="227" t="s">
        <v>81</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217</v>
      </c>
      <c r="BM113" s="227" t="s">
        <v>217</v>
      </c>
    </row>
    <row r="114" s="2" customFormat="1">
      <c r="A114" s="40"/>
      <c r="B114" s="41"/>
      <c r="C114" s="42"/>
      <c r="D114" s="229" t="s">
        <v>219</v>
      </c>
      <c r="E114" s="42"/>
      <c r="F114" s="230" t="s">
        <v>4666</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219</v>
      </c>
      <c r="AU114" s="19" t="s">
        <v>81</v>
      </c>
    </row>
    <row r="115" s="14" customFormat="1">
      <c r="A115" s="14"/>
      <c r="B115" s="245"/>
      <c r="C115" s="246"/>
      <c r="D115" s="236" t="s">
        <v>221</v>
      </c>
      <c r="E115" s="247" t="s">
        <v>19</v>
      </c>
      <c r="F115" s="248" t="s">
        <v>3261</v>
      </c>
      <c r="G115" s="246"/>
      <c r="H115" s="249">
        <v>1</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221</v>
      </c>
      <c r="AU115" s="255" t="s">
        <v>81</v>
      </c>
      <c r="AV115" s="14" t="s">
        <v>83</v>
      </c>
      <c r="AW115" s="14" t="s">
        <v>34</v>
      </c>
      <c r="AX115" s="14" t="s">
        <v>74</v>
      </c>
      <c r="AY115" s="255" t="s">
        <v>210</v>
      </c>
    </row>
    <row r="116" s="16" customFormat="1">
      <c r="A116" s="16"/>
      <c r="B116" s="267"/>
      <c r="C116" s="268"/>
      <c r="D116" s="236" t="s">
        <v>221</v>
      </c>
      <c r="E116" s="269" t="s">
        <v>19</v>
      </c>
      <c r="F116" s="270" t="s">
        <v>236</v>
      </c>
      <c r="G116" s="268"/>
      <c r="H116" s="271">
        <v>1</v>
      </c>
      <c r="I116" s="272"/>
      <c r="J116" s="268"/>
      <c r="K116" s="268"/>
      <c r="L116" s="273"/>
      <c r="M116" s="274"/>
      <c r="N116" s="275"/>
      <c r="O116" s="275"/>
      <c r="P116" s="275"/>
      <c r="Q116" s="275"/>
      <c r="R116" s="275"/>
      <c r="S116" s="275"/>
      <c r="T116" s="276"/>
      <c r="U116" s="16"/>
      <c r="V116" s="16"/>
      <c r="W116" s="16"/>
      <c r="X116" s="16"/>
      <c r="Y116" s="16"/>
      <c r="Z116" s="16"/>
      <c r="AA116" s="16"/>
      <c r="AB116" s="16"/>
      <c r="AC116" s="16"/>
      <c r="AD116" s="16"/>
      <c r="AE116" s="16"/>
      <c r="AT116" s="277" t="s">
        <v>221</v>
      </c>
      <c r="AU116" s="277" t="s">
        <v>81</v>
      </c>
      <c r="AV116" s="16" t="s">
        <v>217</v>
      </c>
      <c r="AW116" s="16" t="s">
        <v>34</v>
      </c>
      <c r="AX116" s="16" t="s">
        <v>81</v>
      </c>
      <c r="AY116" s="277" t="s">
        <v>210</v>
      </c>
    </row>
    <row r="117" s="2" customFormat="1" ht="16.5" customHeight="1">
      <c r="A117" s="40"/>
      <c r="B117" s="41"/>
      <c r="C117" s="216" t="s">
        <v>91</v>
      </c>
      <c r="D117" s="216" t="s">
        <v>212</v>
      </c>
      <c r="E117" s="217" t="s">
        <v>4667</v>
      </c>
      <c r="F117" s="218" t="s">
        <v>4668</v>
      </c>
      <c r="G117" s="219" t="s">
        <v>3366</v>
      </c>
      <c r="H117" s="220">
        <v>1</v>
      </c>
      <c r="I117" s="221"/>
      <c r="J117" s="222">
        <f>ROUND(I117*H117,2)</f>
        <v>0</v>
      </c>
      <c r="K117" s="218" t="s">
        <v>216</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217</v>
      </c>
      <c r="AT117" s="227" t="s">
        <v>212</v>
      </c>
      <c r="AU117" s="227" t="s">
        <v>81</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276</v>
      </c>
    </row>
    <row r="118" s="2" customFormat="1">
      <c r="A118" s="40"/>
      <c r="B118" s="41"/>
      <c r="C118" s="42"/>
      <c r="D118" s="229" t="s">
        <v>219</v>
      </c>
      <c r="E118" s="42"/>
      <c r="F118" s="230" t="s">
        <v>4669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219</v>
      </c>
      <c r="AU118" s="19" t="s">
        <v>81</v>
      </c>
    </row>
    <row r="119" s="14" customFormat="1">
      <c r="A119" s="14"/>
      <c r="B119" s="245"/>
      <c r="C119" s="246"/>
      <c r="D119" s="236" t="s">
        <v>221</v>
      </c>
      <c r="E119" s="247" t="s">
        <v>19</v>
      </c>
      <c r="F119" s="248" t="s">
        <v>3261</v>
      </c>
      <c r="G119" s="246"/>
      <c r="H119" s="249">
        <v>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81</v>
      </c>
      <c r="AV119" s="14" t="s">
        <v>83</v>
      </c>
      <c r="AW119" s="14" t="s">
        <v>34</v>
      </c>
      <c r="AX119" s="14" t="s">
        <v>74</v>
      </c>
      <c r="AY119" s="255" t="s">
        <v>210</v>
      </c>
    </row>
    <row r="120" s="16" customFormat="1">
      <c r="A120" s="16"/>
      <c r="B120" s="267"/>
      <c r="C120" s="268"/>
      <c r="D120" s="236" t="s">
        <v>221</v>
      </c>
      <c r="E120" s="269" t="s">
        <v>19</v>
      </c>
      <c r="F120" s="270" t="s">
        <v>236</v>
      </c>
      <c r="G120" s="268"/>
      <c r="H120" s="271">
        <v>1</v>
      </c>
      <c r="I120" s="272"/>
      <c r="J120" s="268"/>
      <c r="K120" s="268"/>
      <c r="L120" s="273"/>
      <c r="M120" s="274"/>
      <c r="N120" s="275"/>
      <c r="O120" s="275"/>
      <c r="P120" s="275"/>
      <c r="Q120" s="275"/>
      <c r="R120" s="275"/>
      <c r="S120" s="275"/>
      <c r="T120" s="276"/>
      <c r="U120" s="16"/>
      <c r="V120" s="16"/>
      <c r="W120" s="16"/>
      <c r="X120" s="16"/>
      <c r="Y120" s="16"/>
      <c r="Z120" s="16"/>
      <c r="AA120" s="16"/>
      <c r="AB120" s="16"/>
      <c r="AC120" s="16"/>
      <c r="AD120" s="16"/>
      <c r="AE120" s="16"/>
      <c r="AT120" s="277" t="s">
        <v>221</v>
      </c>
      <c r="AU120" s="277" t="s">
        <v>81</v>
      </c>
      <c r="AV120" s="16" t="s">
        <v>217</v>
      </c>
      <c r="AW120" s="16" t="s">
        <v>34</v>
      </c>
      <c r="AX120" s="16" t="s">
        <v>81</v>
      </c>
      <c r="AY120" s="277" t="s">
        <v>210</v>
      </c>
    </row>
    <row r="121" s="12" customFormat="1" ht="25.92" customHeight="1">
      <c r="A121" s="12"/>
      <c r="B121" s="200"/>
      <c r="C121" s="201"/>
      <c r="D121" s="202" t="s">
        <v>73</v>
      </c>
      <c r="E121" s="203" t="s">
        <v>332</v>
      </c>
      <c r="F121" s="203" t="s">
        <v>4213</v>
      </c>
      <c r="G121" s="201"/>
      <c r="H121" s="201"/>
      <c r="I121" s="204"/>
      <c r="J121" s="205">
        <f>BK121</f>
        <v>0</v>
      </c>
      <c r="K121" s="201"/>
      <c r="L121" s="206"/>
      <c r="M121" s="207"/>
      <c r="N121" s="208"/>
      <c r="O121" s="208"/>
      <c r="P121" s="209">
        <f>SUM(P122:P128)</f>
        <v>0</v>
      </c>
      <c r="Q121" s="208"/>
      <c r="R121" s="209">
        <f>SUM(R122:R128)</f>
        <v>0</v>
      </c>
      <c r="S121" s="208"/>
      <c r="T121" s="210">
        <f>SUM(T122:T128)</f>
        <v>0</v>
      </c>
      <c r="U121" s="12"/>
      <c r="V121" s="12"/>
      <c r="W121" s="12"/>
      <c r="X121" s="12"/>
      <c r="Y121" s="12"/>
      <c r="Z121" s="12"/>
      <c r="AA121" s="12"/>
      <c r="AB121" s="12"/>
      <c r="AC121" s="12"/>
      <c r="AD121" s="12"/>
      <c r="AE121" s="12"/>
      <c r="AR121" s="211" t="s">
        <v>81</v>
      </c>
      <c r="AT121" s="212" t="s">
        <v>73</v>
      </c>
      <c r="AU121" s="212" t="s">
        <v>74</v>
      </c>
      <c r="AY121" s="211" t="s">
        <v>210</v>
      </c>
      <c r="BK121" s="213">
        <f>SUM(BK122:BK128)</f>
        <v>0</v>
      </c>
    </row>
    <row r="122" s="2" customFormat="1" ht="24.15" customHeight="1">
      <c r="A122" s="40"/>
      <c r="B122" s="41"/>
      <c r="C122" s="216" t="s">
        <v>217</v>
      </c>
      <c r="D122" s="216" t="s">
        <v>212</v>
      </c>
      <c r="E122" s="217" t="s">
        <v>4670</v>
      </c>
      <c r="F122" s="218" t="s">
        <v>4671</v>
      </c>
      <c r="G122" s="219" t="s">
        <v>215</v>
      </c>
      <c r="H122" s="220">
        <v>71</v>
      </c>
      <c r="I122" s="221"/>
      <c r="J122" s="222">
        <f>ROUND(I122*H122,2)</f>
        <v>0</v>
      </c>
      <c r="K122" s="218" t="s">
        <v>216</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217</v>
      </c>
      <c r="AT122" s="227" t="s">
        <v>212</v>
      </c>
      <c r="AU122" s="227" t="s">
        <v>81</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217</v>
      </c>
      <c r="BM122" s="227" t="s">
        <v>286</v>
      </c>
    </row>
    <row r="123" s="2" customFormat="1">
      <c r="A123" s="40"/>
      <c r="B123" s="41"/>
      <c r="C123" s="42"/>
      <c r="D123" s="229" t="s">
        <v>219</v>
      </c>
      <c r="E123" s="42"/>
      <c r="F123" s="230" t="s">
        <v>4672</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219</v>
      </c>
      <c r="AU123" s="19" t="s">
        <v>81</v>
      </c>
    </row>
    <row r="124" s="13" customFormat="1">
      <c r="A124" s="13"/>
      <c r="B124" s="234"/>
      <c r="C124" s="235"/>
      <c r="D124" s="236" t="s">
        <v>221</v>
      </c>
      <c r="E124" s="237" t="s">
        <v>19</v>
      </c>
      <c r="F124" s="238" t="s">
        <v>4673</v>
      </c>
      <c r="G124" s="235"/>
      <c r="H124" s="237" t="s">
        <v>19</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221</v>
      </c>
      <c r="AU124" s="244" t="s">
        <v>81</v>
      </c>
      <c r="AV124" s="13" t="s">
        <v>81</v>
      </c>
      <c r="AW124" s="13" t="s">
        <v>34</v>
      </c>
      <c r="AX124" s="13" t="s">
        <v>74</v>
      </c>
      <c r="AY124" s="244" t="s">
        <v>210</v>
      </c>
    </row>
    <row r="125" s="14" customFormat="1">
      <c r="A125" s="14"/>
      <c r="B125" s="245"/>
      <c r="C125" s="246"/>
      <c r="D125" s="236" t="s">
        <v>221</v>
      </c>
      <c r="E125" s="247" t="s">
        <v>19</v>
      </c>
      <c r="F125" s="248" t="s">
        <v>4674</v>
      </c>
      <c r="G125" s="246"/>
      <c r="H125" s="249">
        <v>71</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221</v>
      </c>
      <c r="AU125" s="255" t="s">
        <v>81</v>
      </c>
      <c r="AV125" s="14" t="s">
        <v>83</v>
      </c>
      <c r="AW125" s="14" t="s">
        <v>34</v>
      </c>
      <c r="AX125" s="14" t="s">
        <v>74</v>
      </c>
      <c r="AY125" s="255" t="s">
        <v>210</v>
      </c>
    </row>
    <row r="126" s="16" customFormat="1">
      <c r="A126" s="16"/>
      <c r="B126" s="267"/>
      <c r="C126" s="268"/>
      <c r="D126" s="236" t="s">
        <v>221</v>
      </c>
      <c r="E126" s="269" t="s">
        <v>19</v>
      </c>
      <c r="F126" s="270" t="s">
        <v>236</v>
      </c>
      <c r="G126" s="268"/>
      <c r="H126" s="271">
        <v>71</v>
      </c>
      <c r="I126" s="272"/>
      <c r="J126" s="268"/>
      <c r="K126" s="268"/>
      <c r="L126" s="273"/>
      <c r="M126" s="274"/>
      <c r="N126" s="275"/>
      <c r="O126" s="275"/>
      <c r="P126" s="275"/>
      <c r="Q126" s="275"/>
      <c r="R126" s="275"/>
      <c r="S126" s="275"/>
      <c r="T126" s="276"/>
      <c r="U126" s="16"/>
      <c r="V126" s="16"/>
      <c r="W126" s="16"/>
      <c r="X126" s="16"/>
      <c r="Y126" s="16"/>
      <c r="Z126" s="16"/>
      <c r="AA126" s="16"/>
      <c r="AB126" s="16"/>
      <c r="AC126" s="16"/>
      <c r="AD126" s="16"/>
      <c r="AE126" s="16"/>
      <c r="AT126" s="277" t="s">
        <v>221</v>
      </c>
      <c r="AU126" s="277" t="s">
        <v>81</v>
      </c>
      <c r="AV126" s="16" t="s">
        <v>217</v>
      </c>
      <c r="AW126" s="16" t="s">
        <v>34</v>
      </c>
      <c r="AX126" s="16" t="s">
        <v>81</v>
      </c>
      <c r="AY126" s="277" t="s">
        <v>210</v>
      </c>
    </row>
    <row r="127" s="2" customFormat="1" ht="24.15" customHeight="1">
      <c r="A127" s="40"/>
      <c r="B127" s="41"/>
      <c r="C127" s="216" t="s">
        <v>267</v>
      </c>
      <c r="D127" s="216" t="s">
        <v>212</v>
      </c>
      <c r="E127" s="217" t="s">
        <v>4218</v>
      </c>
      <c r="F127" s="218" t="s">
        <v>4219</v>
      </c>
      <c r="G127" s="219" t="s">
        <v>215</v>
      </c>
      <c r="H127" s="220">
        <v>3</v>
      </c>
      <c r="I127" s="221"/>
      <c r="J127" s="222">
        <f>ROUND(I127*H127,2)</f>
        <v>0</v>
      </c>
      <c r="K127" s="218" t="s">
        <v>216</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217</v>
      </c>
      <c r="AT127" s="227" t="s">
        <v>212</v>
      </c>
      <c r="AU127" s="227" t="s">
        <v>81</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299</v>
      </c>
    </row>
    <row r="128" s="2" customFormat="1">
      <c r="A128" s="40"/>
      <c r="B128" s="41"/>
      <c r="C128" s="42"/>
      <c r="D128" s="229" t="s">
        <v>219</v>
      </c>
      <c r="E128" s="42"/>
      <c r="F128" s="230" t="s">
        <v>4220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219</v>
      </c>
      <c r="AU128" s="19" t="s">
        <v>81</v>
      </c>
    </row>
    <row r="129" s="12" customFormat="1" ht="25.92" customHeight="1">
      <c r="A129" s="12"/>
      <c r="B129" s="200"/>
      <c r="C129" s="201"/>
      <c r="D129" s="202" t="s">
        <v>73</v>
      </c>
      <c r="E129" s="203" t="s">
        <v>8</v>
      </c>
      <c r="F129" s="203" t="s">
        <v>4221</v>
      </c>
      <c r="G129" s="201"/>
      <c r="H129" s="201"/>
      <c r="I129" s="204"/>
      <c r="J129" s="205">
        <f>BK129</f>
        <v>0</v>
      </c>
      <c r="K129" s="201"/>
      <c r="L129" s="206"/>
      <c r="M129" s="207"/>
      <c r="N129" s="208"/>
      <c r="O129" s="208"/>
      <c r="P129" s="209">
        <f>SUM(P130:P137)</f>
        <v>0</v>
      </c>
      <c r="Q129" s="208"/>
      <c r="R129" s="209">
        <f>SUM(R130:R137)</f>
        <v>0.055100000000000003</v>
      </c>
      <c r="S129" s="208"/>
      <c r="T129" s="210">
        <f>SUM(T130:T137)</f>
        <v>0</v>
      </c>
      <c r="U129" s="12"/>
      <c r="V129" s="12"/>
      <c r="W129" s="12"/>
      <c r="X129" s="12"/>
      <c r="Y129" s="12"/>
      <c r="Z129" s="12"/>
      <c r="AA129" s="12"/>
      <c r="AB129" s="12"/>
      <c r="AC129" s="12"/>
      <c r="AD129" s="12"/>
      <c r="AE129" s="12"/>
      <c r="AR129" s="211" t="s">
        <v>81</v>
      </c>
      <c r="AT129" s="212" t="s">
        <v>73</v>
      </c>
      <c r="AU129" s="212" t="s">
        <v>74</v>
      </c>
      <c r="AY129" s="211" t="s">
        <v>210</v>
      </c>
      <c r="BK129" s="213">
        <f>SUM(BK130:BK137)</f>
        <v>0</v>
      </c>
    </row>
    <row r="130" s="2" customFormat="1" ht="24.15" customHeight="1">
      <c r="A130" s="40"/>
      <c r="B130" s="41"/>
      <c r="C130" s="216" t="s">
        <v>276</v>
      </c>
      <c r="D130" s="216" t="s">
        <v>212</v>
      </c>
      <c r="E130" s="217" t="s">
        <v>4222</v>
      </c>
      <c r="F130" s="218" t="s">
        <v>4223</v>
      </c>
      <c r="G130" s="219" t="s">
        <v>270</v>
      </c>
      <c r="H130" s="220">
        <v>95</v>
      </c>
      <c r="I130" s="221"/>
      <c r="J130" s="222">
        <f>ROUND(I130*H130,2)</f>
        <v>0</v>
      </c>
      <c r="K130" s="218" t="s">
        <v>216</v>
      </c>
      <c r="L130" s="46"/>
      <c r="M130" s="223" t="s">
        <v>19</v>
      </c>
      <c r="N130" s="224" t="s">
        <v>45</v>
      </c>
      <c r="O130" s="86"/>
      <c r="P130" s="225">
        <f>O130*H130</f>
        <v>0</v>
      </c>
      <c r="Q130" s="225">
        <v>0.00058</v>
      </c>
      <c r="R130" s="225">
        <f>Q130*H130</f>
        <v>0.055100000000000003</v>
      </c>
      <c r="S130" s="225">
        <v>0</v>
      </c>
      <c r="T130" s="226">
        <f>S130*H130</f>
        <v>0</v>
      </c>
      <c r="U130" s="40"/>
      <c r="V130" s="40"/>
      <c r="W130" s="40"/>
      <c r="X130" s="40"/>
      <c r="Y130" s="40"/>
      <c r="Z130" s="40"/>
      <c r="AA130" s="40"/>
      <c r="AB130" s="40"/>
      <c r="AC130" s="40"/>
      <c r="AD130" s="40"/>
      <c r="AE130" s="40"/>
      <c r="AR130" s="227" t="s">
        <v>217</v>
      </c>
      <c r="AT130" s="227" t="s">
        <v>212</v>
      </c>
      <c r="AU130" s="227" t="s">
        <v>81</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217</v>
      </c>
      <c r="BM130" s="227" t="s">
        <v>314</v>
      </c>
    </row>
    <row r="131" s="2" customFormat="1">
      <c r="A131" s="40"/>
      <c r="B131" s="41"/>
      <c r="C131" s="42"/>
      <c r="D131" s="229" t="s">
        <v>219</v>
      </c>
      <c r="E131" s="42"/>
      <c r="F131" s="230" t="s">
        <v>4224</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219</v>
      </c>
      <c r="AU131" s="19" t="s">
        <v>81</v>
      </c>
    </row>
    <row r="132" s="14" customFormat="1">
      <c r="A132" s="14"/>
      <c r="B132" s="245"/>
      <c r="C132" s="246"/>
      <c r="D132" s="236" t="s">
        <v>221</v>
      </c>
      <c r="E132" s="247" t="s">
        <v>19</v>
      </c>
      <c r="F132" s="248" t="s">
        <v>4675</v>
      </c>
      <c r="G132" s="246"/>
      <c r="H132" s="249">
        <v>95</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221</v>
      </c>
      <c r="AU132" s="255" t="s">
        <v>81</v>
      </c>
      <c r="AV132" s="14" t="s">
        <v>83</v>
      </c>
      <c r="AW132" s="14" t="s">
        <v>34</v>
      </c>
      <c r="AX132" s="14" t="s">
        <v>74</v>
      </c>
      <c r="AY132" s="255" t="s">
        <v>210</v>
      </c>
    </row>
    <row r="133" s="16" customFormat="1">
      <c r="A133" s="16"/>
      <c r="B133" s="267"/>
      <c r="C133" s="268"/>
      <c r="D133" s="236" t="s">
        <v>221</v>
      </c>
      <c r="E133" s="269" t="s">
        <v>19</v>
      </c>
      <c r="F133" s="270" t="s">
        <v>236</v>
      </c>
      <c r="G133" s="268"/>
      <c r="H133" s="271">
        <v>95</v>
      </c>
      <c r="I133" s="272"/>
      <c r="J133" s="268"/>
      <c r="K133" s="268"/>
      <c r="L133" s="273"/>
      <c r="M133" s="274"/>
      <c r="N133" s="275"/>
      <c r="O133" s="275"/>
      <c r="P133" s="275"/>
      <c r="Q133" s="275"/>
      <c r="R133" s="275"/>
      <c r="S133" s="275"/>
      <c r="T133" s="276"/>
      <c r="U133" s="16"/>
      <c r="V133" s="16"/>
      <c r="W133" s="16"/>
      <c r="X133" s="16"/>
      <c r="Y133" s="16"/>
      <c r="Z133" s="16"/>
      <c r="AA133" s="16"/>
      <c r="AB133" s="16"/>
      <c r="AC133" s="16"/>
      <c r="AD133" s="16"/>
      <c r="AE133" s="16"/>
      <c r="AT133" s="277" t="s">
        <v>221</v>
      </c>
      <c r="AU133" s="277" t="s">
        <v>81</v>
      </c>
      <c r="AV133" s="16" t="s">
        <v>217</v>
      </c>
      <c r="AW133" s="16" t="s">
        <v>34</v>
      </c>
      <c r="AX133" s="16" t="s">
        <v>81</v>
      </c>
      <c r="AY133" s="277" t="s">
        <v>210</v>
      </c>
    </row>
    <row r="134" s="2" customFormat="1" ht="24.15" customHeight="1">
      <c r="A134" s="40"/>
      <c r="B134" s="41"/>
      <c r="C134" s="216" t="s">
        <v>281</v>
      </c>
      <c r="D134" s="216" t="s">
        <v>212</v>
      </c>
      <c r="E134" s="217" t="s">
        <v>4226</v>
      </c>
      <c r="F134" s="218" t="s">
        <v>4227</v>
      </c>
      <c r="G134" s="219" t="s">
        <v>270</v>
      </c>
      <c r="H134" s="220">
        <v>95</v>
      </c>
      <c r="I134" s="221"/>
      <c r="J134" s="222">
        <f>ROUND(I134*H134,2)</f>
        <v>0</v>
      </c>
      <c r="K134" s="218" t="s">
        <v>216</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217</v>
      </c>
      <c r="AT134" s="227" t="s">
        <v>212</v>
      </c>
      <c r="AU134" s="227" t="s">
        <v>81</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217</v>
      </c>
      <c r="BM134" s="227" t="s">
        <v>349</v>
      </c>
    </row>
    <row r="135" s="2" customFormat="1">
      <c r="A135" s="40"/>
      <c r="B135" s="41"/>
      <c r="C135" s="42"/>
      <c r="D135" s="229" t="s">
        <v>219</v>
      </c>
      <c r="E135" s="42"/>
      <c r="F135" s="230" t="s">
        <v>4228</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219</v>
      </c>
      <c r="AU135" s="19" t="s">
        <v>81</v>
      </c>
    </row>
    <row r="136" s="14" customFormat="1">
      <c r="A136" s="14"/>
      <c r="B136" s="245"/>
      <c r="C136" s="246"/>
      <c r="D136" s="236" t="s">
        <v>221</v>
      </c>
      <c r="E136" s="247" t="s">
        <v>19</v>
      </c>
      <c r="F136" s="248" t="s">
        <v>4675</v>
      </c>
      <c r="G136" s="246"/>
      <c r="H136" s="249">
        <v>95</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221</v>
      </c>
      <c r="AU136" s="255" t="s">
        <v>81</v>
      </c>
      <c r="AV136" s="14" t="s">
        <v>83</v>
      </c>
      <c r="AW136" s="14" t="s">
        <v>34</v>
      </c>
      <c r="AX136" s="14" t="s">
        <v>74</v>
      </c>
      <c r="AY136" s="255" t="s">
        <v>210</v>
      </c>
    </row>
    <row r="137" s="16" customFormat="1">
      <c r="A137" s="16"/>
      <c r="B137" s="267"/>
      <c r="C137" s="268"/>
      <c r="D137" s="236" t="s">
        <v>221</v>
      </c>
      <c r="E137" s="269" t="s">
        <v>19</v>
      </c>
      <c r="F137" s="270" t="s">
        <v>236</v>
      </c>
      <c r="G137" s="268"/>
      <c r="H137" s="271">
        <v>95</v>
      </c>
      <c r="I137" s="272"/>
      <c r="J137" s="268"/>
      <c r="K137" s="268"/>
      <c r="L137" s="273"/>
      <c r="M137" s="274"/>
      <c r="N137" s="275"/>
      <c r="O137" s="275"/>
      <c r="P137" s="275"/>
      <c r="Q137" s="275"/>
      <c r="R137" s="275"/>
      <c r="S137" s="275"/>
      <c r="T137" s="276"/>
      <c r="U137" s="16"/>
      <c r="V137" s="16"/>
      <c r="W137" s="16"/>
      <c r="X137" s="16"/>
      <c r="Y137" s="16"/>
      <c r="Z137" s="16"/>
      <c r="AA137" s="16"/>
      <c r="AB137" s="16"/>
      <c r="AC137" s="16"/>
      <c r="AD137" s="16"/>
      <c r="AE137" s="16"/>
      <c r="AT137" s="277" t="s">
        <v>221</v>
      </c>
      <c r="AU137" s="277" t="s">
        <v>81</v>
      </c>
      <c r="AV137" s="16" t="s">
        <v>217</v>
      </c>
      <c r="AW137" s="16" t="s">
        <v>34</v>
      </c>
      <c r="AX137" s="16" t="s">
        <v>81</v>
      </c>
      <c r="AY137" s="277" t="s">
        <v>210</v>
      </c>
    </row>
    <row r="138" s="12" customFormat="1" ht="25.92" customHeight="1">
      <c r="A138" s="12"/>
      <c r="B138" s="200"/>
      <c r="C138" s="201"/>
      <c r="D138" s="202" t="s">
        <v>73</v>
      </c>
      <c r="E138" s="203" t="s">
        <v>368</v>
      </c>
      <c r="F138" s="203" t="s">
        <v>4230</v>
      </c>
      <c r="G138" s="201"/>
      <c r="H138" s="201"/>
      <c r="I138" s="204"/>
      <c r="J138" s="205">
        <f>BK138</f>
        <v>0</v>
      </c>
      <c r="K138" s="201"/>
      <c r="L138" s="206"/>
      <c r="M138" s="207"/>
      <c r="N138" s="208"/>
      <c r="O138" s="208"/>
      <c r="P138" s="209">
        <f>SUM(P139:P150)</f>
        <v>0</v>
      </c>
      <c r="Q138" s="208"/>
      <c r="R138" s="209">
        <f>SUM(R139:R150)</f>
        <v>0</v>
      </c>
      <c r="S138" s="208"/>
      <c r="T138" s="210">
        <f>SUM(T139:T150)</f>
        <v>0</v>
      </c>
      <c r="U138" s="12"/>
      <c r="V138" s="12"/>
      <c r="W138" s="12"/>
      <c r="X138" s="12"/>
      <c r="Y138" s="12"/>
      <c r="Z138" s="12"/>
      <c r="AA138" s="12"/>
      <c r="AB138" s="12"/>
      <c r="AC138" s="12"/>
      <c r="AD138" s="12"/>
      <c r="AE138" s="12"/>
      <c r="AR138" s="211" t="s">
        <v>81</v>
      </c>
      <c r="AT138" s="212" t="s">
        <v>73</v>
      </c>
      <c r="AU138" s="212" t="s">
        <v>74</v>
      </c>
      <c r="AY138" s="211" t="s">
        <v>210</v>
      </c>
      <c r="BK138" s="213">
        <f>SUM(BK139:BK150)</f>
        <v>0</v>
      </c>
    </row>
    <row r="139" s="2" customFormat="1" ht="16.5" customHeight="1">
      <c r="A139" s="40"/>
      <c r="B139" s="41"/>
      <c r="C139" s="216" t="s">
        <v>286</v>
      </c>
      <c r="D139" s="216" t="s">
        <v>212</v>
      </c>
      <c r="E139" s="217" t="s">
        <v>4231</v>
      </c>
      <c r="F139" s="218" t="s">
        <v>4232</v>
      </c>
      <c r="G139" s="219" t="s">
        <v>215</v>
      </c>
      <c r="H139" s="220">
        <v>71</v>
      </c>
      <c r="I139" s="221"/>
      <c r="J139" s="222">
        <f>ROUND(I139*H139,2)</f>
        <v>0</v>
      </c>
      <c r="K139" s="218" t="s">
        <v>216</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368</v>
      </c>
    </row>
    <row r="140" s="2" customFormat="1">
      <c r="A140" s="40"/>
      <c r="B140" s="41"/>
      <c r="C140" s="42"/>
      <c r="D140" s="229" t="s">
        <v>219</v>
      </c>
      <c r="E140" s="42"/>
      <c r="F140" s="230" t="s">
        <v>4233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219</v>
      </c>
      <c r="AU140" s="19" t="s">
        <v>81</v>
      </c>
    </row>
    <row r="141" s="14" customFormat="1">
      <c r="A141" s="14"/>
      <c r="B141" s="245"/>
      <c r="C141" s="246"/>
      <c r="D141" s="236" t="s">
        <v>221</v>
      </c>
      <c r="E141" s="247" t="s">
        <v>19</v>
      </c>
      <c r="F141" s="248" t="s">
        <v>4674</v>
      </c>
      <c r="G141" s="246"/>
      <c r="H141" s="249">
        <v>71</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221</v>
      </c>
      <c r="AU141" s="255" t="s">
        <v>81</v>
      </c>
      <c r="AV141" s="14" t="s">
        <v>83</v>
      </c>
      <c r="AW141" s="14" t="s">
        <v>34</v>
      </c>
      <c r="AX141" s="14" t="s">
        <v>74</v>
      </c>
      <c r="AY141" s="255" t="s">
        <v>210</v>
      </c>
    </row>
    <row r="142" s="16" customFormat="1">
      <c r="A142" s="16"/>
      <c r="B142" s="267"/>
      <c r="C142" s="268"/>
      <c r="D142" s="236" t="s">
        <v>221</v>
      </c>
      <c r="E142" s="269" t="s">
        <v>19</v>
      </c>
      <c r="F142" s="270" t="s">
        <v>236</v>
      </c>
      <c r="G142" s="268"/>
      <c r="H142" s="271">
        <v>71</v>
      </c>
      <c r="I142" s="272"/>
      <c r="J142" s="268"/>
      <c r="K142" s="268"/>
      <c r="L142" s="273"/>
      <c r="M142" s="274"/>
      <c r="N142" s="275"/>
      <c r="O142" s="275"/>
      <c r="P142" s="275"/>
      <c r="Q142" s="275"/>
      <c r="R142" s="275"/>
      <c r="S142" s="275"/>
      <c r="T142" s="276"/>
      <c r="U142" s="16"/>
      <c r="V142" s="16"/>
      <c r="W142" s="16"/>
      <c r="X142" s="16"/>
      <c r="Y142" s="16"/>
      <c r="Z142" s="16"/>
      <c r="AA142" s="16"/>
      <c r="AB142" s="16"/>
      <c r="AC142" s="16"/>
      <c r="AD142" s="16"/>
      <c r="AE142" s="16"/>
      <c r="AT142" s="277" t="s">
        <v>221</v>
      </c>
      <c r="AU142" s="277" t="s">
        <v>81</v>
      </c>
      <c r="AV142" s="16" t="s">
        <v>217</v>
      </c>
      <c r="AW142" s="16" t="s">
        <v>34</v>
      </c>
      <c r="AX142" s="16" t="s">
        <v>81</v>
      </c>
      <c r="AY142" s="277" t="s">
        <v>210</v>
      </c>
    </row>
    <row r="143" s="2" customFormat="1" ht="37.8" customHeight="1">
      <c r="A143" s="40"/>
      <c r="B143" s="41"/>
      <c r="C143" s="216" t="s">
        <v>292</v>
      </c>
      <c r="D143" s="216" t="s">
        <v>212</v>
      </c>
      <c r="E143" s="217" t="s">
        <v>3158</v>
      </c>
      <c r="F143" s="218" t="s">
        <v>3159</v>
      </c>
      <c r="G143" s="219" t="s">
        <v>215</v>
      </c>
      <c r="H143" s="220">
        <v>71</v>
      </c>
      <c r="I143" s="221"/>
      <c r="J143" s="222">
        <f>ROUND(I143*H143,2)</f>
        <v>0</v>
      </c>
      <c r="K143" s="218" t="s">
        <v>216</v>
      </c>
      <c r="L143" s="46"/>
      <c r="M143" s="223" t="s">
        <v>19</v>
      </c>
      <c r="N143" s="224"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217</v>
      </c>
      <c r="AT143" s="227" t="s">
        <v>212</v>
      </c>
      <c r="AU143" s="227" t="s">
        <v>81</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386</v>
      </c>
    </row>
    <row r="144" s="2" customFormat="1">
      <c r="A144" s="40"/>
      <c r="B144" s="41"/>
      <c r="C144" s="42"/>
      <c r="D144" s="229" t="s">
        <v>219</v>
      </c>
      <c r="E144" s="42"/>
      <c r="F144" s="230" t="s">
        <v>3161</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219</v>
      </c>
      <c r="AU144" s="19" t="s">
        <v>81</v>
      </c>
    </row>
    <row r="145" s="14" customFormat="1">
      <c r="A145" s="14"/>
      <c r="B145" s="245"/>
      <c r="C145" s="246"/>
      <c r="D145" s="236" t="s">
        <v>221</v>
      </c>
      <c r="E145" s="247" t="s">
        <v>19</v>
      </c>
      <c r="F145" s="248" t="s">
        <v>4674</v>
      </c>
      <c r="G145" s="246"/>
      <c r="H145" s="249">
        <v>71</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81</v>
      </c>
      <c r="AV145" s="14" t="s">
        <v>83</v>
      </c>
      <c r="AW145" s="14" t="s">
        <v>34</v>
      </c>
      <c r="AX145" s="14" t="s">
        <v>74</v>
      </c>
      <c r="AY145" s="255" t="s">
        <v>210</v>
      </c>
    </row>
    <row r="146" s="16" customFormat="1">
      <c r="A146" s="16"/>
      <c r="B146" s="267"/>
      <c r="C146" s="268"/>
      <c r="D146" s="236" t="s">
        <v>221</v>
      </c>
      <c r="E146" s="269" t="s">
        <v>19</v>
      </c>
      <c r="F146" s="270" t="s">
        <v>236</v>
      </c>
      <c r="G146" s="268"/>
      <c r="H146" s="271">
        <v>71</v>
      </c>
      <c r="I146" s="272"/>
      <c r="J146" s="268"/>
      <c r="K146" s="268"/>
      <c r="L146" s="273"/>
      <c r="M146" s="274"/>
      <c r="N146" s="275"/>
      <c r="O146" s="275"/>
      <c r="P146" s="275"/>
      <c r="Q146" s="275"/>
      <c r="R146" s="275"/>
      <c r="S146" s="275"/>
      <c r="T146" s="276"/>
      <c r="U146" s="16"/>
      <c r="V146" s="16"/>
      <c r="W146" s="16"/>
      <c r="X146" s="16"/>
      <c r="Y146" s="16"/>
      <c r="Z146" s="16"/>
      <c r="AA146" s="16"/>
      <c r="AB146" s="16"/>
      <c r="AC146" s="16"/>
      <c r="AD146" s="16"/>
      <c r="AE146" s="16"/>
      <c r="AT146" s="277" t="s">
        <v>221</v>
      </c>
      <c r="AU146" s="277" t="s">
        <v>81</v>
      </c>
      <c r="AV146" s="16" t="s">
        <v>217</v>
      </c>
      <c r="AW146" s="16" t="s">
        <v>34</v>
      </c>
      <c r="AX146" s="16" t="s">
        <v>81</v>
      </c>
      <c r="AY146" s="277" t="s">
        <v>210</v>
      </c>
    </row>
    <row r="147" s="2" customFormat="1" ht="24.15" customHeight="1">
      <c r="A147" s="40"/>
      <c r="B147" s="41"/>
      <c r="C147" s="216" t="s">
        <v>299</v>
      </c>
      <c r="D147" s="216" t="s">
        <v>212</v>
      </c>
      <c r="E147" s="217" t="s">
        <v>3162</v>
      </c>
      <c r="F147" s="218" t="s">
        <v>3163</v>
      </c>
      <c r="G147" s="219" t="s">
        <v>356</v>
      </c>
      <c r="H147" s="220">
        <v>131.34999999999999</v>
      </c>
      <c r="I147" s="221"/>
      <c r="J147" s="222">
        <f>ROUND(I147*H147,2)</f>
        <v>0</v>
      </c>
      <c r="K147" s="218" t="s">
        <v>216</v>
      </c>
      <c r="L147" s="46"/>
      <c r="M147" s="223" t="s">
        <v>19</v>
      </c>
      <c r="N147" s="224"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217</v>
      </c>
      <c r="AT147" s="227" t="s">
        <v>212</v>
      </c>
      <c r="AU147" s="227" t="s">
        <v>81</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217</v>
      </c>
      <c r="BM147" s="227" t="s">
        <v>406</v>
      </c>
    </row>
    <row r="148" s="2" customFormat="1">
      <c r="A148" s="40"/>
      <c r="B148" s="41"/>
      <c r="C148" s="42"/>
      <c r="D148" s="229" t="s">
        <v>219</v>
      </c>
      <c r="E148" s="42"/>
      <c r="F148" s="230" t="s">
        <v>3165</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219</v>
      </c>
      <c r="AU148" s="19" t="s">
        <v>81</v>
      </c>
    </row>
    <row r="149" s="14" customFormat="1">
      <c r="A149" s="14"/>
      <c r="B149" s="245"/>
      <c r="C149" s="246"/>
      <c r="D149" s="236" t="s">
        <v>221</v>
      </c>
      <c r="E149" s="247" t="s">
        <v>19</v>
      </c>
      <c r="F149" s="248" t="s">
        <v>4676</v>
      </c>
      <c r="G149" s="246"/>
      <c r="H149" s="249">
        <v>131.34999999999999</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81</v>
      </c>
      <c r="AV149" s="14" t="s">
        <v>83</v>
      </c>
      <c r="AW149" s="14" t="s">
        <v>34</v>
      </c>
      <c r="AX149" s="14" t="s">
        <v>74</v>
      </c>
      <c r="AY149" s="255" t="s">
        <v>210</v>
      </c>
    </row>
    <row r="150" s="16" customFormat="1">
      <c r="A150" s="16"/>
      <c r="B150" s="267"/>
      <c r="C150" s="268"/>
      <c r="D150" s="236" t="s">
        <v>221</v>
      </c>
      <c r="E150" s="269" t="s">
        <v>19</v>
      </c>
      <c r="F150" s="270" t="s">
        <v>236</v>
      </c>
      <c r="G150" s="268"/>
      <c r="H150" s="271">
        <v>131.34999999999999</v>
      </c>
      <c r="I150" s="272"/>
      <c r="J150" s="268"/>
      <c r="K150" s="268"/>
      <c r="L150" s="273"/>
      <c r="M150" s="274"/>
      <c r="N150" s="275"/>
      <c r="O150" s="275"/>
      <c r="P150" s="275"/>
      <c r="Q150" s="275"/>
      <c r="R150" s="275"/>
      <c r="S150" s="275"/>
      <c r="T150" s="276"/>
      <c r="U150" s="16"/>
      <c r="V150" s="16"/>
      <c r="W150" s="16"/>
      <c r="X150" s="16"/>
      <c r="Y150" s="16"/>
      <c r="Z150" s="16"/>
      <c r="AA150" s="16"/>
      <c r="AB150" s="16"/>
      <c r="AC150" s="16"/>
      <c r="AD150" s="16"/>
      <c r="AE150" s="16"/>
      <c r="AT150" s="277" t="s">
        <v>221</v>
      </c>
      <c r="AU150" s="277" t="s">
        <v>81</v>
      </c>
      <c r="AV150" s="16" t="s">
        <v>217</v>
      </c>
      <c r="AW150" s="16" t="s">
        <v>34</v>
      </c>
      <c r="AX150" s="16" t="s">
        <v>81</v>
      </c>
      <c r="AY150" s="277" t="s">
        <v>210</v>
      </c>
    </row>
    <row r="151" s="12" customFormat="1" ht="25.92" customHeight="1">
      <c r="A151" s="12"/>
      <c r="B151" s="200"/>
      <c r="C151" s="201"/>
      <c r="D151" s="202" t="s">
        <v>73</v>
      </c>
      <c r="E151" s="203" t="s">
        <v>374</v>
      </c>
      <c r="F151" s="203" t="s">
        <v>4235</v>
      </c>
      <c r="G151" s="201"/>
      <c r="H151" s="201"/>
      <c r="I151" s="204"/>
      <c r="J151" s="205">
        <f>BK151</f>
        <v>0</v>
      </c>
      <c r="K151" s="201"/>
      <c r="L151" s="206"/>
      <c r="M151" s="207"/>
      <c r="N151" s="208"/>
      <c r="O151" s="208"/>
      <c r="P151" s="209">
        <f>SUM(P152:P158)</f>
        <v>0</v>
      </c>
      <c r="Q151" s="208"/>
      <c r="R151" s="209">
        <f>SUM(R152:R158)</f>
        <v>81.599999999999994</v>
      </c>
      <c r="S151" s="208"/>
      <c r="T151" s="210">
        <f>SUM(T152:T158)</f>
        <v>0</v>
      </c>
      <c r="U151" s="12"/>
      <c r="V151" s="12"/>
      <c r="W151" s="12"/>
      <c r="X151" s="12"/>
      <c r="Y151" s="12"/>
      <c r="Z151" s="12"/>
      <c r="AA151" s="12"/>
      <c r="AB151" s="12"/>
      <c r="AC151" s="12"/>
      <c r="AD151" s="12"/>
      <c r="AE151" s="12"/>
      <c r="AR151" s="211" t="s">
        <v>81</v>
      </c>
      <c r="AT151" s="212" t="s">
        <v>73</v>
      </c>
      <c r="AU151" s="212" t="s">
        <v>74</v>
      </c>
      <c r="AY151" s="211" t="s">
        <v>210</v>
      </c>
      <c r="BK151" s="213">
        <f>SUM(BK152:BK158)</f>
        <v>0</v>
      </c>
    </row>
    <row r="152" s="2" customFormat="1" ht="24.15" customHeight="1">
      <c r="A152" s="40"/>
      <c r="B152" s="41"/>
      <c r="C152" s="216" t="s">
        <v>307</v>
      </c>
      <c r="D152" s="216" t="s">
        <v>212</v>
      </c>
      <c r="E152" s="217" t="s">
        <v>4677</v>
      </c>
      <c r="F152" s="218" t="s">
        <v>4678</v>
      </c>
      <c r="G152" s="219" t="s">
        <v>215</v>
      </c>
      <c r="H152" s="220">
        <v>51</v>
      </c>
      <c r="I152" s="221"/>
      <c r="J152" s="222">
        <f>ROUND(I152*H152,2)</f>
        <v>0</v>
      </c>
      <c r="K152" s="218" t="s">
        <v>216</v>
      </c>
      <c r="L152" s="46"/>
      <c r="M152" s="223" t="s">
        <v>19</v>
      </c>
      <c r="N152" s="224"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217</v>
      </c>
      <c r="AT152" s="227" t="s">
        <v>212</v>
      </c>
      <c r="AU152" s="227" t="s">
        <v>81</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217</v>
      </c>
      <c r="BM152" s="227" t="s">
        <v>423</v>
      </c>
    </row>
    <row r="153" s="2" customFormat="1">
      <c r="A153" s="40"/>
      <c r="B153" s="41"/>
      <c r="C153" s="42"/>
      <c r="D153" s="229" t="s">
        <v>219</v>
      </c>
      <c r="E153" s="42"/>
      <c r="F153" s="230" t="s">
        <v>4679</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219</v>
      </c>
      <c r="AU153" s="19" t="s">
        <v>81</v>
      </c>
    </row>
    <row r="154" s="14" customFormat="1">
      <c r="A154" s="14"/>
      <c r="B154" s="245"/>
      <c r="C154" s="246"/>
      <c r="D154" s="236" t="s">
        <v>221</v>
      </c>
      <c r="E154" s="247" t="s">
        <v>19</v>
      </c>
      <c r="F154" s="248" t="s">
        <v>4680</v>
      </c>
      <c r="G154" s="246"/>
      <c r="H154" s="249">
        <v>51</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221</v>
      </c>
      <c r="AU154" s="255" t="s">
        <v>81</v>
      </c>
      <c r="AV154" s="14" t="s">
        <v>83</v>
      </c>
      <c r="AW154" s="14" t="s">
        <v>34</v>
      </c>
      <c r="AX154" s="14" t="s">
        <v>74</v>
      </c>
      <c r="AY154" s="255" t="s">
        <v>210</v>
      </c>
    </row>
    <row r="155" s="16" customFormat="1">
      <c r="A155" s="16"/>
      <c r="B155" s="267"/>
      <c r="C155" s="268"/>
      <c r="D155" s="236" t="s">
        <v>221</v>
      </c>
      <c r="E155" s="269" t="s">
        <v>19</v>
      </c>
      <c r="F155" s="270" t="s">
        <v>236</v>
      </c>
      <c r="G155" s="268"/>
      <c r="H155" s="271">
        <v>51</v>
      </c>
      <c r="I155" s="272"/>
      <c r="J155" s="268"/>
      <c r="K155" s="268"/>
      <c r="L155" s="273"/>
      <c r="M155" s="274"/>
      <c r="N155" s="275"/>
      <c r="O155" s="275"/>
      <c r="P155" s="275"/>
      <c r="Q155" s="275"/>
      <c r="R155" s="275"/>
      <c r="S155" s="275"/>
      <c r="T155" s="276"/>
      <c r="U155" s="16"/>
      <c r="V155" s="16"/>
      <c r="W155" s="16"/>
      <c r="X155" s="16"/>
      <c r="Y155" s="16"/>
      <c r="Z155" s="16"/>
      <c r="AA155" s="16"/>
      <c r="AB155" s="16"/>
      <c r="AC155" s="16"/>
      <c r="AD155" s="16"/>
      <c r="AE155" s="16"/>
      <c r="AT155" s="277" t="s">
        <v>221</v>
      </c>
      <c r="AU155" s="277" t="s">
        <v>81</v>
      </c>
      <c r="AV155" s="16" t="s">
        <v>217</v>
      </c>
      <c r="AW155" s="16" t="s">
        <v>34</v>
      </c>
      <c r="AX155" s="16" t="s">
        <v>81</v>
      </c>
      <c r="AY155" s="277" t="s">
        <v>210</v>
      </c>
    </row>
    <row r="156" s="2" customFormat="1" ht="16.5" customHeight="1">
      <c r="A156" s="40"/>
      <c r="B156" s="41"/>
      <c r="C156" s="278" t="s">
        <v>314</v>
      </c>
      <c r="D156" s="278" t="s">
        <v>424</v>
      </c>
      <c r="E156" s="279" t="s">
        <v>4240</v>
      </c>
      <c r="F156" s="280" t="s">
        <v>4241</v>
      </c>
      <c r="G156" s="281" t="s">
        <v>356</v>
      </c>
      <c r="H156" s="282">
        <v>81.599999999999994</v>
      </c>
      <c r="I156" s="283"/>
      <c r="J156" s="284">
        <f>ROUND(I156*H156,2)</f>
        <v>0</v>
      </c>
      <c r="K156" s="280" t="s">
        <v>216</v>
      </c>
      <c r="L156" s="285"/>
      <c r="M156" s="286" t="s">
        <v>19</v>
      </c>
      <c r="N156" s="287" t="s">
        <v>45</v>
      </c>
      <c r="O156" s="86"/>
      <c r="P156" s="225">
        <f>O156*H156</f>
        <v>0</v>
      </c>
      <c r="Q156" s="225">
        <v>1</v>
      </c>
      <c r="R156" s="225">
        <f>Q156*H156</f>
        <v>81.599999999999994</v>
      </c>
      <c r="S156" s="225">
        <v>0</v>
      </c>
      <c r="T156" s="226">
        <f>S156*H156</f>
        <v>0</v>
      </c>
      <c r="U156" s="40"/>
      <c r="V156" s="40"/>
      <c r="W156" s="40"/>
      <c r="X156" s="40"/>
      <c r="Y156" s="40"/>
      <c r="Z156" s="40"/>
      <c r="AA156" s="40"/>
      <c r="AB156" s="40"/>
      <c r="AC156" s="40"/>
      <c r="AD156" s="40"/>
      <c r="AE156" s="40"/>
      <c r="AR156" s="227" t="s">
        <v>286</v>
      </c>
      <c r="AT156" s="227" t="s">
        <v>424</v>
      </c>
      <c r="AU156" s="227" t="s">
        <v>81</v>
      </c>
      <c r="AY156" s="19" t="s">
        <v>210</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217</v>
      </c>
      <c r="BM156" s="227" t="s">
        <v>435</v>
      </c>
    </row>
    <row r="157" s="14" customFormat="1">
      <c r="A157" s="14"/>
      <c r="B157" s="245"/>
      <c r="C157" s="246"/>
      <c r="D157" s="236" t="s">
        <v>221</v>
      </c>
      <c r="E157" s="247" t="s">
        <v>19</v>
      </c>
      <c r="F157" s="248" t="s">
        <v>4681</v>
      </c>
      <c r="G157" s="246"/>
      <c r="H157" s="249">
        <v>81.599999999999994</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221</v>
      </c>
      <c r="AU157" s="255" t="s">
        <v>81</v>
      </c>
      <c r="AV157" s="14" t="s">
        <v>83</v>
      </c>
      <c r="AW157" s="14" t="s">
        <v>34</v>
      </c>
      <c r="AX157" s="14" t="s">
        <v>74</v>
      </c>
      <c r="AY157" s="255" t="s">
        <v>210</v>
      </c>
    </row>
    <row r="158" s="16" customFormat="1">
      <c r="A158" s="16"/>
      <c r="B158" s="267"/>
      <c r="C158" s="268"/>
      <c r="D158" s="236" t="s">
        <v>221</v>
      </c>
      <c r="E158" s="269" t="s">
        <v>19</v>
      </c>
      <c r="F158" s="270" t="s">
        <v>236</v>
      </c>
      <c r="G158" s="268"/>
      <c r="H158" s="271">
        <v>81.599999999999994</v>
      </c>
      <c r="I158" s="272"/>
      <c r="J158" s="268"/>
      <c r="K158" s="268"/>
      <c r="L158" s="273"/>
      <c r="M158" s="274"/>
      <c r="N158" s="275"/>
      <c r="O158" s="275"/>
      <c r="P158" s="275"/>
      <c r="Q158" s="275"/>
      <c r="R158" s="275"/>
      <c r="S158" s="275"/>
      <c r="T158" s="276"/>
      <c r="U158" s="16"/>
      <c r="V158" s="16"/>
      <c r="W158" s="16"/>
      <c r="X158" s="16"/>
      <c r="Y158" s="16"/>
      <c r="Z158" s="16"/>
      <c r="AA158" s="16"/>
      <c r="AB158" s="16"/>
      <c r="AC158" s="16"/>
      <c r="AD158" s="16"/>
      <c r="AE158" s="16"/>
      <c r="AT158" s="277" t="s">
        <v>221</v>
      </c>
      <c r="AU158" s="277" t="s">
        <v>81</v>
      </c>
      <c r="AV158" s="16" t="s">
        <v>217</v>
      </c>
      <c r="AW158" s="16" t="s">
        <v>34</v>
      </c>
      <c r="AX158" s="16" t="s">
        <v>81</v>
      </c>
      <c r="AY158" s="277" t="s">
        <v>210</v>
      </c>
    </row>
    <row r="159" s="12" customFormat="1" ht="25.92" customHeight="1">
      <c r="A159" s="12"/>
      <c r="B159" s="200"/>
      <c r="C159" s="201"/>
      <c r="D159" s="202" t="s">
        <v>73</v>
      </c>
      <c r="E159" s="203" t="s">
        <v>607</v>
      </c>
      <c r="F159" s="203" t="s">
        <v>4682</v>
      </c>
      <c r="G159" s="201"/>
      <c r="H159" s="201"/>
      <c r="I159" s="204"/>
      <c r="J159" s="205">
        <f>BK159</f>
        <v>0</v>
      </c>
      <c r="K159" s="201"/>
      <c r="L159" s="206"/>
      <c r="M159" s="207"/>
      <c r="N159" s="208"/>
      <c r="O159" s="208"/>
      <c r="P159" s="209">
        <f>SUM(P160:P185)</f>
        <v>0</v>
      </c>
      <c r="Q159" s="208"/>
      <c r="R159" s="209">
        <f>SUM(R160:R185)</f>
        <v>0.64223549999999996</v>
      </c>
      <c r="S159" s="208"/>
      <c r="T159" s="210">
        <f>SUM(T160:T185)</f>
        <v>0</v>
      </c>
      <c r="U159" s="12"/>
      <c r="V159" s="12"/>
      <c r="W159" s="12"/>
      <c r="X159" s="12"/>
      <c r="Y159" s="12"/>
      <c r="Z159" s="12"/>
      <c r="AA159" s="12"/>
      <c r="AB159" s="12"/>
      <c r="AC159" s="12"/>
      <c r="AD159" s="12"/>
      <c r="AE159" s="12"/>
      <c r="AR159" s="211" t="s">
        <v>81</v>
      </c>
      <c r="AT159" s="212" t="s">
        <v>73</v>
      </c>
      <c r="AU159" s="212" t="s">
        <v>74</v>
      </c>
      <c r="AY159" s="211" t="s">
        <v>210</v>
      </c>
      <c r="BK159" s="213">
        <f>SUM(BK160:BK185)</f>
        <v>0</v>
      </c>
    </row>
    <row r="160" s="2" customFormat="1" ht="16.5" customHeight="1">
      <c r="A160" s="40"/>
      <c r="B160" s="41"/>
      <c r="C160" s="216" t="s">
        <v>332</v>
      </c>
      <c r="D160" s="216" t="s">
        <v>212</v>
      </c>
      <c r="E160" s="217" t="s">
        <v>4244</v>
      </c>
      <c r="F160" s="218" t="s">
        <v>4245</v>
      </c>
      <c r="G160" s="219" t="s">
        <v>215</v>
      </c>
      <c r="H160" s="220">
        <v>3</v>
      </c>
      <c r="I160" s="221"/>
      <c r="J160" s="222">
        <f>ROUND(I160*H160,2)</f>
        <v>0</v>
      </c>
      <c r="K160" s="218" t="s">
        <v>216</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456</v>
      </c>
    </row>
    <row r="161" s="2" customFormat="1">
      <c r="A161" s="40"/>
      <c r="B161" s="41"/>
      <c r="C161" s="42"/>
      <c r="D161" s="229" t="s">
        <v>219</v>
      </c>
      <c r="E161" s="42"/>
      <c r="F161" s="230" t="s">
        <v>4246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219</v>
      </c>
      <c r="AU161" s="19" t="s">
        <v>81</v>
      </c>
    </row>
    <row r="162" s="14" customFormat="1">
      <c r="A162" s="14"/>
      <c r="B162" s="245"/>
      <c r="C162" s="246"/>
      <c r="D162" s="236" t="s">
        <v>221</v>
      </c>
      <c r="E162" s="247" t="s">
        <v>19</v>
      </c>
      <c r="F162" s="248" t="s">
        <v>2324</v>
      </c>
      <c r="G162" s="246"/>
      <c r="H162" s="249">
        <v>3</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221</v>
      </c>
      <c r="AU162" s="255" t="s">
        <v>81</v>
      </c>
      <c r="AV162" s="14" t="s">
        <v>83</v>
      </c>
      <c r="AW162" s="14" t="s">
        <v>34</v>
      </c>
      <c r="AX162" s="14" t="s">
        <v>74</v>
      </c>
      <c r="AY162" s="255" t="s">
        <v>210</v>
      </c>
    </row>
    <row r="163" s="16" customFormat="1">
      <c r="A163" s="16"/>
      <c r="B163" s="267"/>
      <c r="C163" s="268"/>
      <c r="D163" s="236" t="s">
        <v>221</v>
      </c>
      <c r="E163" s="269" t="s">
        <v>19</v>
      </c>
      <c r="F163" s="270" t="s">
        <v>236</v>
      </c>
      <c r="G163" s="268"/>
      <c r="H163" s="271">
        <v>3</v>
      </c>
      <c r="I163" s="272"/>
      <c r="J163" s="268"/>
      <c r="K163" s="268"/>
      <c r="L163" s="273"/>
      <c r="M163" s="274"/>
      <c r="N163" s="275"/>
      <c r="O163" s="275"/>
      <c r="P163" s="275"/>
      <c r="Q163" s="275"/>
      <c r="R163" s="275"/>
      <c r="S163" s="275"/>
      <c r="T163" s="276"/>
      <c r="U163" s="16"/>
      <c r="V163" s="16"/>
      <c r="W163" s="16"/>
      <c r="X163" s="16"/>
      <c r="Y163" s="16"/>
      <c r="Z163" s="16"/>
      <c r="AA163" s="16"/>
      <c r="AB163" s="16"/>
      <c r="AC163" s="16"/>
      <c r="AD163" s="16"/>
      <c r="AE163" s="16"/>
      <c r="AT163" s="277" t="s">
        <v>221</v>
      </c>
      <c r="AU163" s="277" t="s">
        <v>81</v>
      </c>
      <c r="AV163" s="16" t="s">
        <v>217</v>
      </c>
      <c r="AW163" s="16" t="s">
        <v>34</v>
      </c>
      <c r="AX163" s="16" t="s">
        <v>81</v>
      </c>
      <c r="AY163" s="277" t="s">
        <v>210</v>
      </c>
    </row>
    <row r="164" s="2" customFormat="1" ht="16.5" customHeight="1">
      <c r="A164" s="40"/>
      <c r="B164" s="41"/>
      <c r="C164" s="216" t="s">
        <v>349</v>
      </c>
      <c r="D164" s="216" t="s">
        <v>212</v>
      </c>
      <c r="E164" s="217" t="s">
        <v>4248</v>
      </c>
      <c r="F164" s="218" t="s">
        <v>4683</v>
      </c>
      <c r="G164" s="219" t="s">
        <v>215</v>
      </c>
      <c r="H164" s="220">
        <v>17</v>
      </c>
      <c r="I164" s="221"/>
      <c r="J164" s="222">
        <f>ROUND(I164*H164,2)</f>
        <v>0</v>
      </c>
      <c r="K164" s="218" t="s">
        <v>216</v>
      </c>
      <c r="L164" s="46"/>
      <c r="M164" s="223" t="s">
        <v>19</v>
      </c>
      <c r="N164" s="224"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217</v>
      </c>
      <c r="AT164" s="227" t="s">
        <v>212</v>
      </c>
      <c r="AU164" s="227" t="s">
        <v>81</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217</v>
      </c>
      <c r="BM164" s="227" t="s">
        <v>474</v>
      </c>
    </row>
    <row r="165" s="2" customFormat="1">
      <c r="A165" s="40"/>
      <c r="B165" s="41"/>
      <c r="C165" s="42"/>
      <c r="D165" s="229" t="s">
        <v>219</v>
      </c>
      <c r="E165" s="42"/>
      <c r="F165" s="230" t="s">
        <v>4250</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219</v>
      </c>
      <c r="AU165" s="19" t="s">
        <v>81</v>
      </c>
    </row>
    <row r="166" s="14" customFormat="1">
      <c r="A166" s="14"/>
      <c r="B166" s="245"/>
      <c r="C166" s="246"/>
      <c r="D166" s="236" t="s">
        <v>221</v>
      </c>
      <c r="E166" s="247" t="s">
        <v>19</v>
      </c>
      <c r="F166" s="248" t="s">
        <v>3349</v>
      </c>
      <c r="G166" s="246"/>
      <c r="H166" s="249">
        <v>17</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221</v>
      </c>
      <c r="AU166" s="255" t="s">
        <v>81</v>
      </c>
      <c r="AV166" s="14" t="s">
        <v>83</v>
      </c>
      <c r="AW166" s="14" t="s">
        <v>34</v>
      </c>
      <c r="AX166" s="14" t="s">
        <v>74</v>
      </c>
      <c r="AY166" s="255" t="s">
        <v>210</v>
      </c>
    </row>
    <row r="167" s="16" customFormat="1">
      <c r="A167" s="16"/>
      <c r="B167" s="267"/>
      <c r="C167" s="268"/>
      <c r="D167" s="236" t="s">
        <v>221</v>
      </c>
      <c r="E167" s="269" t="s">
        <v>19</v>
      </c>
      <c r="F167" s="270" t="s">
        <v>236</v>
      </c>
      <c r="G167" s="268"/>
      <c r="H167" s="271">
        <v>17</v>
      </c>
      <c r="I167" s="272"/>
      <c r="J167" s="268"/>
      <c r="K167" s="268"/>
      <c r="L167" s="273"/>
      <c r="M167" s="274"/>
      <c r="N167" s="275"/>
      <c r="O167" s="275"/>
      <c r="P167" s="275"/>
      <c r="Q167" s="275"/>
      <c r="R167" s="275"/>
      <c r="S167" s="275"/>
      <c r="T167" s="276"/>
      <c r="U167" s="16"/>
      <c r="V167" s="16"/>
      <c r="W167" s="16"/>
      <c r="X167" s="16"/>
      <c r="Y167" s="16"/>
      <c r="Z167" s="16"/>
      <c r="AA167" s="16"/>
      <c r="AB167" s="16"/>
      <c r="AC167" s="16"/>
      <c r="AD167" s="16"/>
      <c r="AE167" s="16"/>
      <c r="AT167" s="277" t="s">
        <v>221</v>
      </c>
      <c r="AU167" s="277" t="s">
        <v>81</v>
      </c>
      <c r="AV167" s="16" t="s">
        <v>217</v>
      </c>
      <c r="AW167" s="16" t="s">
        <v>34</v>
      </c>
      <c r="AX167" s="16" t="s">
        <v>81</v>
      </c>
      <c r="AY167" s="277" t="s">
        <v>210</v>
      </c>
    </row>
    <row r="168" s="2" customFormat="1" ht="24.15" customHeight="1">
      <c r="A168" s="40"/>
      <c r="B168" s="41"/>
      <c r="C168" s="216" t="s">
        <v>8</v>
      </c>
      <c r="D168" s="216" t="s">
        <v>212</v>
      </c>
      <c r="E168" s="217" t="s">
        <v>4684</v>
      </c>
      <c r="F168" s="218" t="s">
        <v>4685</v>
      </c>
      <c r="G168" s="219" t="s">
        <v>215</v>
      </c>
      <c r="H168" s="220">
        <v>0.25</v>
      </c>
      <c r="I168" s="221"/>
      <c r="J168" s="222">
        <f>ROUND(I168*H168,2)</f>
        <v>0</v>
      </c>
      <c r="K168" s="218" t="s">
        <v>216</v>
      </c>
      <c r="L168" s="46"/>
      <c r="M168" s="223" t="s">
        <v>19</v>
      </c>
      <c r="N168" s="224" t="s">
        <v>45</v>
      </c>
      <c r="O168" s="86"/>
      <c r="P168" s="225">
        <f>O168*H168</f>
        <v>0</v>
      </c>
      <c r="Q168" s="225">
        <v>2.3010199999999998</v>
      </c>
      <c r="R168" s="225">
        <f>Q168*H168</f>
        <v>0.57525499999999996</v>
      </c>
      <c r="S168" s="225">
        <v>0</v>
      </c>
      <c r="T168" s="226">
        <f>S168*H168</f>
        <v>0</v>
      </c>
      <c r="U168" s="40"/>
      <c r="V168" s="40"/>
      <c r="W168" s="40"/>
      <c r="X168" s="40"/>
      <c r="Y168" s="40"/>
      <c r="Z168" s="40"/>
      <c r="AA168" s="40"/>
      <c r="AB168" s="40"/>
      <c r="AC168" s="40"/>
      <c r="AD168" s="40"/>
      <c r="AE168" s="40"/>
      <c r="AR168" s="227" t="s">
        <v>217</v>
      </c>
      <c r="AT168" s="227" t="s">
        <v>212</v>
      </c>
      <c r="AU168" s="227" t="s">
        <v>81</v>
      </c>
      <c r="AY168" s="19" t="s">
        <v>210</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217</v>
      </c>
      <c r="BM168" s="227" t="s">
        <v>487</v>
      </c>
    </row>
    <row r="169" s="2" customFormat="1">
      <c r="A169" s="40"/>
      <c r="B169" s="41"/>
      <c r="C169" s="42"/>
      <c r="D169" s="229" t="s">
        <v>219</v>
      </c>
      <c r="E169" s="42"/>
      <c r="F169" s="230" t="s">
        <v>4686</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219</v>
      </c>
      <c r="AU169" s="19" t="s">
        <v>81</v>
      </c>
    </row>
    <row r="170" s="13" customFormat="1">
      <c r="A170" s="13"/>
      <c r="B170" s="234"/>
      <c r="C170" s="235"/>
      <c r="D170" s="236" t="s">
        <v>221</v>
      </c>
      <c r="E170" s="237" t="s">
        <v>19</v>
      </c>
      <c r="F170" s="238" t="s">
        <v>4687</v>
      </c>
      <c r="G170" s="235"/>
      <c r="H170" s="237" t="s">
        <v>19</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221</v>
      </c>
      <c r="AU170" s="244" t="s">
        <v>81</v>
      </c>
      <c r="AV170" s="13" t="s">
        <v>81</v>
      </c>
      <c r="AW170" s="13" t="s">
        <v>34</v>
      </c>
      <c r="AX170" s="13" t="s">
        <v>74</v>
      </c>
      <c r="AY170" s="244" t="s">
        <v>210</v>
      </c>
    </row>
    <row r="171" s="14" customFormat="1">
      <c r="A171" s="14"/>
      <c r="B171" s="245"/>
      <c r="C171" s="246"/>
      <c r="D171" s="236" t="s">
        <v>221</v>
      </c>
      <c r="E171" s="247" t="s">
        <v>19</v>
      </c>
      <c r="F171" s="248" t="s">
        <v>4688</v>
      </c>
      <c r="G171" s="246"/>
      <c r="H171" s="249">
        <v>0.25</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221</v>
      </c>
      <c r="AU171" s="255" t="s">
        <v>81</v>
      </c>
      <c r="AV171" s="14" t="s">
        <v>83</v>
      </c>
      <c r="AW171" s="14" t="s">
        <v>34</v>
      </c>
      <c r="AX171" s="14" t="s">
        <v>74</v>
      </c>
      <c r="AY171" s="255" t="s">
        <v>210</v>
      </c>
    </row>
    <row r="172" s="16" customFormat="1">
      <c r="A172" s="16"/>
      <c r="B172" s="267"/>
      <c r="C172" s="268"/>
      <c r="D172" s="236" t="s">
        <v>221</v>
      </c>
      <c r="E172" s="269" t="s">
        <v>19</v>
      </c>
      <c r="F172" s="270" t="s">
        <v>236</v>
      </c>
      <c r="G172" s="268"/>
      <c r="H172" s="271">
        <v>0.25</v>
      </c>
      <c r="I172" s="272"/>
      <c r="J172" s="268"/>
      <c r="K172" s="268"/>
      <c r="L172" s="273"/>
      <c r="M172" s="274"/>
      <c r="N172" s="275"/>
      <c r="O172" s="275"/>
      <c r="P172" s="275"/>
      <c r="Q172" s="275"/>
      <c r="R172" s="275"/>
      <c r="S172" s="275"/>
      <c r="T172" s="276"/>
      <c r="U172" s="16"/>
      <c r="V172" s="16"/>
      <c r="W172" s="16"/>
      <c r="X172" s="16"/>
      <c r="Y172" s="16"/>
      <c r="Z172" s="16"/>
      <c r="AA172" s="16"/>
      <c r="AB172" s="16"/>
      <c r="AC172" s="16"/>
      <c r="AD172" s="16"/>
      <c r="AE172" s="16"/>
      <c r="AT172" s="277" t="s">
        <v>221</v>
      </c>
      <c r="AU172" s="277" t="s">
        <v>81</v>
      </c>
      <c r="AV172" s="16" t="s">
        <v>217</v>
      </c>
      <c r="AW172" s="16" t="s">
        <v>34</v>
      </c>
      <c r="AX172" s="16" t="s">
        <v>81</v>
      </c>
      <c r="AY172" s="277" t="s">
        <v>210</v>
      </c>
    </row>
    <row r="173" s="2" customFormat="1" ht="24.15" customHeight="1">
      <c r="A173" s="40"/>
      <c r="B173" s="41"/>
      <c r="C173" s="216" t="s">
        <v>368</v>
      </c>
      <c r="D173" s="216" t="s">
        <v>212</v>
      </c>
      <c r="E173" s="217" t="s">
        <v>4689</v>
      </c>
      <c r="F173" s="218" t="s">
        <v>4690</v>
      </c>
      <c r="G173" s="219" t="s">
        <v>215</v>
      </c>
      <c r="H173" s="220">
        <v>0.025000000000000001</v>
      </c>
      <c r="I173" s="221"/>
      <c r="J173" s="222">
        <f>ROUND(I173*H173,2)</f>
        <v>0</v>
      </c>
      <c r="K173" s="218" t="s">
        <v>216</v>
      </c>
      <c r="L173" s="46"/>
      <c r="M173" s="223" t="s">
        <v>19</v>
      </c>
      <c r="N173" s="224" t="s">
        <v>45</v>
      </c>
      <c r="O173" s="86"/>
      <c r="P173" s="225">
        <f>O173*H173</f>
        <v>0</v>
      </c>
      <c r="Q173" s="225">
        <v>2.3010199999999998</v>
      </c>
      <c r="R173" s="225">
        <f>Q173*H173</f>
        <v>0.0575255</v>
      </c>
      <c r="S173" s="225">
        <v>0</v>
      </c>
      <c r="T173" s="226">
        <f>S173*H173</f>
        <v>0</v>
      </c>
      <c r="U173" s="40"/>
      <c r="V173" s="40"/>
      <c r="W173" s="40"/>
      <c r="X173" s="40"/>
      <c r="Y173" s="40"/>
      <c r="Z173" s="40"/>
      <c r="AA173" s="40"/>
      <c r="AB173" s="40"/>
      <c r="AC173" s="40"/>
      <c r="AD173" s="40"/>
      <c r="AE173" s="40"/>
      <c r="AR173" s="227" t="s">
        <v>217</v>
      </c>
      <c r="AT173" s="227" t="s">
        <v>212</v>
      </c>
      <c r="AU173" s="227" t="s">
        <v>81</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498</v>
      </c>
    </row>
    <row r="174" s="2" customFormat="1">
      <c r="A174" s="40"/>
      <c r="B174" s="41"/>
      <c r="C174" s="42"/>
      <c r="D174" s="229" t="s">
        <v>219</v>
      </c>
      <c r="E174" s="42"/>
      <c r="F174" s="230" t="s">
        <v>4691</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81</v>
      </c>
    </row>
    <row r="175" s="13" customFormat="1">
      <c r="A175" s="13"/>
      <c r="B175" s="234"/>
      <c r="C175" s="235"/>
      <c r="D175" s="236" t="s">
        <v>221</v>
      </c>
      <c r="E175" s="237" t="s">
        <v>19</v>
      </c>
      <c r="F175" s="238" t="s">
        <v>4692</v>
      </c>
      <c r="G175" s="235"/>
      <c r="H175" s="237" t="s">
        <v>19</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221</v>
      </c>
      <c r="AU175" s="244" t="s">
        <v>81</v>
      </c>
      <c r="AV175" s="13" t="s">
        <v>81</v>
      </c>
      <c r="AW175" s="13" t="s">
        <v>34</v>
      </c>
      <c r="AX175" s="13" t="s">
        <v>74</v>
      </c>
      <c r="AY175" s="244" t="s">
        <v>210</v>
      </c>
    </row>
    <row r="176" s="14" customFormat="1">
      <c r="A176" s="14"/>
      <c r="B176" s="245"/>
      <c r="C176" s="246"/>
      <c r="D176" s="236" t="s">
        <v>221</v>
      </c>
      <c r="E176" s="247" t="s">
        <v>19</v>
      </c>
      <c r="F176" s="248" t="s">
        <v>4693</v>
      </c>
      <c r="G176" s="246"/>
      <c r="H176" s="249">
        <v>0.025000000000000001</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221</v>
      </c>
      <c r="AU176" s="255" t="s">
        <v>81</v>
      </c>
      <c r="AV176" s="14" t="s">
        <v>83</v>
      </c>
      <c r="AW176" s="14" t="s">
        <v>34</v>
      </c>
      <c r="AX176" s="14" t="s">
        <v>74</v>
      </c>
      <c r="AY176" s="255" t="s">
        <v>210</v>
      </c>
    </row>
    <row r="177" s="16" customFormat="1">
      <c r="A177" s="16"/>
      <c r="B177" s="267"/>
      <c r="C177" s="268"/>
      <c r="D177" s="236" t="s">
        <v>221</v>
      </c>
      <c r="E177" s="269" t="s">
        <v>19</v>
      </c>
      <c r="F177" s="270" t="s">
        <v>236</v>
      </c>
      <c r="G177" s="268"/>
      <c r="H177" s="271">
        <v>0.025000000000000001</v>
      </c>
      <c r="I177" s="272"/>
      <c r="J177" s="268"/>
      <c r="K177" s="268"/>
      <c r="L177" s="273"/>
      <c r="M177" s="274"/>
      <c r="N177" s="275"/>
      <c r="O177" s="275"/>
      <c r="P177" s="275"/>
      <c r="Q177" s="275"/>
      <c r="R177" s="275"/>
      <c r="S177" s="275"/>
      <c r="T177" s="276"/>
      <c r="U177" s="16"/>
      <c r="V177" s="16"/>
      <c r="W177" s="16"/>
      <c r="X177" s="16"/>
      <c r="Y177" s="16"/>
      <c r="Z177" s="16"/>
      <c r="AA177" s="16"/>
      <c r="AB177" s="16"/>
      <c r="AC177" s="16"/>
      <c r="AD177" s="16"/>
      <c r="AE177" s="16"/>
      <c r="AT177" s="277" t="s">
        <v>221</v>
      </c>
      <c r="AU177" s="277" t="s">
        <v>81</v>
      </c>
      <c r="AV177" s="16" t="s">
        <v>217</v>
      </c>
      <c r="AW177" s="16" t="s">
        <v>34</v>
      </c>
      <c r="AX177" s="16" t="s">
        <v>81</v>
      </c>
      <c r="AY177" s="277" t="s">
        <v>210</v>
      </c>
    </row>
    <row r="178" s="2" customFormat="1" ht="24.15" customHeight="1">
      <c r="A178" s="40"/>
      <c r="B178" s="41"/>
      <c r="C178" s="216" t="s">
        <v>374</v>
      </c>
      <c r="D178" s="216" t="s">
        <v>212</v>
      </c>
      <c r="E178" s="217" t="s">
        <v>4257</v>
      </c>
      <c r="F178" s="218" t="s">
        <v>4258</v>
      </c>
      <c r="G178" s="219" t="s">
        <v>270</v>
      </c>
      <c r="H178" s="220">
        <v>1</v>
      </c>
      <c r="I178" s="221"/>
      <c r="J178" s="222">
        <f>ROUND(I178*H178,2)</f>
        <v>0</v>
      </c>
      <c r="K178" s="218" t="s">
        <v>216</v>
      </c>
      <c r="L178" s="46"/>
      <c r="M178" s="223" t="s">
        <v>19</v>
      </c>
      <c r="N178" s="224" t="s">
        <v>45</v>
      </c>
      <c r="O178" s="86"/>
      <c r="P178" s="225">
        <f>O178*H178</f>
        <v>0</v>
      </c>
      <c r="Q178" s="225">
        <v>0.0063200000000000001</v>
      </c>
      <c r="R178" s="225">
        <f>Q178*H178</f>
        <v>0.0063200000000000001</v>
      </c>
      <c r="S178" s="225">
        <v>0</v>
      </c>
      <c r="T178" s="226">
        <f>S178*H178</f>
        <v>0</v>
      </c>
      <c r="U178" s="40"/>
      <c r="V178" s="40"/>
      <c r="W178" s="40"/>
      <c r="X178" s="40"/>
      <c r="Y178" s="40"/>
      <c r="Z178" s="40"/>
      <c r="AA178" s="40"/>
      <c r="AB178" s="40"/>
      <c r="AC178" s="40"/>
      <c r="AD178" s="40"/>
      <c r="AE178" s="40"/>
      <c r="AR178" s="227" t="s">
        <v>217</v>
      </c>
      <c r="AT178" s="227" t="s">
        <v>212</v>
      </c>
      <c r="AU178" s="227" t="s">
        <v>81</v>
      </c>
      <c r="AY178" s="19" t="s">
        <v>210</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217</v>
      </c>
      <c r="BM178" s="227" t="s">
        <v>514</v>
      </c>
    </row>
    <row r="179" s="2" customFormat="1">
      <c r="A179" s="40"/>
      <c r="B179" s="41"/>
      <c r="C179" s="42"/>
      <c r="D179" s="229" t="s">
        <v>219</v>
      </c>
      <c r="E179" s="42"/>
      <c r="F179" s="230" t="s">
        <v>4259</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219</v>
      </c>
      <c r="AU179" s="19" t="s">
        <v>81</v>
      </c>
    </row>
    <row r="180" s="14" customFormat="1">
      <c r="A180" s="14"/>
      <c r="B180" s="245"/>
      <c r="C180" s="246"/>
      <c r="D180" s="236" t="s">
        <v>221</v>
      </c>
      <c r="E180" s="247" t="s">
        <v>19</v>
      </c>
      <c r="F180" s="248" t="s">
        <v>3261</v>
      </c>
      <c r="G180" s="246"/>
      <c r="H180" s="249">
        <v>1</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221</v>
      </c>
      <c r="AU180" s="255" t="s">
        <v>81</v>
      </c>
      <c r="AV180" s="14" t="s">
        <v>83</v>
      </c>
      <c r="AW180" s="14" t="s">
        <v>34</v>
      </c>
      <c r="AX180" s="14" t="s">
        <v>74</v>
      </c>
      <c r="AY180" s="255" t="s">
        <v>210</v>
      </c>
    </row>
    <row r="181" s="16" customFormat="1">
      <c r="A181" s="16"/>
      <c r="B181" s="267"/>
      <c r="C181" s="268"/>
      <c r="D181" s="236" t="s">
        <v>221</v>
      </c>
      <c r="E181" s="269" t="s">
        <v>19</v>
      </c>
      <c r="F181" s="270" t="s">
        <v>236</v>
      </c>
      <c r="G181" s="268"/>
      <c r="H181" s="271">
        <v>1</v>
      </c>
      <c r="I181" s="272"/>
      <c r="J181" s="268"/>
      <c r="K181" s="268"/>
      <c r="L181" s="273"/>
      <c r="M181" s="274"/>
      <c r="N181" s="275"/>
      <c r="O181" s="275"/>
      <c r="P181" s="275"/>
      <c r="Q181" s="275"/>
      <c r="R181" s="275"/>
      <c r="S181" s="275"/>
      <c r="T181" s="276"/>
      <c r="U181" s="16"/>
      <c r="V181" s="16"/>
      <c r="W181" s="16"/>
      <c r="X181" s="16"/>
      <c r="Y181" s="16"/>
      <c r="Z181" s="16"/>
      <c r="AA181" s="16"/>
      <c r="AB181" s="16"/>
      <c r="AC181" s="16"/>
      <c r="AD181" s="16"/>
      <c r="AE181" s="16"/>
      <c r="AT181" s="277" t="s">
        <v>221</v>
      </c>
      <c r="AU181" s="277" t="s">
        <v>81</v>
      </c>
      <c r="AV181" s="16" t="s">
        <v>217</v>
      </c>
      <c r="AW181" s="16" t="s">
        <v>34</v>
      </c>
      <c r="AX181" s="16" t="s">
        <v>81</v>
      </c>
      <c r="AY181" s="277" t="s">
        <v>210</v>
      </c>
    </row>
    <row r="182" s="2" customFormat="1" ht="16.5" customHeight="1">
      <c r="A182" s="40"/>
      <c r="B182" s="41"/>
      <c r="C182" s="216" t="s">
        <v>386</v>
      </c>
      <c r="D182" s="216" t="s">
        <v>212</v>
      </c>
      <c r="E182" s="217" t="s">
        <v>4499</v>
      </c>
      <c r="F182" s="218" t="s">
        <v>4500</v>
      </c>
      <c r="G182" s="219" t="s">
        <v>417</v>
      </c>
      <c r="H182" s="220">
        <v>16.5</v>
      </c>
      <c r="I182" s="221"/>
      <c r="J182" s="222">
        <f>ROUND(I182*H182,2)</f>
        <v>0</v>
      </c>
      <c r="K182" s="218" t="s">
        <v>216</v>
      </c>
      <c r="L182" s="46"/>
      <c r="M182" s="223" t="s">
        <v>19</v>
      </c>
      <c r="N182" s="224" t="s">
        <v>45</v>
      </c>
      <c r="O182" s="86"/>
      <c r="P182" s="225">
        <f>O182*H182</f>
        <v>0</v>
      </c>
      <c r="Q182" s="225">
        <v>0.00019000000000000001</v>
      </c>
      <c r="R182" s="225">
        <f>Q182*H182</f>
        <v>0.0031350000000000002</v>
      </c>
      <c r="S182" s="225">
        <v>0</v>
      </c>
      <c r="T182" s="226">
        <f>S182*H182</f>
        <v>0</v>
      </c>
      <c r="U182" s="40"/>
      <c r="V182" s="40"/>
      <c r="W182" s="40"/>
      <c r="X182" s="40"/>
      <c r="Y182" s="40"/>
      <c r="Z182" s="40"/>
      <c r="AA182" s="40"/>
      <c r="AB182" s="40"/>
      <c r="AC182" s="40"/>
      <c r="AD182" s="40"/>
      <c r="AE182" s="40"/>
      <c r="AR182" s="227" t="s">
        <v>217</v>
      </c>
      <c r="AT182" s="227" t="s">
        <v>212</v>
      </c>
      <c r="AU182" s="227" t="s">
        <v>81</v>
      </c>
      <c r="AY182" s="19" t="s">
        <v>210</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217</v>
      </c>
      <c r="BM182" s="227" t="s">
        <v>540</v>
      </c>
    </row>
    <row r="183" s="2" customFormat="1">
      <c r="A183" s="40"/>
      <c r="B183" s="41"/>
      <c r="C183" s="42"/>
      <c r="D183" s="229" t="s">
        <v>219</v>
      </c>
      <c r="E183" s="42"/>
      <c r="F183" s="230" t="s">
        <v>4502</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219</v>
      </c>
      <c r="AU183" s="19" t="s">
        <v>81</v>
      </c>
    </row>
    <row r="184" s="14" customFormat="1">
      <c r="A184" s="14"/>
      <c r="B184" s="245"/>
      <c r="C184" s="246"/>
      <c r="D184" s="236" t="s">
        <v>221</v>
      </c>
      <c r="E184" s="247" t="s">
        <v>19</v>
      </c>
      <c r="F184" s="248" t="s">
        <v>4694</v>
      </c>
      <c r="G184" s="246"/>
      <c r="H184" s="249">
        <v>16.5</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81</v>
      </c>
      <c r="AV184" s="14" t="s">
        <v>83</v>
      </c>
      <c r="AW184" s="14" t="s">
        <v>34</v>
      </c>
      <c r="AX184" s="14" t="s">
        <v>74</v>
      </c>
      <c r="AY184" s="255" t="s">
        <v>210</v>
      </c>
    </row>
    <row r="185" s="16" customFormat="1">
      <c r="A185" s="16"/>
      <c r="B185" s="267"/>
      <c r="C185" s="268"/>
      <c r="D185" s="236" t="s">
        <v>221</v>
      </c>
      <c r="E185" s="269" t="s">
        <v>19</v>
      </c>
      <c r="F185" s="270" t="s">
        <v>236</v>
      </c>
      <c r="G185" s="268"/>
      <c r="H185" s="271">
        <v>16.5</v>
      </c>
      <c r="I185" s="272"/>
      <c r="J185" s="268"/>
      <c r="K185" s="268"/>
      <c r="L185" s="273"/>
      <c r="M185" s="274"/>
      <c r="N185" s="275"/>
      <c r="O185" s="275"/>
      <c r="P185" s="275"/>
      <c r="Q185" s="275"/>
      <c r="R185" s="275"/>
      <c r="S185" s="275"/>
      <c r="T185" s="276"/>
      <c r="U185" s="16"/>
      <c r="V185" s="16"/>
      <c r="W185" s="16"/>
      <c r="X185" s="16"/>
      <c r="Y185" s="16"/>
      <c r="Z185" s="16"/>
      <c r="AA185" s="16"/>
      <c r="AB185" s="16"/>
      <c r="AC185" s="16"/>
      <c r="AD185" s="16"/>
      <c r="AE185" s="16"/>
      <c r="AT185" s="277" t="s">
        <v>221</v>
      </c>
      <c r="AU185" s="277" t="s">
        <v>81</v>
      </c>
      <c r="AV185" s="16" t="s">
        <v>217</v>
      </c>
      <c r="AW185" s="16" t="s">
        <v>34</v>
      </c>
      <c r="AX185" s="16" t="s">
        <v>81</v>
      </c>
      <c r="AY185" s="277" t="s">
        <v>210</v>
      </c>
    </row>
    <row r="186" s="12" customFormat="1" ht="25.92" customHeight="1">
      <c r="A186" s="12"/>
      <c r="B186" s="200"/>
      <c r="C186" s="201"/>
      <c r="D186" s="202" t="s">
        <v>73</v>
      </c>
      <c r="E186" s="203" t="s">
        <v>208</v>
      </c>
      <c r="F186" s="203" t="s">
        <v>209</v>
      </c>
      <c r="G186" s="201"/>
      <c r="H186" s="201"/>
      <c r="I186" s="204"/>
      <c r="J186" s="205">
        <f>BK186</f>
        <v>0</v>
      </c>
      <c r="K186" s="201"/>
      <c r="L186" s="206"/>
      <c r="M186" s="207"/>
      <c r="N186" s="208"/>
      <c r="O186" s="208"/>
      <c r="P186" s="209">
        <f>P187+P226</f>
        <v>0</v>
      </c>
      <c r="Q186" s="208"/>
      <c r="R186" s="209">
        <f>R187+R226</f>
        <v>3.5931719999999996</v>
      </c>
      <c r="S186" s="208"/>
      <c r="T186" s="210">
        <f>T187+T226</f>
        <v>15.960000000000001</v>
      </c>
      <c r="U186" s="12"/>
      <c r="V186" s="12"/>
      <c r="W186" s="12"/>
      <c r="X186" s="12"/>
      <c r="Y186" s="12"/>
      <c r="Z186" s="12"/>
      <c r="AA186" s="12"/>
      <c r="AB186" s="12"/>
      <c r="AC186" s="12"/>
      <c r="AD186" s="12"/>
      <c r="AE186" s="12"/>
      <c r="AR186" s="211" t="s">
        <v>81</v>
      </c>
      <c r="AT186" s="212" t="s">
        <v>73</v>
      </c>
      <c r="AU186" s="212" t="s">
        <v>74</v>
      </c>
      <c r="AY186" s="211" t="s">
        <v>210</v>
      </c>
      <c r="BK186" s="213">
        <f>BK187+BK226</f>
        <v>0</v>
      </c>
    </row>
    <row r="187" s="12" customFormat="1" ht="22.8" customHeight="1">
      <c r="A187" s="12"/>
      <c r="B187" s="200"/>
      <c r="C187" s="201"/>
      <c r="D187" s="202" t="s">
        <v>73</v>
      </c>
      <c r="E187" s="214" t="s">
        <v>81</v>
      </c>
      <c r="F187" s="214" t="s">
        <v>211</v>
      </c>
      <c r="G187" s="201"/>
      <c r="H187" s="201"/>
      <c r="I187" s="204"/>
      <c r="J187" s="215">
        <f>BK187</f>
        <v>0</v>
      </c>
      <c r="K187" s="201"/>
      <c r="L187" s="206"/>
      <c r="M187" s="207"/>
      <c r="N187" s="208"/>
      <c r="O187" s="208"/>
      <c r="P187" s="209">
        <f>SUM(P188:P225)</f>
        <v>0</v>
      </c>
      <c r="Q187" s="208"/>
      <c r="R187" s="209">
        <f>SUM(R188:R225)</f>
        <v>0</v>
      </c>
      <c r="S187" s="208"/>
      <c r="T187" s="210">
        <f>SUM(T188:T225)</f>
        <v>15.960000000000001</v>
      </c>
      <c r="U187" s="12"/>
      <c r="V187" s="12"/>
      <c r="W187" s="12"/>
      <c r="X187" s="12"/>
      <c r="Y187" s="12"/>
      <c r="Z187" s="12"/>
      <c r="AA187" s="12"/>
      <c r="AB187" s="12"/>
      <c r="AC187" s="12"/>
      <c r="AD187" s="12"/>
      <c r="AE187" s="12"/>
      <c r="AR187" s="211" t="s">
        <v>81</v>
      </c>
      <c r="AT187" s="212" t="s">
        <v>73</v>
      </c>
      <c r="AU187" s="212" t="s">
        <v>81</v>
      </c>
      <c r="AY187" s="211" t="s">
        <v>210</v>
      </c>
      <c r="BK187" s="213">
        <f>SUM(BK188:BK225)</f>
        <v>0</v>
      </c>
    </row>
    <row r="188" s="2" customFormat="1" ht="37.8" customHeight="1">
      <c r="A188" s="40"/>
      <c r="B188" s="41"/>
      <c r="C188" s="216" t="s">
        <v>399</v>
      </c>
      <c r="D188" s="216" t="s">
        <v>212</v>
      </c>
      <c r="E188" s="217" t="s">
        <v>4695</v>
      </c>
      <c r="F188" s="218" t="s">
        <v>4696</v>
      </c>
      <c r="G188" s="219" t="s">
        <v>270</v>
      </c>
      <c r="H188" s="220">
        <v>21</v>
      </c>
      <c r="I188" s="221"/>
      <c r="J188" s="222">
        <f>ROUND(I188*H188,2)</f>
        <v>0</v>
      </c>
      <c r="K188" s="218" t="s">
        <v>216</v>
      </c>
      <c r="L188" s="46"/>
      <c r="M188" s="223" t="s">
        <v>19</v>
      </c>
      <c r="N188" s="224" t="s">
        <v>45</v>
      </c>
      <c r="O188" s="86"/>
      <c r="P188" s="225">
        <f>O188*H188</f>
        <v>0</v>
      </c>
      <c r="Q188" s="225">
        <v>0</v>
      </c>
      <c r="R188" s="225">
        <f>Q188*H188</f>
        <v>0</v>
      </c>
      <c r="S188" s="225">
        <v>0.32000000000000001</v>
      </c>
      <c r="T188" s="226">
        <f>S188*H188</f>
        <v>6.7199999999999998</v>
      </c>
      <c r="U188" s="40"/>
      <c r="V188" s="40"/>
      <c r="W188" s="40"/>
      <c r="X188" s="40"/>
      <c r="Y188" s="40"/>
      <c r="Z188" s="40"/>
      <c r="AA188" s="40"/>
      <c r="AB188" s="40"/>
      <c r="AC188" s="40"/>
      <c r="AD188" s="40"/>
      <c r="AE188" s="40"/>
      <c r="AR188" s="227" t="s">
        <v>217</v>
      </c>
      <c r="AT188" s="227" t="s">
        <v>212</v>
      </c>
      <c r="AU188" s="227" t="s">
        <v>83</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217</v>
      </c>
      <c r="BM188" s="227" t="s">
        <v>4697</v>
      </c>
    </row>
    <row r="189" s="2" customFormat="1">
      <c r="A189" s="40"/>
      <c r="B189" s="41"/>
      <c r="C189" s="42"/>
      <c r="D189" s="229" t="s">
        <v>219</v>
      </c>
      <c r="E189" s="42"/>
      <c r="F189" s="230" t="s">
        <v>4698</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83</v>
      </c>
    </row>
    <row r="190" s="13" customFormat="1">
      <c r="A190" s="13"/>
      <c r="B190" s="234"/>
      <c r="C190" s="235"/>
      <c r="D190" s="236" t="s">
        <v>221</v>
      </c>
      <c r="E190" s="237" t="s">
        <v>19</v>
      </c>
      <c r="F190" s="238" t="s">
        <v>4699</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83</v>
      </c>
      <c r="AV190" s="13" t="s">
        <v>81</v>
      </c>
      <c r="AW190" s="13" t="s">
        <v>34</v>
      </c>
      <c r="AX190" s="13" t="s">
        <v>74</v>
      </c>
      <c r="AY190" s="244" t="s">
        <v>210</v>
      </c>
    </row>
    <row r="191" s="14" customFormat="1">
      <c r="A191" s="14"/>
      <c r="B191" s="245"/>
      <c r="C191" s="246"/>
      <c r="D191" s="236" t="s">
        <v>221</v>
      </c>
      <c r="E191" s="247" t="s">
        <v>19</v>
      </c>
      <c r="F191" s="248" t="s">
        <v>4700</v>
      </c>
      <c r="G191" s="246"/>
      <c r="H191" s="249">
        <v>8.1999999999999993</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83</v>
      </c>
      <c r="AV191" s="14" t="s">
        <v>83</v>
      </c>
      <c r="AW191" s="14" t="s">
        <v>34</v>
      </c>
      <c r="AX191" s="14" t="s">
        <v>74</v>
      </c>
      <c r="AY191" s="255" t="s">
        <v>210</v>
      </c>
    </row>
    <row r="192" s="14" customFormat="1">
      <c r="A192" s="14"/>
      <c r="B192" s="245"/>
      <c r="C192" s="246"/>
      <c r="D192" s="236" t="s">
        <v>221</v>
      </c>
      <c r="E192" s="247" t="s">
        <v>19</v>
      </c>
      <c r="F192" s="248" t="s">
        <v>4701</v>
      </c>
      <c r="G192" s="246"/>
      <c r="H192" s="249">
        <v>1.44</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221</v>
      </c>
      <c r="AU192" s="255" t="s">
        <v>83</v>
      </c>
      <c r="AV192" s="14" t="s">
        <v>83</v>
      </c>
      <c r="AW192" s="14" t="s">
        <v>34</v>
      </c>
      <c r="AX192" s="14" t="s">
        <v>74</v>
      </c>
      <c r="AY192" s="255" t="s">
        <v>210</v>
      </c>
    </row>
    <row r="193" s="13" customFormat="1">
      <c r="A193" s="13"/>
      <c r="B193" s="234"/>
      <c r="C193" s="235"/>
      <c r="D193" s="236" t="s">
        <v>221</v>
      </c>
      <c r="E193" s="237" t="s">
        <v>19</v>
      </c>
      <c r="F193" s="238" t="s">
        <v>4702</v>
      </c>
      <c r="G193" s="235"/>
      <c r="H193" s="237" t="s">
        <v>19</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221</v>
      </c>
      <c r="AU193" s="244" t="s">
        <v>83</v>
      </c>
      <c r="AV193" s="13" t="s">
        <v>81</v>
      </c>
      <c r="AW193" s="13" t="s">
        <v>34</v>
      </c>
      <c r="AX193" s="13" t="s">
        <v>74</v>
      </c>
      <c r="AY193" s="244" t="s">
        <v>210</v>
      </c>
    </row>
    <row r="194" s="14" customFormat="1">
      <c r="A194" s="14"/>
      <c r="B194" s="245"/>
      <c r="C194" s="246"/>
      <c r="D194" s="236" t="s">
        <v>221</v>
      </c>
      <c r="E194" s="247" t="s">
        <v>19</v>
      </c>
      <c r="F194" s="248" t="s">
        <v>4703</v>
      </c>
      <c r="G194" s="246"/>
      <c r="H194" s="249">
        <v>11.359999999999999</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221</v>
      </c>
      <c r="AU194" s="255" t="s">
        <v>83</v>
      </c>
      <c r="AV194" s="14" t="s">
        <v>83</v>
      </c>
      <c r="AW194" s="14" t="s">
        <v>34</v>
      </c>
      <c r="AX194" s="14" t="s">
        <v>74</v>
      </c>
      <c r="AY194" s="255" t="s">
        <v>210</v>
      </c>
    </row>
    <row r="195" s="16" customFormat="1">
      <c r="A195" s="16"/>
      <c r="B195" s="267"/>
      <c r="C195" s="268"/>
      <c r="D195" s="236" t="s">
        <v>221</v>
      </c>
      <c r="E195" s="269" t="s">
        <v>19</v>
      </c>
      <c r="F195" s="270" t="s">
        <v>236</v>
      </c>
      <c r="G195" s="268"/>
      <c r="H195" s="271">
        <v>21</v>
      </c>
      <c r="I195" s="272"/>
      <c r="J195" s="268"/>
      <c r="K195" s="268"/>
      <c r="L195" s="273"/>
      <c r="M195" s="274"/>
      <c r="N195" s="275"/>
      <c r="O195" s="275"/>
      <c r="P195" s="275"/>
      <c r="Q195" s="275"/>
      <c r="R195" s="275"/>
      <c r="S195" s="275"/>
      <c r="T195" s="276"/>
      <c r="U195" s="16"/>
      <c r="V195" s="16"/>
      <c r="W195" s="16"/>
      <c r="X195" s="16"/>
      <c r="Y195" s="16"/>
      <c r="Z195" s="16"/>
      <c r="AA195" s="16"/>
      <c r="AB195" s="16"/>
      <c r="AC195" s="16"/>
      <c r="AD195" s="16"/>
      <c r="AE195" s="16"/>
      <c r="AT195" s="277" t="s">
        <v>221</v>
      </c>
      <c r="AU195" s="277" t="s">
        <v>83</v>
      </c>
      <c r="AV195" s="16" t="s">
        <v>217</v>
      </c>
      <c r="AW195" s="16" t="s">
        <v>34</v>
      </c>
      <c r="AX195" s="16" t="s">
        <v>81</v>
      </c>
      <c r="AY195" s="277" t="s">
        <v>210</v>
      </c>
    </row>
    <row r="196" s="2" customFormat="1" ht="37.8" customHeight="1">
      <c r="A196" s="40"/>
      <c r="B196" s="41"/>
      <c r="C196" s="216" t="s">
        <v>406</v>
      </c>
      <c r="D196" s="216" t="s">
        <v>212</v>
      </c>
      <c r="E196" s="217" t="s">
        <v>4704</v>
      </c>
      <c r="F196" s="218" t="s">
        <v>4705</v>
      </c>
      <c r="G196" s="219" t="s">
        <v>270</v>
      </c>
      <c r="H196" s="220">
        <v>21</v>
      </c>
      <c r="I196" s="221"/>
      <c r="J196" s="222">
        <f>ROUND(I196*H196,2)</f>
        <v>0</v>
      </c>
      <c r="K196" s="218" t="s">
        <v>216</v>
      </c>
      <c r="L196" s="46"/>
      <c r="M196" s="223" t="s">
        <v>19</v>
      </c>
      <c r="N196" s="224" t="s">
        <v>45</v>
      </c>
      <c r="O196" s="86"/>
      <c r="P196" s="225">
        <f>O196*H196</f>
        <v>0</v>
      </c>
      <c r="Q196" s="225">
        <v>0</v>
      </c>
      <c r="R196" s="225">
        <f>Q196*H196</f>
        <v>0</v>
      </c>
      <c r="S196" s="225">
        <v>0.44</v>
      </c>
      <c r="T196" s="226">
        <f>S196*H196</f>
        <v>9.2400000000000002</v>
      </c>
      <c r="U196" s="40"/>
      <c r="V196" s="40"/>
      <c r="W196" s="40"/>
      <c r="X196" s="40"/>
      <c r="Y196" s="40"/>
      <c r="Z196" s="40"/>
      <c r="AA196" s="40"/>
      <c r="AB196" s="40"/>
      <c r="AC196" s="40"/>
      <c r="AD196" s="40"/>
      <c r="AE196" s="40"/>
      <c r="AR196" s="227" t="s">
        <v>217</v>
      </c>
      <c r="AT196" s="227" t="s">
        <v>212</v>
      </c>
      <c r="AU196" s="227" t="s">
        <v>83</v>
      </c>
      <c r="AY196" s="19" t="s">
        <v>210</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217</v>
      </c>
      <c r="BM196" s="227" t="s">
        <v>4706</v>
      </c>
    </row>
    <row r="197" s="2" customFormat="1">
      <c r="A197" s="40"/>
      <c r="B197" s="41"/>
      <c r="C197" s="42"/>
      <c r="D197" s="229" t="s">
        <v>219</v>
      </c>
      <c r="E197" s="42"/>
      <c r="F197" s="230" t="s">
        <v>4707</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219</v>
      </c>
      <c r="AU197" s="19" t="s">
        <v>83</v>
      </c>
    </row>
    <row r="198" s="13" customFormat="1">
      <c r="A198" s="13"/>
      <c r="B198" s="234"/>
      <c r="C198" s="235"/>
      <c r="D198" s="236" t="s">
        <v>221</v>
      </c>
      <c r="E198" s="237" t="s">
        <v>19</v>
      </c>
      <c r="F198" s="238" t="s">
        <v>4699</v>
      </c>
      <c r="G198" s="235"/>
      <c r="H198" s="237" t="s">
        <v>19</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221</v>
      </c>
      <c r="AU198" s="244" t="s">
        <v>83</v>
      </c>
      <c r="AV198" s="13" t="s">
        <v>81</v>
      </c>
      <c r="AW198" s="13" t="s">
        <v>34</v>
      </c>
      <c r="AX198" s="13" t="s">
        <v>74</v>
      </c>
      <c r="AY198" s="244" t="s">
        <v>210</v>
      </c>
    </row>
    <row r="199" s="14" customFormat="1">
      <c r="A199" s="14"/>
      <c r="B199" s="245"/>
      <c r="C199" s="246"/>
      <c r="D199" s="236" t="s">
        <v>221</v>
      </c>
      <c r="E199" s="247" t="s">
        <v>19</v>
      </c>
      <c r="F199" s="248" t="s">
        <v>4700</v>
      </c>
      <c r="G199" s="246"/>
      <c r="H199" s="249">
        <v>8.1999999999999993</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221</v>
      </c>
      <c r="AU199" s="255" t="s">
        <v>83</v>
      </c>
      <c r="AV199" s="14" t="s">
        <v>83</v>
      </c>
      <c r="AW199" s="14" t="s">
        <v>34</v>
      </c>
      <c r="AX199" s="14" t="s">
        <v>74</v>
      </c>
      <c r="AY199" s="255" t="s">
        <v>210</v>
      </c>
    </row>
    <row r="200" s="14" customFormat="1">
      <c r="A200" s="14"/>
      <c r="B200" s="245"/>
      <c r="C200" s="246"/>
      <c r="D200" s="236" t="s">
        <v>221</v>
      </c>
      <c r="E200" s="247" t="s">
        <v>19</v>
      </c>
      <c r="F200" s="248" t="s">
        <v>4701</v>
      </c>
      <c r="G200" s="246"/>
      <c r="H200" s="249">
        <v>1.44</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3" customFormat="1">
      <c r="A201" s="13"/>
      <c r="B201" s="234"/>
      <c r="C201" s="235"/>
      <c r="D201" s="236" t="s">
        <v>221</v>
      </c>
      <c r="E201" s="237" t="s">
        <v>19</v>
      </c>
      <c r="F201" s="238" t="s">
        <v>4702</v>
      </c>
      <c r="G201" s="235"/>
      <c r="H201" s="237" t="s">
        <v>19</v>
      </c>
      <c r="I201" s="239"/>
      <c r="J201" s="235"/>
      <c r="K201" s="235"/>
      <c r="L201" s="240"/>
      <c r="M201" s="241"/>
      <c r="N201" s="242"/>
      <c r="O201" s="242"/>
      <c r="P201" s="242"/>
      <c r="Q201" s="242"/>
      <c r="R201" s="242"/>
      <c r="S201" s="242"/>
      <c r="T201" s="243"/>
      <c r="U201" s="13"/>
      <c r="V201" s="13"/>
      <c r="W201" s="13"/>
      <c r="X201" s="13"/>
      <c r="Y201" s="13"/>
      <c r="Z201" s="13"/>
      <c r="AA201" s="13"/>
      <c r="AB201" s="13"/>
      <c r="AC201" s="13"/>
      <c r="AD201" s="13"/>
      <c r="AE201" s="13"/>
      <c r="AT201" s="244" t="s">
        <v>221</v>
      </c>
      <c r="AU201" s="244" t="s">
        <v>83</v>
      </c>
      <c r="AV201" s="13" t="s">
        <v>81</v>
      </c>
      <c r="AW201" s="13" t="s">
        <v>34</v>
      </c>
      <c r="AX201" s="13" t="s">
        <v>74</v>
      </c>
      <c r="AY201" s="244" t="s">
        <v>210</v>
      </c>
    </row>
    <row r="202" s="14" customFormat="1">
      <c r="A202" s="14"/>
      <c r="B202" s="245"/>
      <c r="C202" s="246"/>
      <c r="D202" s="236" t="s">
        <v>221</v>
      </c>
      <c r="E202" s="247" t="s">
        <v>19</v>
      </c>
      <c r="F202" s="248" t="s">
        <v>4703</v>
      </c>
      <c r="G202" s="246"/>
      <c r="H202" s="249">
        <v>11.359999999999999</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221</v>
      </c>
      <c r="AU202" s="255" t="s">
        <v>83</v>
      </c>
      <c r="AV202" s="14" t="s">
        <v>83</v>
      </c>
      <c r="AW202" s="14" t="s">
        <v>34</v>
      </c>
      <c r="AX202" s="14" t="s">
        <v>74</v>
      </c>
      <c r="AY202" s="255" t="s">
        <v>210</v>
      </c>
    </row>
    <row r="203" s="16" customFormat="1">
      <c r="A203" s="16"/>
      <c r="B203" s="267"/>
      <c r="C203" s="268"/>
      <c r="D203" s="236" t="s">
        <v>221</v>
      </c>
      <c r="E203" s="269" t="s">
        <v>19</v>
      </c>
      <c r="F203" s="270" t="s">
        <v>236</v>
      </c>
      <c r="G203" s="268"/>
      <c r="H203" s="271">
        <v>21</v>
      </c>
      <c r="I203" s="272"/>
      <c r="J203" s="268"/>
      <c r="K203" s="268"/>
      <c r="L203" s="273"/>
      <c r="M203" s="274"/>
      <c r="N203" s="275"/>
      <c r="O203" s="275"/>
      <c r="P203" s="275"/>
      <c r="Q203" s="275"/>
      <c r="R203" s="275"/>
      <c r="S203" s="275"/>
      <c r="T203" s="276"/>
      <c r="U203" s="16"/>
      <c r="V203" s="16"/>
      <c r="W203" s="16"/>
      <c r="X203" s="16"/>
      <c r="Y203" s="16"/>
      <c r="Z203" s="16"/>
      <c r="AA203" s="16"/>
      <c r="AB203" s="16"/>
      <c r="AC203" s="16"/>
      <c r="AD203" s="16"/>
      <c r="AE203" s="16"/>
      <c r="AT203" s="277" t="s">
        <v>221</v>
      </c>
      <c r="AU203" s="277" t="s">
        <v>83</v>
      </c>
      <c r="AV203" s="16" t="s">
        <v>217</v>
      </c>
      <c r="AW203" s="16" t="s">
        <v>34</v>
      </c>
      <c r="AX203" s="16" t="s">
        <v>81</v>
      </c>
      <c r="AY203" s="277" t="s">
        <v>210</v>
      </c>
    </row>
    <row r="204" s="2" customFormat="1" ht="16.5" customHeight="1">
      <c r="A204" s="40"/>
      <c r="B204" s="41"/>
      <c r="C204" s="216" t="s">
        <v>7</v>
      </c>
      <c r="D204" s="216" t="s">
        <v>212</v>
      </c>
      <c r="E204" s="217" t="s">
        <v>4471</v>
      </c>
      <c r="F204" s="218" t="s">
        <v>4472</v>
      </c>
      <c r="G204" s="219" t="s">
        <v>270</v>
      </c>
      <c r="H204" s="220">
        <v>7.8200000000000003</v>
      </c>
      <c r="I204" s="221"/>
      <c r="J204" s="222">
        <f>ROUND(I204*H204,2)</f>
        <v>0</v>
      </c>
      <c r="K204" s="218" t="s">
        <v>216</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217</v>
      </c>
      <c r="AT204" s="227" t="s">
        <v>212</v>
      </c>
      <c r="AU204" s="227" t="s">
        <v>83</v>
      </c>
      <c r="AY204" s="19" t="s">
        <v>210</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217</v>
      </c>
      <c r="BM204" s="227" t="s">
        <v>4708</v>
      </c>
    </row>
    <row r="205" s="2" customFormat="1">
      <c r="A205" s="40"/>
      <c r="B205" s="41"/>
      <c r="C205" s="42"/>
      <c r="D205" s="229" t="s">
        <v>219</v>
      </c>
      <c r="E205" s="42"/>
      <c r="F205" s="230" t="s">
        <v>4474</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219</v>
      </c>
      <c r="AU205" s="19" t="s">
        <v>83</v>
      </c>
    </row>
    <row r="206" s="13" customFormat="1">
      <c r="A206" s="13"/>
      <c r="B206" s="234"/>
      <c r="C206" s="235"/>
      <c r="D206" s="236" t="s">
        <v>221</v>
      </c>
      <c r="E206" s="237" t="s">
        <v>19</v>
      </c>
      <c r="F206" s="238" t="s">
        <v>4699</v>
      </c>
      <c r="G206" s="235"/>
      <c r="H206" s="237" t="s">
        <v>19</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221</v>
      </c>
      <c r="AU206" s="244" t="s">
        <v>83</v>
      </c>
      <c r="AV206" s="13" t="s">
        <v>81</v>
      </c>
      <c r="AW206" s="13" t="s">
        <v>34</v>
      </c>
      <c r="AX206" s="13" t="s">
        <v>74</v>
      </c>
      <c r="AY206" s="244" t="s">
        <v>210</v>
      </c>
    </row>
    <row r="207" s="14" customFormat="1">
      <c r="A207" s="14"/>
      <c r="B207" s="245"/>
      <c r="C207" s="246"/>
      <c r="D207" s="236" t="s">
        <v>221</v>
      </c>
      <c r="E207" s="247" t="s">
        <v>19</v>
      </c>
      <c r="F207" s="248" t="s">
        <v>4709</v>
      </c>
      <c r="G207" s="246"/>
      <c r="H207" s="249">
        <v>3</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221</v>
      </c>
      <c r="AU207" s="255" t="s">
        <v>83</v>
      </c>
      <c r="AV207" s="14" t="s">
        <v>83</v>
      </c>
      <c r="AW207" s="14" t="s">
        <v>34</v>
      </c>
      <c r="AX207" s="14" t="s">
        <v>74</v>
      </c>
      <c r="AY207" s="255" t="s">
        <v>210</v>
      </c>
    </row>
    <row r="208" s="14" customFormat="1">
      <c r="A208" s="14"/>
      <c r="B208" s="245"/>
      <c r="C208" s="246"/>
      <c r="D208" s="236" t="s">
        <v>221</v>
      </c>
      <c r="E208" s="247" t="s">
        <v>19</v>
      </c>
      <c r="F208" s="248" t="s">
        <v>4710</v>
      </c>
      <c r="G208" s="246"/>
      <c r="H208" s="249">
        <v>1.44</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83</v>
      </c>
      <c r="AV208" s="14" t="s">
        <v>83</v>
      </c>
      <c r="AW208" s="14" t="s">
        <v>34</v>
      </c>
      <c r="AX208" s="14" t="s">
        <v>74</v>
      </c>
      <c r="AY208" s="255" t="s">
        <v>210</v>
      </c>
    </row>
    <row r="209" s="13" customFormat="1">
      <c r="A209" s="13"/>
      <c r="B209" s="234"/>
      <c r="C209" s="235"/>
      <c r="D209" s="236" t="s">
        <v>221</v>
      </c>
      <c r="E209" s="237" t="s">
        <v>19</v>
      </c>
      <c r="F209" s="238" t="s">
        <v>4702</v>
      </c>
      <c r="G209" s="235"/>
      <c r="H209" s="237" t="s">
        <v>19</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221</v>
      </c>
      <c r="AU209" s="244" t="s">
        <v>83</v>
      </c>
      <c r="AV209" s="13" t="s">
        <v>81</v>
      </c>
      <c r="AW209" s="13" t="s">
        <v>34</v>
      </c>
      <c r="AX209" s="13" t="s">
        <v>74</v>
      </c>
      <c r="AY209" s="244" t="s">
        <v>210</v>
      </c>
    </row>
    <row r="210" s="14" customFormat="1">
      <c r="A210" s="14"/>
      <c r="B210" s="245"/>
      <c r="C210" s="246"/>
      <c r="D210" s="236" t="s">
        <v>221</v>
      </c>
      <c r="E210" s="247" t="s">
        <v>19</v>
      </c>
      <c r="F210" s="248" t="s">
        <v>4711</v>
      </c>
      <c r="G210" s="246"/>
      <c r="H210" s="249">
        <v>1.8400000000000001</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221</v>
      </c>
      <c r="AU210" s="255" t="s">
        <v>83</v>
      </c>
      <c r="AV210" s="14" t="s">
        <v>83</v>
      </c>
      <c r="AW210" s="14" t="s">
        <v>34</v>
      </c>
      <c r="AX210" s="14" t="s">
        <v>74</v>
      </c>
      <c r="AY210" s="255" t="s">
        <v>210</v>
      </c>
    </row>
    <row r="211" s="14" customFormat="1">
      <c r="A211" s="14"/>
      <c r="B211" s="245"/>
      <c r="C211" s="246"/>
      <c r="D211" s="236" t="s">
        <v>221</v>
      </c>
      <c r="E211" s="247" t="s">
        <v>19</v>
      </c>
      <c r="F211" s="248" t="s">
        <v>4712</v>
      </c>
      <c r="G211" s="246"/>
      <c r="H211" s="249">
        <v>1.54</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83</v>
      </c>
      <c r="AV211" s="14" t="s">
        <v>83</v>
      </c>
      <c r="AW211" s="14" t="s">
        <v>34</v>
      </c>
      <c r="AX211" s="14" t="s">
        <v>74</v>
      </c>
      <c r="AY211" s="255" t="s">
        <v>210</v>
      </c>
    </row>
    <row r="212" s="16" customFormat="1">
      <c r="A212" s="16"/>
      <c r="B212" s="267"/>
      <c r="C212" s="268"/>
      <c r="D212" s="236" t="s">
        <v>221</v>
      </c>
      <c r="E212" s="269" t="s">
        <v>19</v>
      </c>
      <c r="F212" s="270" t="s">
        <v>236</v>
      </c>
      <c r="G212" s="268"/>
      <c r="H212" s="271">
        <v>7.8200000000000003</v>
      </c>
      <c r="I212" s="272"/>
      <c r="J212" s="268"/>
      <c r="K212" s="268"/>
      <c r="L212" s="273"/>
      <c r="M212" s="274"/>
      <c r="N212" s="275"/>
      <c r="O212" s="275"/>
      <c r="P212" s="275"/>
      <c r="Q212" s="275"/>
      <c r="R212" s="275"/>
      <c r="S212" s="275"/>
      <c r="T212" s="276"/>
      <c r="U212" s="16"/>
      <c r="V212" s="16"/>
      <c r="W212" s="16"/>
      <c r="X212" s="16"/>
      <c r="Y212" s="16"/>
      <c r="Z212" s="16"/>
      <c r="AA212" s="16"/>
      <c r="AB212" s="16"/>
      <c r="AC212" s="16"/>
      <c r="AD212" s="16"/>
      <c r="AE212" s="16"/>
      <c r="AT212" s="277" t="s">
        <v>221</v>
      </c>
      <c r="AU212" s="277" t="s">
        <v>83</v>
      </c>
      <c r="AV212" s="16" t="s">
        <v>217</v>
      </c>
      <c r="AW212" s="16" t="s">
        <v>34</v>
      </c>
      <c r="AX212" s="16" t="s">
        <v>81</v>
      </c>
      <c r="AY212" s="277" t="s">
        <v>210</v>
      </c>
    </row>
    <row r="213" s="2" customFormat="1" ht="24.15" customHeight="1">
      <c r="A213" s="40"/>
      <c r="B213" s="41"/>
      <c r="C213" s="216" t="s">
        <v>423</v>
      </c>
      <c r="D213" s="216" t="s">
        <v>212</v>
      </c>
      <c r="E213" s="217" t="s">
        <v>4713</v>
      </c>
      <c r="F213" s="218" t="s">
        <v>4714</v>
      </c>
      <c r="G213" s="219" t="s">
        <v>215</v>
      </c>
      <c r="H213" s="220">
        <v>1.5640000000000001</v>
      </c>
      <c r="I213" s="221"/>
      <c r="J213" s="222">
        <f>ROUND(I213*H213,2)</f>
        <v>0</v>
      </c>
      <c r="K213" s="218" t="s">
        <v>216</v>
      </c>
      <c r="L213" s="46"/>
      <c r="M213" s="223" t="s">
        <v>19</v>
      </c>
      <c r="N213" s="224" t="s">
        <v>45</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217</v>
      </c>
      <c r="AT213" s="227" t="s">
        <v>212</v>
      </c>
      <c r="AU213" s="227" t="s">
        <v>83</v>
      </c>
      <c r="AY213" s="19" t="s">
        <v>210</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217</v>
      </c>
      <c r="BM213" s="227" t="s">
        <v>4715</v>
      </c>
    </row>
    <row r="214" s="2" customFormat="1">
      <c r="A214" s="40"/>
      <c r="B214" s="41"/>
      <c r="C214" s="42"/>
      <c r="D214" s="229" t="s">
        <v>219</v>
      </c>
      <c r="E214" s="42"/>
      <c r="F214" s="230" t="s">
        <v>4716</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219</v>
      </c>
      <c r="AU214" s="19" t="s">
        <v>83</v>
      </c>
    </row>
    <row r="215" s="13" customFormat="1">
      <c r="A215" s="13"/>
      <c r="B215" s="234"/>
      <c r="C215" s="235"/>
      <c r="D215" s="236" t="s">
        <v>221</v>
      </c>
      <c r="E215" s="237" t="s">
        <v>19</v>
      </c>
      <c r="F215" s="238" t="s">
        <v>4699</v>
      </c>
      <c r="G215" s="235"/>
      <c r="H215" s="237" t="s">
        <v>19</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221</v>
      </c>
      <c r="AU215" s="244" t="s">
        <v>83</v>
      </c>
      <c r="AV215" s="13" t="s">
        <v>81</v>
      </c>
      <c r="AW215" s="13" t="s">
        <v>34</v>
      </c>
      <c r="AX215" s="13" t="s">
        <v>74</v>
      </c>
      <c r="AY215" s="244" t="s">
        <v>210</v>
      </c>
    </row>
    <row r="216" s="14" customFormat="1">
      <c r="A216" s="14"/>
      <c r="B216" s="245"/>
      <c r="C216" s="246"/>
      <c r="D216" s="236" t="s">
        <v>221</v>
      </c>
      <c r="E216" s="247" t="s">
        <v>19</v>
      </c>
      <c r="F216" s="248" t="s">
        <v>4717</v>
      </c>
      <c r="G216" s="246"/>
      <c r="H216" s="249">
        <v>0.59999999999999998</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221</v>
      </c>
      <c r="AU216" s="255" t="s">
        <v>83</v>
      </c>
      <c r="AV216" s="14" t="s">
        <v>83</v>
      </c>
      <c r="AW216" s="14" t="s">
        <v>34</v>
      </c>
      <c r="AX216" s="14" t="s">
        <v>74</v>
      </c>
      <c r="AY216" s="255" t="s">
        <v>210</v>
      </c>
    </row>
    <row r="217" s="14" customFormat="1">
      <c r="A217" s="14"/>
      <c r="B217" s="245"/>
      <c r="C217" s="246"/>
      <c r="D217" s="236" t="s">
        <v>221</v>
      </c>
      <c r="E217" s="247" t="s">
        <v>19</v>
      </c>
      <c r="F217" s="248" t="s">
        <v>4718</v>
      </c>
      <c r="G217" s="246"/>
      <c r="H217" s="249">
        <v>0.28799999999999998</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221</v>
      </c>
      <c r="AU217" s="255" t="s">
        <v>83</v>
      </c>
      <c r="AV217" s="14" t="s">
        <v>83</v>
      </c>
      <c r="AW217" s="14" t="s">
        <v>34</v>
      </c>
      <c r="AX217" s="14" t="s">
        <v>74</v>
      </c>
      <c r="AY217" s="255" t="s">
        <v>210</v>
      </c>
    </row>
    <row r="218" s="13" customFormat="1">
      <c r="A218" s="13"/>
      <c r="B218" s="234"/>
      <c r="C218" s="235"/>
      <c r="D218" s="236" t="s">
        <v>221</v>
      </c>
      <c r="E218" s="237" t="s">
        <v>19</v>
      </c>
      <c r="F218" s="238" t="s">
        <v>4702</v>
      </c>
      <c r="G218" s="235"/>
      <c r="H218" s="237" t="s">
        <v>19</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221</v>
      </c>
      <c r="AU218" s="244" t="s">
        <v>83</v>
      </c>
      <c r="AV218" s="13" t="s">
        <v>81</v>
      </c>
      <c r="AW218" s="13" t="s">
        <v>34</v>
      </c>
      <c r="AX218" s="13" t="s">
        <v>74</v>
      </c>
      <c r="AY218" s="244" t="s">
        <v>210</v>
      </c>
    </row>
    <row r="219" s="14" customFormat="1">
      <c r="A219" s="14"/>
      <c r="B219" s="245"/>
      <c r="C219" s="246"/>
      <c r="D219" s="236" t="s">
        <v>221</v>
      </c>
      <c r="E219" s="247" t="s">
        <v>19</v>
      </c>
      <c r="F219" s="248" t="s">
        <v>4719</v>
      </c>
      <c r="G219" s="246"/>
      <c r="H219" s="249">
        <v>0.36799999999999999</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83</v>
      </c>
      <c r="AV219" s="14" t="s">
        <v>83</v>
      </c>
      <c r="AW219" s="14" t="s">
        <v>34</v>
      </c>
      <c r="AX219" s="14" t="s">
        <v>74</v>
      </c>
      <c r="AY219" s="255" t="s">
        <v>210</v>
      </c>
    </row>
    <row r="220" s="14" customFormat="1">
      <c r="A220" s="14"/>
      <c r="B220" s="245"/>
      <c r="C220" s="246"/>
      <c r="D220" s="236" t="s">
        <v>221</v>
      </c>
      <c r="E220" s="247" t="s">
        <v>19</v>
      </c>
      <c r="F220" s="248" t="s">
        <v>4720</v>
      </c>
      <c r="G220" s="246"/>
      <c r="H220" s="249">
        <v>0.308</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221</v>
      </c>
      <c r="AU220" s="255" t="s">
        <v>83</v>
      </c>
      <c r="AV220" s="14" t="s">
        <v>83</v>
      </c>
      <c r="AW220" s="14" t="s">
        <v>34</v>
      </c>
      <c r="AX220" s="14" t="s">
        <v>74</v>
      </c>
      <c r="AY220" s="255" t="s">
        <v>210</v>
      </c>
    </row>
    <row r="221" s="16" customFormat="1">
      <c r="A221" s="16"/>
      <c r="B221" s="267"/>
      <c r="C221" s="268"/>
      <c r="D221" s="236" t="s">
        <v>221</v>
      </c>
      <c r="E221" s="269" t="s">
        <v>19</v>
      </c>
      <c r="F221" s="270" t="s">
        <v>236</v>
      </c>
      <c r="G221" s="268"/>
      <c r="H221" s="271">
        <v>1.5640000000000001</v>
      </c>
      <c r="I221" s="272"/>
      <c r="J221" s="268"/>
      <c r="K221" s="268"/>
      <c r="L221" s="273"/>
      <c r="M221" s="274"/>
      <c r="N221" s="275"/>
      <c r="O221" s="275"/>
      <c r="P221" s="275"/>
      <c r="Q221" s="275"/>
      <c r="R221" s="275"/>
      <c r="S221" s="275"/>
      <c r="T221" s="276"/>
      <c r="U221" s="16"/>
      <c r="V221" s="16"/>
      <c r="W221" s="16"/>
      <c r="X221" s="16"/>
      <c r="Y221" s="16"/>
      <c r="Z221" s="16"/>
      <c r="AA221" s="16"/>
      <c r="AB221" s="16"/>
      <c r="AC221" s="16"/>
      <c r="AD221" s="16"/>
      <c r="AE221" s="16"/>
      <c r="AT221" s="277" t="s">
        <v>221</v>
      </c>
      <c r="AU221" s="277" t="s">
        <v>83</v>
      </c>
      <c r="AV221" s="16" t="s">
        <v>217</v>
      </c>
      <c r="AW221" s="16" t="s">
        <v>34</v>
      </c>
      <c r="AX221" s="16" t="s">
        <v>81</v>
      </c>
      <c r="AY221" s="277" t="s">
        <v>210</v>
      </c>
    </row>
    <row r="222" s="2" customFormat="1" ht="24.15" customHeight="1">
      <c r="A222" s="40"/>
      <c r="B222" s="41"/>
      <c r="C222" s="216" t="s">
        <v>428</v>
      </c>
      <c r="D222" s="216" t="s">
        <v>212</v>
      </c>
      <c r="E222" s="217" t="s">
        <v>4482</v>
      </c>
      <c r="F222" s="218" t="s">
        <v>4483</v>
      </c>
      <c r="G222" s="219" t="s">
        <v>215</v>
      </c>
      <c r="H222" s="220">
        <v>1.5640000000000001</v>
      </c>
      <c r="I222" s="221"/>
      <c r="J222" s="222">
        <f>ROUND(I222*H222,2)</f>
        <v>0</v>
      </c>
      <c r="K222" s="218" t="s">
        <v>216</v>
      </c>
      <c r="L222" s="46"/>
      <c r="M222" s="223" t="s">
        <v>19</v>
      </c>
      <c r="N222" s="224" t="s">
        <v>45</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217</v>
      </c>
      <c r="AT222" s="227" t="s">
        <v>212</v>
      </c>
      <c r="AU222" s="227" t="s">
        <v>83</v>
      </c>
      <c r="AY222" s="19" t="s">
        <v>210</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217</v>
      </c>
      <c r="BM222" s="227" t="s">
        <v>4721</v>
      </c>
    </row>
    <row r="223" s="2" customFormat="1">
      <c r="A223" s="40"/>
      <c r="B223" s="41"/>
      <c r="C223" s="42"/>
      <c r="D223" s="229" t="s">
        <v>219</v>
      </c>
      <c r="E223" s="42"/>
      <c r="F223" s="230" t="s">
        <v>4485</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219</v>
      </c>
      <c r="AU223" s="19" t="s">
        <v>83</v>
      </c>
    </row>
    <row r="224" s="2" customFormat="1" ht="24.15" customHeight="1">
      <c r="A224" s="40"/>
      <c r="B224" s="41"/>
      <c r="C224" s="216" t="s">
        <v>435</v>
      </c>
      <c r="D224" s="216" t="s">
        <v>212</v>
      </c>
      <c r="E224" s="217" t="s">
        <v>4492</v>
      </c>
      <c r="F224" s="218" t="s">
        <v>4493</v>
      </c>
      <c r="G224" s="219" t="s">
        <v>270</v>
      </c>
      <c r="H224" s="220">
        <v>7.8200000000000003</v>
      </c>
      <c r="I224" s="221"/>
      <c r="J224" s="222">
        <f>ROUND(I224*H224,2)</f>
        <v>0</v>
      </c>
      <c r="K224" s="218" t="s">
        <v>216</v>
      </c>
      <c r="L224" s="46"/>
      <c r="M224" s="223" t="s">
        <v>19</v>
      </c>
      <c r="N224" s="224" t="s">
        <v>45</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217</v>
      </c>
      <c r="AT224" s="227" t="s">
        <v>212</v>
      </c>
      <c r="AU224" s="227" t="s">
        <v>83</v>
      </c>
      <c r="AY224" s="19" t="s">
        <v>210</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217</v>
      </c>
      <c r="BM224" s="227" t="s">
        <v>4722</v>
      </c>
    </row>
    <row r="225" s="2" customFormat="1">
      <c r="A225" s="40"/>
      <c r="B225" s="41"/>
      <c r="C225" s="42"/>
      <c r="D225" s="229" t="s">
        <v>219</v>
      </c>
      <c r="E225" s="42"/>
      <c r="F225" s="230" t="s">
        <v>4495</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219</v>
      </c>
      <c r="AU225" s="19" t="s">
        <v>83</v>
      </c>
    </row>
    <row r="226" s="12" customFormat="1" ht="22.8" customHeight="1">
      <c r="A226" s="12"/>
      <c r="B226" s="200"/>
      <c r="C226" s="201"/>
      <c r="D226" s="202" t="s">
        <v>73</v>
      </c>
      <c r="E226" s="214" t="s">
        <v>267</v>
      </c>
      <c r="F226" s="214" t="s">
        <v>4723</v>
      </c>
      <c r="G226" s="201"/>
      <c r="H226" s="201"/>
      <c r="I226" s="204"/>
      <c r="J226" s="215">
        <f>BK226</f>
        <v>0</v>
      </c>
      <c r="K226" s="201"/>
      <c r="L226" s="206"/>
      <c r="M226" s="207"/>
      <c r="N226" s="208"/>
      <c r="O226" s="208"/>
      <c r="P226" s="209">
        <f>SUM(P227:P249)</f>
        <v>0</v>
      </c>
      <c r="Q226" s="208"/>
      <c r="R226" s="209">
        <f>SUM(R227:R249)</f>
        <v>3.5931719999999996</v>
      </c>
      <c r="S226" s="208"/>
      <c r="T226" s="210">
        <f>SUM(T227:T249)</f>
        <v>0</v>
      </c>
      <c r="U226" s="12"/>
      <c r="V226" s="12"/>
      <c r="W226" s="12"/>
      <c r="X226" s="12"/>
      <c r="Y226" s="12"/>
      <c r="Z226" s="12"/>
      <c r="AA226" s="12"/>
      <c r="AB226" s="12"/>
      <c r="AC226" s="12"/>
      <c r="AD226" s="12"/>
      <c r="AE226" s="12"/>
      <c r="AR226" s="211" t="s">
        <v>81</v>
      </c>
      <c r="AT226" s="212" t="s">
        <v>73</v>
      </c>
      <c r="AU226" s="212" t="s">
        <v>81</v>
      </c>
      <c r="AY226" s="211" t="s">
        <v>210</v>
      </c>
      <c r="BK226" s="213">
        <f>SUM(BK227:BK249)</f>
        <v>0</v>
      </c>
    </row>
    <row r="227" s="2" customFormat="1" ht="24.15" customHeight="1">
      <c r="A227" s="40"/>
      <c r="B227" s="41"/>
      <c r="C227" s="216" t="s">
        <v>450</v>
      </c>
      <c r="D227" s="216" t="s">
        <v>212</v>
      </c>
      <c r="E227" s="217" t="s">
        <v>4724</v>
      </c>
      <c r="F227" s="218" t="s">
        <v>4725</v>
      </c>
      <c r="G227" s="219" t="s">
        <v>270</v>
      </c>
      <c r="H227" s="220">
        <v>19.559999999999999</v>
      </c>
      <c r="I227" s="221"/>
      <c r="J227" s="222">
        <f>ROUND(I227*H227,2)</f>
        <v>0</v>
      </c>
      <c r="K227" s="218" t="s">
        <v>216</v>
      </c>
      <c r="L227" s="46"/>
      <c r="M227" s="223" t="s">
        <v>19</v>
      </c>
      <c r="N227" s="224" t="s">
        <v>45</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217</v>
      </c>
      <c r="AT227" s="227" t="s">
        <v>212</v>
      </c>
      <c r="AU227" s="227" t="s">
        <v>83</v>
      </c>
      <c r="AY227" s="19" t="s">
        <v>210</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217</v>
      </c>
      <c r="BM227" s="227" t="s">
        <v>4726</v>
      </c>
    </row>
    <row r="228" s="2" customFormat="1">
      <c r="A228" s="40"/>
      <c r="B228" s="41"/>
      <c r="C228" s="42"/>
      <c r="D228" s="229" t="s">
        <v>219</v>
      </c>
      <c r="E228" s="42"/>
      <c r="F228" s="230" t="s">
        <v>4727</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219</v>
      </c>
      <c r="AU228" s="19" t="s">
        <v>83</v>
      </c>
    </row>
    <row r="229" s="13" customFormat="1">
      <c r="A229" s="13"/>
      <c r="B229" s="234"/>
      <c r="C229" s="235"/>
      <c r="D229" s="236" t="s">
        <v>221</v>
      </c>
      <c r="E229" s="237" t="s">
        <v>19</v>
      </c>
      <c r="F229" s="238" t="s">
        <v>4699</v>
      </c>
      <c r="G229" s="235"/>
      <c r="H229" s="237" t="s">
        <v>19</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221</v>
      </c>
      <c r="AU229" s="244" t="s">
        <v>83</v>
      </c>
      <c r="AV229" s="13" t="s">
        <v>81</v>
      </c>
      <c r="AW229" s="13" t="s">
        <v>34</v>
      </c>
      <c r="AX229" s="13" t="s">
        <v>74</v>
      </c>
      <c r="AY229" s="244" t="s">
        <v>210</v>
      </c>
    </row>
    <row r="230" s="14" customFormat="1">
      <c r="A230" s="14"/>
      <c r="B230" s="245"/>
      <c r="C230" s="246"/>
      <c r="D230" s="236" t="s">
        <v>221</v>
      </c>
      <c r="E230" s="247" t="s">
        <v>19</v>
      </c>
      <c r="F230" s="248" t="s">
        <v>4700</v>
      </c>
      <c r="G230" s="246"/>
      <c r="H230" s="249">
        <v>8.1999999999999993</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221</v>
      </c>
      <c r="AU230" s="255" t="s">
        <v>83</v>
      </c>
      <c r="AV230" s="14" t="s">
        <v>83</v>
      </c>
      <c r="AW230" s="14" t="s">
        <v>34</v>
      </c>
      <c r="AX230" s="14" t="s">
        <v>74</v>
      </c>
      <c r="AY230" s="255" t="s">
        <v>210</v>
      </c>
    </row>
    <row r="231" s="13" customFormat="1">
      <c r="A231" s="13"/>
      <c r="B231" s="234"/>
      <c r="C231" s="235"/>
      <c r="D231" s="236" t="s">
        <v>221</v>
      </c>
      <c r="E231" s="237" t="s">
        <v>19</v>
      </c>
      <c r="F231" s="238" t="s">
        <v>4702</v>
      </c>
      <c r="G231" s="235"/>
      <c r="H231" s="237" t="s">
        <v>19</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221</v>
      </c>
      <c r="AU231" s="244" t="s">
        <v>83</v>
      </c>
      <c r="AV231" s="13" t="s">
        <v>81</v>
      </c>
      <c r="AW231" s="13" t="s">
        <v>34</v>
      </c>
      <c r="AX231" s="13" t="s">
        <v>74</v>
      </c>
      <c r="AY231" s="244" t="s">
        <v>210</v>
      </c>
    </row>
    <row r="232" s="14" customFormat="1">
      <c r="A232" s="14"/>
      <c r="B232" s="245"/>
      <c r="C232" s="246"/>
      <c r="D232" s="236" t="s">
        <v>221</v>
      </c>
      <c r="E232" s="247" t="s">
        <v>19</v>
      </c>
      <c r="F232" s="248" t="s">
        <v>4703</v>
      </c>
      <c r="G232" s="246"/>
      <c r="H232" s="249">
        <v>11.359999999999999</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221</v>
      </c>
      <c r="AU232" s="255" t="s">
        <v>83</v>
      </c>
      <c r="AV232" s="14" t="s">
        <v>83</v>
      </c>
      <c r="AW232" s="14" t="s">
        <v>34</v>
      </c>
      <c r="AX232" s="14" t="s">
        <v>74</v>
      </c>
      <c r="AY232" s="255" t="s">
        <v>210</v>
      </c>
    </row>
    <row r="233" s="16" customFormat="1">
      <c r="A233" s="16"/>
      <c r="B233" s="267"/>
      <c r="C233" s="268"/>
      <c r="D233" s="236" t="s">
        <v>221</v>
      </c>
      <c r="E233" s="269" t="s">
        <v>19</v>
      </c>
      <c r="F233" s="270" t="s">
        <v>236</v>
      </c>
      <c r="G233" s="268"/>
      <c r="H233" s="271">
        <v>19.559999999999999</v>
      </c>
      <c r="I233" s="272"/>
      <c r="J233" s="268"/>
      <c r="K233" s="268"/>
      <c r="L233" s="273"/>
      <c r="M233" s="274"/>
      <c r="N233" s="275"/>
      <c r="O233" s="275"/>
      <c r="P233" s="275"/>
      <c r="Q233" s="275"/>
      <c r="R233" s="275"/>
      <c r="S233" s="275"/>
      <c r="T233" s="276"/>
      <c r="U233" s="16"/>
      <c r="V233" s="16"/>
      <c r="W233" s="16"/>
      <c r="X233" s="16"/>
      <c r="Y233" s="16"/>
      <c r="Z233" s="16"/>
      <c r="AA233" s="16"/>
      <c r="AB233" s="16"/>
      <c r="AC233" s="16"/>
      <c r="AD233" s="16"/>
      <c r="AE233" s="16"/>
      <c r="AT233" s="277" t="s">
        <v>221</v>
      </c>
      <c r="AU233" s="277" t="s">
        <v>83</v>
      </c>
      <c r="AV233" s="16" t="s">
        <v>217</v>
      </c>
      <c r="AW233" s="16" t="s">
        <v>34</v>
      </c>
      <c r="AX233" s="16" t="s">
        <v>81</v>
      </c>
      <c r="AY233" s="277" t="s">
        <v>210</v>
      </c>
    </row>
    <row r="234" s="2" customFormat="1" ht="24.15" customHeight="1">
      <c r="A234" s="40"/>
      <c r="B234" s="41"/>
      <c r="C234" s="216" t="s">
        <v>456</v>
      </c>
      <c r="D234" s="216" t="s">
        <v>212</v>
      </c>
      <c r="E234" s="217" t="s">
        <v>4728</v>
      </c>
      <c r="F234" s="218" t="s">
        <v>4729</v>
      </c>
      <c r="G234" s="219" t="s">
        <v>270</v>
      </c>
      <c r="H234" s="220">
        <v>22.460000000000001</v>
      </c>
      <c r="I234" s="221"/>
      <c r="J234" s="222">
        <f>ROUND(I234*H234,2)</f>
        <v>0</v>
      </c>
      <c r="K234" s="218" t="s">
        <v>216</v>
      </c>
      <c r="L234" s="46"/>
      <c r="M234" s="223" t="s">
        <v>19</v>
      </c>
      <c r="N234" s="224" t="s">
        <v>45</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217</v>
      </c>
      <c r="AT234" s="227" t="s">
        <v>212</v>
      </c>
      <c r="AU234" s="227" t="s">
        <v>83</v>
      </c>
      <c r="AY234" s="19" t="s">
        <v>210</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217</v>
      </c>
      <c r="BM234" s="227" t="s">
        <v>4730</v>
      </c>
    </row>
    <row r="235" s="2" customFormat="1">
      <c r="A235" s="40"/>
      <c r="B235" s="41"/>
      <c r="C235" s="42"/>
      <c r="D235" s="229" t="s">
        <v>219</v>
      </c>
      <c r="E235" s="42"/>
      <c r="F235" s="230" t="s">
        <v>4731</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219</v>
      </c>
      <c r="AU235" s="19" t="s">
        <v>83</v>
      </c>
    </row>
    <row r="236" s="13" customFormat="1">
      <c r="A236" s="13"/>
      <c r="B236" s="234"/>
      <c r="C236" s="235"/>
      <c r="D236" s="236" t="s">
        <v>221</v>
      </c>
      <c r="E236" s="237" t="s">
        <v>19</v>
      </c>
      <c r="F236" s="238" t="s">
        <v>4699</v>
      </c>
      <c r="G236" s="235"/>
      <c r="H236" s="237" t="s">
        <v>19</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221</v>
      </c>
      <c r="AU236" s="244" t="s">
        <v>83</v>
      </c>
      <c r="AV236" s="13" t="s">
        <v>81</v>
      </c>
      <c r="AW236" s="13" t="s">
        <v>34</v>
      </c>
      <c r="AX236" s="13" t="s">
        <v>74</v>
      </c>
      <c r="AY236" s="244" t="s">
        <v>210</v>
      </c>
    </row>
    <row r="237" s="14" customFormat="1">
      <c r="A237" s="14"/>
      <c r="B237" s="245"/>
      <c r="C237" s="246"/>
      <c r="D237" s="236" t="s">
        <v>221</v>
      </c>
      <c r="E237" s="247" t="s">
        <v>19</v>
      </c>
      <c r="F237" s="248" t="s">
        <v>4732</v>
      </c>
      <c r="G237" s="246"/>
      <c r="H237" s="249">
        <v>11.1</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221</v>
      </c>
      <c r="AU237" s="255" t="s">
        <v>83</v>
      </c>
      <c r="AV237" s="14" t="s">
        <v>83</v>
      </c>
      <c r="AW237" s="14" t="s">
        <v>34</v>
      </c>
      <c r="AX237" s="14" t="s">
        <v>74</v>
      </c>
      <c r="AY237" s="255" t="s">
        <v>210</v>
      </c>
    </row>
    <row r="238" s="13" customFormat="1">
      <c r="A238" s="13"/>
      <c r="B238" s="234"/>
      <c r="C238" s="235"/>
      <c r="D238" s="236" t="s">
        <v>221</v>
      </c>
      <c r="E238" s="237" t="s">
        <v>19</v>
      </c>
      <c r="F238" s="238" t="s">
        <v>4702</v>
      </c>
      <c r="G238" s="235"/>
      <c r="H238" s="237" t="s">
        <v>19</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221</v>
      </c>
      <c r="AU238" s="244" t="s">
        <v>83</v>
      </c>
      <c r="AV238" s="13" t="s">
        <v>81</v>
      </c>
      <c r="AW238" s="13" t="s">
        <v>34</v>
      </c>
      <c r="AX238" s="13" t="s">
        <v>74</v>
      </c>
      <c r="AY238" s="244" t="s">
        <v>210</v>
      </c>
    </row>
    <row r="239" s="14" customFormat="1">
      <c r="A239" s="14"/>
      <c r="B239" s="245"/>
      <c r="C239" s="246"/>
      <c r="D239" s="236" t="s">
        <v>221</v>
      </c>
      <c r="E239" s="247" t="s">
        <v>19</v>
      </c>
      <c r="F239" s="248" t="s">
        <v>4703</v>
      </c>
      <c r="G239" s="246"/>
      <c r="H239" s="249">
        <v>11.359999999999999</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221</v>
      </c>
      <c r="AU239" s="255" t="s">
        <v>83</v>
      </c>
      <c r="AV239" s="14" t="s">
        <v>83</v>
      </c>
      <c r="AW239" s="14" t="s">
        <v>34</v>
      </c>
      <c r="AX239" s="14" t="s">
        <v>74</v>
      </c>
      <c r="AY239" s="255" t="s">
        <v>210</v>
      </c>
    </row>
    <row r="240" s="16" customFormat="1">
      <c r="A240" s="16"/>
      <c r="B240" s="267"/>
      <c r="C240" s="268"/>
      <c r="D240" s="236" t="s">
        <v>221</v>
      </c>
      <c r="E240" s="269" t="s">
        <v>19</v>
      </c>
      <c r="F240" s="270" t="s">
        <v>236</v>
      </c>
      <c r="G240" s="268"/>
      <c r="H240" s="271">
        <v>22.460000000000001</v>
      </c>
      <c r="I240" s="272"/>
      <c r="J240" s="268"/>
      <c r="K240" s="268"/>
      <c r="L240" s="273"/>
      <c r="M240" s="274"/>
      <c r="N240" s="275"/>
      <c r="O240" s="275"/>
      <c r="P240" s="275"/>
      <c r="Q240" s="275"/>
      <c r="R240" s="275"/>
      <c r="S240" s="275"/>
      <c r="T240" s="276"/>
      <c r="U240" s="16"/>
      <c r="V240" s="16"/>
      <c r="W240" s="16"/>
      <c r="X240" s="16"/>
      <c r="Y240" s="16"/>
      <c r="Z240" s="16"/>
      <c r="AA240" s="16"/>
      <c r="AB240" s="16"/>
      <c r="AC240" s="16"/>
      <c r="AD240" s="16"/>
      <c r="AE240" s="16"/>
      <c r="AT240" s="277" t="s">
        <v>221</v>
      </c>
      <c r="AU240" s="277" t="s">
        <v>83</v>
      </c>
      <c r="AV240" s="16" t="s">
        <v>217</v>
      </c>
      <c r="AW240" s="16" t="s">
        <v>34</v>
      </c>
      <c r="AX240" s="16" t="s">
        <v>81</v>
      </c>
      <c r="AY240" s="277" t="s">
        <v>210</v>
      </c>
    </row>
    <row r="241" s="2" customFormat="1" ht="33" customHeight="1">
      <c r="A241" s="40"/>
      <c r="B241" s="41"/>
      <c r="C241" s="216" t="s">
        <v>467</v>
      </c>
      <c r="D241" s="216" t="s">
        <v>212</v>
      </c>
      <c r="E241" s="217" t="s">
        <v>4733</v>
      </c>
      <c r="F241" s="218" t="s">
        <v>4734</v>
      </c>
      <c r="G241" s="219" t="s">
        <v>270</v>
      </c>
      <c r="H241" s="220">
        <v>19.559999999999999</v>
      </c>
      <c r="I241" s="221"/>
      <c r="J241" s="222">
        <f>ROUND(I241*H241,2)</f>
        <v>0</v>
      </c>
      <c r="K241" s="218" t="s">
        <v>216</v>
      </c>
      <c r="L241" s="46"/>
      <c r="M241" s="223" t="s">
        <v>19</v>
      </c>
      <c r="N241" s="224" t="s">
        <v>45</v>
      </c>
      <c r="O241" s="86"/>
      <c r="P241" s="225">
        <f>O241*H241</f>
        <v>0</v>
      </c>
      <c r="Q241" s="225">
        <v>0.1837</v>
      </c>
      <c r="R241" s="225">
        <f>Q241*H241</f>
        <v>3.5931719999999996</v>
      </c>
      <c r="S241" s="225">
        <v>0</v>
      </c>
      <c r="T241" s="226">
        <f>S241*H241</f>
        <v>0</v>
      </c>
      <c r="U241" s="40"/>
      <c r="V241" s="40"/>
      <c r="W241" s="40"/>
      <c r="X241" s="40"/>
      <c r="Y241" s="40"/>
      <c r="Z241" s="40"/>
      <c r="AA241" s="40"/>
      <c r="AB241" s="40"/>
      <c r="AC241" s="40"/>
      <c r="AD241" s="40"/>
      <c r="AE241" s="40"/>
      <c r="AR241" s="227" t="s">
        <v>217</v>
      </c>
      <c r="AT241" s="227" t="s">
        <v>212</v>
      </c>
      <c r="AU241" s="227" t="s">
        <v>83</v>
      </c>
      <c r="AY241" s="19" t="s">
        <v>210</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217</v>
      </c>
      <c r="BM241" s="227" t="s">
        <v>4735</v>
      </c>
    </row>
    <row r="242" s="2" customFormat="1">
      <c r="A242" s="40"/>
      <c r="B242" s="41"/>
      <c r="C242" s="42"/>
      <c r="D242" s="229" t="s">
        <v>219</v>
      </c>
      <c r="E242" s="42"/>
      <c r="F242" s="230" t="s">
        <v>4736</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219</v>
      </c>
      <c r="AU242" s="19" t="s">
        <v>83</v>
      </c>
    </row>
    <row r="243" s="13" customFormat="1">
      <c r="A243" s="13"/>
      <c r="B243" s="234"/>
      <c r="C243" s="235"/>
      <c r="D243" s="236" t="s">
        <v>221</v>
      </c>
      <c r="E243" s="237" t="s">
        <v>19</v>
      </c>
      <c r="F243" s="238" t="s">
        <v>4699</v>
      </c>
      <c r="G243" s="235"/>
      <c r="H243" s="237" t="s">
        <v>19</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221</v>
      </c>
      <c r="AU243" s="244" t="s">
        <v>83</v>
      </c>
      <c r="AV243" s="13" t="s">
        <v>81</v>
      </c>
      <c r="AW243" s="13" t="s">
        <v>34</v>
      </c>
      <c r="AX243" s="13" t="s">
        <v>74</v>
      </c>
      <c r="AY243" s="244" t="s">
        <v>210</v>
      </c>
    </row>
    <row r="244" s="14" customFormat="1">
      <c r="A244" s="14"/>
      <c r="B244" s="245"/>
      <c r="C244" s="246"/>
      <c r="D244" s="236" t="s">
        <v>221</v>
      </c>
      <c r="E244" s="247" t="s">
        <v>19</v>
      </c>
      <c r="F244" s="248" t="s">
        <v>4700</v>
      </c>
      <c r="G244" s="246"/>
      <c r="H244" s="249">
        <v>8.1999999999999993</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83</v>
      </c>
      <c r="AV244" s="14" t="s">
        <v>83</v>
      </c>
      <c r="AW244" s="14" t="s">
        <v>34</v>
      </c>
      <c r="AX244" s="14" t="s">
        <v>74</v>
      </c>
      <c r="AY244" s="255" t="s">
        <v>210</v>
      </c>
    </row>
    <row r="245" s="13" customFormat="1">
      <c r="A245" s="13"/>
      <c r="B245" s="234"/>
      <c r="C245" s="235"/>
      <c r="D245" s="236" t="s">
        <v>221</v>
      </c>
      <c r="E245" s="237" t="s">
        <v>19</v>
      </c>
      <c r="F245" s="238" t="s">
        <v>4702</v>
      </c>
      <c r="G245" s="235"/>
      <c r="H245" s="237" t="s">
        <v>19</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221</v>
      </c>
      <c r="AU245" s="244" t="s">
        <v>83</v>
      </c>
      <c r="AV245" s="13" t="s">
        <v>81</v>
      </c>
      <c r="AW245" s="13" t="s">
        <v>34</v>
      </c>
      <c r="AX245" s="13" t="s">
        <v>74</v>
      </c>
      <c r="AY245" s="244" t="s">
        <v>210</v>
      </c>
    </row>
    <row r="246" s="14" customFormat="1">
      <c r="A246" s="14"/>
      <c r="B246" s="245"/>
      <c r="C246" s="246"/>
      <c r="D246" s="236" t="s">
        <v>221</v>
      </c>
      <c r="E246" s="247" t="s">
        <v>19</v>
      </c>
      <c r="F246" s="248" t="s">
        <v>4703</v>
      </c>
      <c r="G246" s="246"/>
      <c r="H246" s="249">
        <v>11.359999999999999</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221</v>
      </c>
      <c r="AU246" s="255" t="s">
        <v>83</v>
      </c>
      <c r="AV246" s="14" t="s">
        <v>83</v>
      </c>
      <c r="AW246" s="14" t="s">
        <v>34</v>
      </c>
      <c r="AX246" s="14" t="s">
        <v>74</v>
      </c>
      <c r="AY246" s="255" t="s">
        <v>210</v>
      </c>
    </row>
    <row r="247" s="16" customFormat="1">
      <c r="A247" s="16"/>
      <c r="B247" s="267"/>
      <c r="C247" s="268"/>
      <c r="D247" s="236" t="s">
        <v>221</v>
      </c>
      <c r="E247" s="269" t="s">
        <v>19</v>
      </c>
      <c r="F247" s="270" t="s">
        <v>236</v>
      </c>
      <c r="G247" s="268"/>
      <c r="H247" s="271">
        <v>19.559999999999999</v>
      </c>
      <c r="I247" s="272"/>
      <c r="J247" s="268"/>
      <c r="K247" s="268"/>
      <c r="L247" s="273"/>
      <c r="M247" s="274"/>
      <c r="N247" s="275"/>
      <c r="O247" s="275"/>
      <c r="P247" s="275"/>
      <c r="Q247" s="275"/>
      <c r="R247" s="275"/>
      <c r="S247" s="275"/>
      <c r="T247" s="276"/>
      <c r="U247" s="16"/>
      <c r="V247" s="16"/>
      <c r="W247" s="16"/>
      <c r="X247" s="16"/>
      <c r="Y247" s="16"/>
      <c r="Z247" s="16"/>
      <c r="AA247" s="16"/>
      <c r="AB247" s="16"/>
      <c r="AC247" s="16"/>
      <c r="AD247" s="16"/>
      <c r="AE247" s="16"/>
      <c r="AT247" s="277" t="s">
        <v>221</v>
      </c>
      <c r="AU247" s="277" t="s">
        <v>83</v>
      </c>
      <c r="AV247" s="16" t="s">
        <v>217</v>
      </c>
      <c r="AW247" s="16" t="s">
        <v>34</v>
      </c>
      <c r="AX247" s="16" t="s">
        <v>81</v>
      </c>
      <c r="AY247" s="277" t="s">
        <v>210</v>
      </c>
    </row>
    <row r="248" s="2" customFormat="1" ht="16.5" customHeight="1">
      <c r="A248" s="40"/>
      <c r="B248" s="41"/>
      <c r="C248" s="278" t="s">
        <v>474</v>
      </c>
      <c r="D248" s="278" t="s">
        <v>424</v>
      </c>
      <c r="E248" s="279" t="s">
        <v>4737</v>
      </c>
      <c r="F248" s="280" t="s">
        <v>4738</v>
      </c>
      <c r="G248" s="281" t="s">
        <v>270</v>
      </c>
      <c r="H248" s="282">
        <v>20.341999999999999</v>
      </c>
      <c r="I248" s="283"/>
      <c r="J248" s="284">
        <f>ROUND(I248*H248,2)</f>
        <v>0</v>
      </c>
      <c r="K248" s="280" t="s">
        <v>296</v>
      </c>
      <c r="L248" s="285"/>
      <c r="M248" s="286" t="s">
        <v>19</v>
      </c>
      <c r="N248" s="287" t="s">
        <v>45</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498</v>
      </c>
      <c r="AT248" s="227" t="s">
        <v>424</v>
      </c>
      <c r="AU248" s="227" t="s">
        <v>83</v>
      </c>
      <c r="AY248" s="19" t="s">
        <v>210</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368</v>
      </c>
      <c r="BM248" s="227" t="s">
        <v>4739</v>
      </c>
    </row>
    <row r="249" s="14" customFormat="1">
      <c r="A249" s="14"/>
      <c r="B249" s="245"/>
      <c r="C249" s="246"/>
      <c r="D249" s="236" t="s">
        <v>221</v>
      </c>
      <c r="E249" s="246"/>
      <c r="F249" s="248" t="s">
        <v>4740</v>
      </c>
      <c r="G249" s="246"/>
      <c r="H249" s="249">
        <v>20.341999999999999</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83</v>
      </c>
      <c r="AV249" s="14" t="s">
        <v>83</v>
      </c>
      <c r="AW249" s="14" t="s">
        <v>4</v>
      </c>
      <c r="AX249" s="14" t="s">
        <v>81</v>
      </c>
      <c r="AY249" s="255" t="s">
        <v>210</v>
      </c>
    </row>
    <row r="250" s="12" customFormat="1" ht="25.92" customHeight="1">
      <c r="A250" s="12"/>
      <c r="B250" s="200"/>
      <c r="C250" s="201"/>
      <c r="D250" s="202" t="s">
        <v>73</v>
      </c>
      <c r="E250" s="203" t="s">
        <v>4266</v>
      </c>
      <c r="F250" s="203" t="s">
        <v>4267</v>
      </c>
      <c r="G250" s="201"/>
      <c r="H250" s="201"/>
      <c r="I250" s="204"/>
      <c r="J250" s="205">
        <f>BK250</f>
        <v>0</v>
      </c>
      <c r="K250" s="201"/>
      <c r="L250" s="206"/>
      <c r="M250" s="207"/>
      <c r="N250" s="208"/>
      <c r="O250" s="208"/>
      <c r="P250" s="209">
        <f>SUM(P251:P266)</f>
        <v>0</v>
      </c>
      <c r="Q250" s="208"/>
      <c r="R250" s="209">
        <f>SUM(R251:R266)</f>
        <v>0.048400000000000006</v>
      </c>
      <c r="S250" s="208"/>
      <c r="T250" s="210">
        <f>SUM(T251:T266)</f>
        <v>0</v>
      </c>
      <c r="U250" s="12"/>
      <c r="V250" s="12"/>
      <c r="W250" s="12"/>
      <c r="X250" s="12"/>
      <c r="Y250" s="12"/>
      <c r="Z250" s="12"/>
      <c r="AA250" s="12"/>
      <c r="AB250" s="12"/>
      <c r="AC250" s="12"/>
      <c r="AD250" s="12"/>
      <c r="AE250" s="12"/>
      <c r="AR250" s="211" t="s">
        <v>217</v>
      </c>
      <c r="AT250" s="212" t="s">
        <v>73</v>
      </c>
      <c r="AU250" s="212" t="s">
        <v>74</v>
      </c>
      <c r="AY250" s="211" t="s">
        <v>210</v>
      </c>
      <c r="BK250" s="213">
        <f>SUM(BK251:BK266)</f>
        <v>0</v>
      </c>
    </row>
    <row r="251" s="2" customFormat="1" ht="24.15" customHeight="1">
      <c r="A251" s="40"/>
      <c r="B251" s="41"/>
      <c r="C251" s="216" t="s">
        <v>481</v>
      </c>
      <c r="D251" s="216" t="s">
        <v>212</v>
      </c>
      <c r="E251" s="217" t="s">
        <v>4279</v>
      </c>
      <c r="F251" s="218" t="s">
        <v>4280</v>
      </c>
      <c r="G251" s="219" t="s">
        <v>417</v>
      </c>
      <c r="H251" s="220">
        <v>11</v>
      </c>
      <c r="I251" s="221"/>
      <c r="J251" s="222">
        <f>ROUND(I251*H251,2)</f>
        <v>0</v>
      </c>
      <c r="K251" s="218" t="s">
        <v>216</v>
      </c>
      <c r="L251" s="46"/>
      <c r="M251" s="223" t="s">
        <v>19</v>
      </c>
      <c r="N251" s="224" t="s">
        <v>45</v>
      </c>
      <c r="O251" s="86"/>
      <c r="P251" s="225">
        <f>O251*H251</f>
        <v>0</v>
      </c>
      <c r="Q251" s="225">
        <v>0.0044000000000000003</v>
      </c>
      <c r="R251" s="225">
        <f>Q251*H251</f>
        <v>0.048400000000000006</v>
      </c>
      <c r="S251" s="225">
        <v>0</v>
      </c>
      <c r="T251" s="226">
        <f>S251*H251</f>
        <v>0</v>
      </c>
      <c r="U251" s="40"/>
      <c r="V251" s="40"/>
      <c r="W251" s="40"/>
      <c r="X251" s="40"/>
      <c r="Y251" s="40"/>
      <c r="Z251" s="40"/>
      <c r="AA251" s="40"/>
      <c r="AB251" s="40"/>
      <c r="AC251" s="40"/>
      <c r="AD251" s="40"/>
      <c r="AE251" s="40"/>
      <c r="AR251" s="227" t="s">
        <v>4270</v>
      </c>
      <c r="AT251" s="227" t="s">
        <v>212</v>
      </c>
      <c r="AU251" s="227" t="s">
        <v>81</v>
      </c>
      <c r="AY251" s="19" t="s">
        <v>210</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4270</v>
      </c>
      <c r="BM251" s="227" t="s">
        <v>560</v>
      </c>
    </row>
    <row r="252" s="2" customFormat="1">
      <c r="A252" s="40"/>
      <c r="B252" s="41"/>
      <c r="C252" s="42"/>
      <c r="D252" s="229" t="s">
        <v>219</v>
      </c>
      <c r="E252" s="42"/>
      <c r="F252" s="230" t="s">
        <v>4281</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219</v>
      </c>
      <c r="AU252" s="19" t="s">
        <v>81</v>
      </c>
    </row>
    <row r="253" s="14" customFormat="1">
      <c r="A253" s="14"/>
      <c r="B253" s="245"/>
      <c r="C253" s="246"/>
      <c r="D253" s="236" t="s">
        <v>221</v>
      </c>
      <c r="E253" s="247" t="s">
        <v>19</v>
      </c>
      <c r="F253" s="248" t="s">
        <v>3241</v>
      </c>
      <c r="G253" s="246"/>
      <c r="H253" s="249">
        <v>11</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221</v>
      </c>
      <c r="AU253" s="255" t="s">
        <v>81</v>
      </c>
      <c r="AV253" s="14" t="s">
        <v>83</v>
      </c>
      <c r="AW253" s="14" t="s">
        <v>34</v>
      </c>
      <c r="AX253" s="14" t="s">
        <v>74</v>
      </c>
      <c r="AY253" s="255" t="s">
        <v>210</v>
      </c>
    </row>
    <row r="254" s="16" customFormat="1">
      <c r="A254" s="16"/>
      <c r="B254" s="267"/>
      <c r="C254" s="268"/>
      <c r="D254" s="236" t="s">
        <v>221</v>
      </c>
      <c r="E254" s="269" t="s">
        <v>19</v>
      </c>
      <c r="F254" s="270" t="s">
        <v>236</v>
      </c>
      <c r="G254" s="268"/>
      <c r="H254" s="271">
        <v>11</v>
      </c>
      <c r="I254" s="272"/>
      <c r="J254" s="268"/>
      <c r="K254" s="268"/>
      <c r="L254" s="273"/>
      <c r="M254" s="274"/>
      <c r="N254" s="275"/>
      <c r="O254" s="275"/>
      <c r="P254" s="275"/>
      <c r="Q254" s="275"/>
      <c r="R254" s="275"/>
      <c r="S254" s="275"/>
      <c r="T254" s="276"/>
      <c r="U254" s="16"/>
      <c r="V254" s="16"/>
      <c r="W254" s="16"/>
      <c r="X254" s="16"/>
      <c r="Y254" s="16"/>
      <c r="Z254" s="16"/>
      <c r="AA254" s="16"/>
      <c r="AB254" s="16"/>
      <c r="AC254" s="16"/>
      <c r="AD254" s="16"/>
      <c r="AE254" s="16"/>
      <c r="AT254" s="277" t="s">
        <v>221</v>
      </c>
      <c r="AU254" s="277" t="s">
        <v>81</v>
      </c>
      <c r="AV254" s="16" t="s">
        <v>217</v>
      </c>
      <c r="AW254" s="16" t="s">
        <v>34</v>
      </c>
      <c r="AX254" s="16" t="s">
        <v>81</v>
      </c>
      <c r="AY254" s="277" t="s">
        <v>210</v>
      </c>
    </row>
    <row r="255" s="2" customFormat="1" ht="16.5" customHeight="1">
      <c r="A255" s="40"/>
      <c r="B255" s="41"/>
      <c r="C255" s="216" t="s">
        <v>487</v>
      </c>
      <c r="D255" s="216" t="s">
        <v>212</v>
      </c>
      <c r="E255" s="217" t="s">
        <v>3255</v>
      </c>
      <c r="F255" s="218" t="s">
        <v>4741</v>
      </c>
      <c r="G255" s="219" t="s">
        <v>409</v>
      </c>
      <c r="H255" s="220">
        <v>2</v>
      </c>
      <c r="I255" s="221"/>
      <c r="J255" s="222">
        <f>ROUND(I255*H255,2)</f>
        <v>0</v>
      </c>
      <c r="K255" s="218" t="s">
        <v>216</v>
      </c>
      <c r="L255" s="46"/>
      <c r="M255" s="223" t="s">
        <v>19</v>
      </c>
      <c r="N255" s="224" t="s">
        <v>45</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4270</v>
      </c>
      <c r="AT255" s="227" t="s">
        <v>212</v>
      </c>
      <c r="AU255" s="227" t="s">
        <v>81</v>
      </c>
      <c r="AY255" s="19" t="s">
        <v>210</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4270</v>
      </c>
      <c r="BM255" s="227" t="s">
        <v>572</v>
      </c>
    </row>
    <row r="256" s="2" customFormat="1">
      <c r="A256" s="40"/>
      <c r="B256" s="41"/>
      <c r="C256" s="42"/>
      <c r="D256" s="229" t="s">
        <v>219</v>
      </c>
      <c r="E256" s="42"/>
      <c r="F256" s="230" t="s">
        <v>3257</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219</v>
      </c>
      <c r="AU256" s="19" t="s">
        <v>81</v>
      </c>
    </row>
    <row r="257" s="14" customFormat="1">
      <c r="A257" s="14"/>
      <c r="B257" s="245"/>
      <c r="C257" s="246"/>
      <c r="D257" s="236" t="s">
        <v>221</v>
      </c>
      <c r="E257" s="247" t="s">
        <v>19</v>
      </c>
      <c r="F257" s="248" t="s">
        <v>3265</v>
      </c>
      <c r="G257" s="246"/>
      <c r="H257" s="249">
        <v>2</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221</v>
      </c>
      <c r="AU257" s="255" t="s">
        <v>81</v>
      </c>
      <c r="AV257" s="14" t="s">
        <v>83</v>
      </c>
      <c r="AW257" s="14" t="s">
        <v>34</v>
      </c>
      <c r="AX257" s="14" t="s">
        <v>74</v>
      </c>
      <c r="AY257" s="255" t="s">
        <v>210</v>
      </c>
    </row>
    <row r="258" s="16" customFormat="1">
      <c r="A258" s="16"/>
      <c r="B258" s="267"/>
      <c r="C258" s="268"/>
      <c r="D258" s="236" t="s">
        <v>221</v>
      </c>
      <c r="E258" s="269" t="s">
        <v>19</v>
      </c>
      <c r="F258" s="270" t="s">
        <v>236</v>
      </c>
      <c r="G258" s="268"/>
      <c r="H258" s="271">
        <v>2</v>
      </c>
      <c r="I258" s="272"/>
      <c r="J258" s="268"/>
      <c r="K258" s="268"/>
      <c r="L258" s="273"/>
      <c r="M258" s="274"/>
      <c r="N258" s="275"/>
      <c r="O258" s="275"/>
      <c r="P258" s="275"/>
      <c r="Q258" s="275"/>
      <c r="R258" s="275"/>
      <c r="S258" s="275"/>
      <c r="T258" s="276"/>
      <c r="U258" s="16"/>
      <c r="V258" s="16"/>
      <c r="W258" s="16"/>
      <c r="X258" s="16"/>
      <c r="Y258" s="16"/>
      <c r="Z258" s="16"/>
      <c r="AA258" s="16"/>
      <c r="AB258" s="16"/>
      <c r="AC258" s="16"/>
      <c r="AD258" s="16"/>
      <c r="AE258" s="16"/>
      <c r="AT258" s="277" t="s">
        <v>221</v>
      </c>
      <c r="AU258" s="277" t="s">
        <v>81</v>
      </c>
      <c r="AV258" s="16" t="s">
        <v>217</v>
      </c>
      <c r="AW258" s="16" t="s">
        <v>34</v>
      </c>
      <c r="AX258" s="16" t="s">
        <v>81</v>
      </c>
      <c r="AY258" s="277" t="s">
        <v>210</v>
      </c>
    </row>
    <row r="259" s="2" customFormat="1" ht="16.5" customHeight="1">
      <c r="A259" s="40"/>
      <c r="B259" s="41"/>
      <c r="C259" s="216" t="s">
        <v>492</v>
      </c>
      <c r="D259" s="216" t="s">
        <v>212</v>
      </c>
      <c r="E259" s="217" t="s">
        <v>4742</v>
      </c>
      <c r="F259" s="218" t="s">
        <v>4743</v>
      </c>
      <c r="G259" s="219" t="s">
        <v>409</v>
      </c>
      <c r="H259" s="220">
        <v>1</v>
      </c>
      <c r="I259" s="221"/>
      <c r="J259" s="222">
        <f>ROUND(I259*H259,2)</f>
        <v>0</v>
      </c>
      <c r="K259" s="218" t="s">
        <v>216</v>
      </c>
      <c r="L259" s="46"/>
      <c r="M259" s="223" t="s">
        <v>19</v>
      </c>
      <c r="N259" s="224" t="s">
        <v>45</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4270</v>
      </c>
      <c r="AT259" s="227" t="s">
        <v>212</v>
      </c>
      <c r="AU259" s="227" t="s">
        <v>81</v>
      </c>
      <c r="AY259" s="19" t="s">
        <v>210</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4270</v>
      </c>
      <c r="BM259" s="227" t="s">
        <v>589</v>
      </c>
    </row>
    <row r="260" s="2" customFormat="1">
      <c r="A260" s="40"/>
      <c r="B260" s="41"/>
      <c r="C260" s="42"/>
      <c r="D260" s="229" t="s">
        <v>219</v>
      </c>
      <c r="E260" s="42"/>
      <c r="F260" s="230" t="s">
        <v>4744</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219</v>
      </c>
      <c r="AU260" s="19" t="s">
        <v>81</v>
      </c>
    </row>
    <row r="261" s="14" customFormat="1">
      <c r="A261" s="14"/>
      <c r="B261" s="245"/>
      <c r="C261" s="246"/>
      <c r="D261" s="236" t="s">
        <v>221</v>
      </c>
      <c r="E261" s="247" t="s">
        <v>19</v>
      </c>
      <c r="F261" s="248" t="s">
        <v>3261</v>
      </c>
      <c r="G261" s="246"/>
      <c r="H261" s="249">
        <v>1</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221</v>
      </c>
      <c r="AU261" s="255" t="s">
        <v>81</v>
      </c>
      <c r="AV261" s="14" t="s">
        <v>83</v>
      </c>
      <c r="AW261" s="14" t="s">
        <v>34</v>
      </c>
      <c r="AX261" s="14" t="s">
        <v>74</v>
      </c>
      <c r="AY261" s="255" t="s">
        <v>210</v>
      </c>
    </row>
    <row r="262" s="16" customFormat="1">
      <c r="A262" s="16"/>
      <c r="B262" s="267"/>
      <c r="C262" s="268"/>
      <c r="D262" s="236" t="s">
        <v>221</v>
      </c>
      <c r="E262" s="269" t="s">
        <v>19</v>
      </c>
      <c r="F262" s="270" t="s">
        <v>236</v>
      </c>
      <c r="G262" s="268"/>
      <c r="H262" s="271">
        <v>1</v>
      </c>
      <c r="I262" s="272"/>
      <c r="J262" s="268"/>
      <c r="K262" s="268"/>
      <c r="L262" s="273"/>
      <c r="M262" s="274"/>
      <c r="N262" s="275"/>
      <c r="O262" s="275"/>
      <c r="P262" s="275"/>
      <c r="Q262" s="275"/>
      <c r="R262" s="275"/>
      <c r="S262" s="275"/>
      <c r="T262" s="276"/>
      <c r="U262" s="16"/>
      <c r="V262" s="16"/>
      <c r="W262" s="16"/>
      <c r="X262" s="16"/>
      <c r="Y262" s="16"/>
      <c r="Z262" s="16"/>
      <c r="AA262" s="16"/>
      <c r="AB262" s="16"/>
      <c r="AC262" s="16"/>
      <c r="AD262" s="16"/>
      <c r="AE262" s="16"/>
      <c r="AT262" s="277" t="s">
        <v>221</v>
      </c>
      <c r="AU262" s="277" t="s">
        <v>81</v>
      </c>
      <c r="AV262" s="16" t="s">
        <v>217</v>
      </c>
      <c r="AW262" s="16" t="s">
        <v>34</v>
      </c>
      <c r="AX262" s="16" t="s">
        <v>81</v>
      </c>
      <c r="AY262" s="277" t="s">
        <v>210</v>
      </c>
    </row>
    <row r="263" s="2" customFormat="1" ht="16.5" customHeight="1">
      <c r="A263" s="40"/>
      <c r="B263" s="41"/>
      <c r="C263" s="216" t="s">
        <v>498</v>
      </c>
      <c r="D263" s="216" t="s">
        <v>212</v>
      </c>
      <c r="E263" s="217" t="s">
        <v>4308</v>
      </c>
      <c r="F263" s="218" t="s">
        <v>4309</v>
      </c>
      <c r="G263" s="219" t="s">
        <v>417</v>
      </c>
      <c r="H263" s="220">
        <v>11</v>
      </c>
      <c r="I263" s="221"/>
      <c r="J263" s="222">
        <f>ROUND(I263*H263,2)</f>
        <v>0</v>
      </c>
      <c r="K263" s="218" t="s">
        <v>216</v>
      </c>
      <c r="L263" s="46"/>
      <c r="M263" s="223" t="s">
        <v>19</v>
      </c>
      <c r="N263" s="224" t="s">
        <v>45</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4270</v>
      </c>
      <c r="AT263" s="227" t="s">
        <v>212</v>
      </c>
      <c r="AU263" s="227" t="s">
        <v>81</v>
      </c>
      <c r="AY263" s="19" t="s">
        <v>210</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4270</v>
      </c>
      <c r="BM263" s="227" t="s">
        <v>601</v>
      </c>
    </row>
    <row r="264" s="2" customFormat="1">
      <c r="A264" s="40"/>
      <c r="B264" s="41"/>
      <c r="C264" s="42"/>
      <c r="D264" s="229" t="s">
        <v>219</v>
      </c>
      <c r="E264" s="42"/>
      <c r="F264" s="230" t="s">
        <v>4310</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219</v>
      </c>
      <c r="AU264" s="19" t="s">
        <v>81</v>
      </c>
    </row>
    <row r="265" s="14" customFormat="1">
      <c r="A265" s="14"/>
      <c r="B265" s="245"/>
      <c r="C265" s="246"/>
      <c r="D265" s="236" t="s">
        <v>221</v>
      </c>
      <c r="E265" s="247" t="s">
        <v>19</v>
      </c>
      <c r="F265" s="248" t="s">
        <v>3241</v>
      </c>
      <c r="G265" s="246"/>
      <c r="H265" s="249">
        <v>11</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221</v>
      </c>
      <c r="AU265" s="255" t="s">
        <v>81</v>
      </c>
      <c r="AV265" s="14" t="s">
        <v>83</v>
      </c>
      <c r="AW265" s="14" t="s">
        <v>34</v>
      </c>
      <c r="AX265" s="14" t="s">
        <v>74</v>
      </c>
      <c r="AY265" s="255" t="s">
        <v>210</v>
      </c>
    </row>
    <row r="266" s="16" customFormat="1">
      <c r="A266" s="16"/>
      <c r="B266" s="267"/>
      <c r="C266" s="268"/>
      <c r="D266" s="236" t="s">
        <v>221</v>
      </c>
      <c r="E266" s="269" t="s">
        <v>19</v>
      </c>
      <c r="F266" s="270" t="s">
        <v>236</v>
      </c>
      <c r="G266" s="268"/>
      <c r="H266" s="271">
        <v>11</v>
      </c>
      <c r="I266" s="272"/>
      <c r="J266" s="268"/>
      <c r="K266" s="268"/>
      <c r="L266" s="273"/>
      <c r="M266" s="274"/>
      <c r="N266" s="275"/>
      <c r="O266" s="275"/>
      <c r="P266" s="275"/>
      <c r="Q266" s="275"/>
      <c r="R266" s="275"/>
      <c r="S266" s="275"/>
      <c r="T266" s="276"/>
      <c r="U266" s="16"/>
      <c r="V266" s="16"/>
      <c r="W266" s="16"/>
      <c r="X266" s="16"/>
      <c r="Y266" s="16"/>
      <c r="Z266" s="16"/>
      <c r="AA266" s="16"/>
      <c r="AB266" s="16"/>
      <c r="AC266" s="16"/>
      <c r="AD266" s="16"/>
      <c r="AE266" s="16"/>
      <c r="AT266" s="277" t="s">
        <v>221</v>
      </c>
      <c r="AU266" s="277" t="s">
        <v>81</v>
      </c>
      <c r="AV266" s="16" t="s">
        <v>217</v>
      </c>
      <c r="AW266" s="16" t="s">
        <v>34</v>
      </c>
      <c r="AX266" s="16" t="s">
        <v>81</v>
      </c>
      <c r="AY266" s="277" t="s">
        <v>210</v>
      </c>
    </row>
    <row r="267" s="12" customFormat="1" ht="25.92" customHeight="1">
      <c r="A267" s="12"/>
      <c r="B267" s="200"/>
      <c r="C267" s="201"/>
      <c r="D267" s="202" t="s">
        <v>73</v>
      </c>
      <c r="E267" s="203" t="s">
        <v>4326</v>
      </c>
      <c r="F267" s="203" t="s">
        <v>4745</v>
      </c>
      <c r="G267" s="201"/>
      <c r="H267" s="201"/>
      <c r="I267" s="204"/>
      <c r="J267" s="205">
        <f>BK267</f>
        <v>0</v>
      </c>
      <c r="K267" s="201"/>
      <c r="L267" s="206"/>
      <c r="M267" s="207"/>
      <c r="N267" s="208"/>
      <c r="O267" s="208"/>
      <c r="P267" s="209">
        <f>SUM(P268:P309)</f>
        <v>0</v>
      </c>
      <c r="Q267" s="208"/>
      <c r="R267" s="209">
        <f>SUM(R268:R309)</f>
        <v>1.74214</v>
      </c>
      <c r="S267" s="208"/>
      <c r="T267" s="210">
        <f>SUM(T268:T309)</f>
        <v>0</v>
      </c>
      <c r="U267" s="12"/>
      <c r="V267" s="12"/>
      <c r="W267" s="12"/>
      <c r="X267" s="12"/>
      <c r="Y267" s="12"/>
      <c r="Z267" s="12"/>
      <c r="AA267" s="12"/>
      <c r="AB267" s="12"/>
      <c r="AC267" s="12"/>
      <c r="AD267" s="12"/>
      <c r="AE267" s="12"/>
      <c r="AR267" s="211" t="s">
        <v>81</v>
      </c>
      <c r="AT267" s="212" t="s">
        <v>73</v>
      </c>
      <c r="AU267" s="212" t="s">
        <v>74</v>
      </c>
      <c r="AY267" s="211" t="s">
        <v>210</v>
      </c>
      <c r="BK267" s="213">
        <f>SUM(BK268:BK309)</f>
        <v>0</v>
      </c>
    </row>
    <row r="268" s="2" customFormat="1" ht="16.5" customHeight="1">
      <c r="A268" s="40"/>
      <c r="B268" s="41"/>
      <c r="C268" s="216" t="s">
        <v>504</v>
      </c>
      <c r="D268" s="216" t="s">
        <v>212</v>
      </c>
      <c r="E268" s="217" t="s">
        <v>4328</v>
      </c>
      <c r="F268" s="218" t="s">
        <v>4329</v>
      </c>
      <c r="G268" s="219" t="s">
        <v>409</v>
      </c>
      <c r="H268" s="220">
        <v>1</v>
      </c>
      <c r="I268" s="221"/>
      <c r="J268" s="222">
        <f>ROUND(I268*H268,2)</f>
        <v>0</v>
      </c>
      <c r="K268" s="218" t="s">
        <v>216</v>
      </c>
      <c r="L268" s="46"/>
      <c r="M268" s="223" t="s">
        <v>19</v>
      </c>
      <c r="N268" s="224" t="s">
        <v>45</v>
      </c>
      <c r="O268" s="86"/>
      <c r="P268" s="225">
        <f>O268*H268</f>
        <v>0</v>
      </c>
      <c r="Q268" s="225">
        <v>0.41488999999999998</v>
      </c>
      <c r="R268" s="225">
        <f>Q268*H268</f>
        <v>0.41488999999999998</v>
      </c>
      <c r="S268" s="225">
        <v>0</v>
      </c>
      <c r="T268" s="226">
        <f>S268*H268</f>
        <v>0</v>
      </c>
      <c r="U268" s="40"/>
      <c r="V268" s="40"/>
      <c r="W268" s="40"/>
      <c r="X268" s="40"/>
      <c r="Y268" s="40"/>
      <c r="Z268" s="40"/>
      <c r="AA268" s="40"/>
      <c r="AB268" s="40"/>
      <c r="AC268" s="40"/>
      <c r="AD268" s="40"/>
      <c r="AE268" s="40"/>
      <c r="AR268" s="227" t="s">
        <v>217</v>
      </c>
      <c r="AT268" s="227" t="s">
        <v>212</v>
      </c>
      <c r="AU268" s="227" t="s">
        <v>81</v>
      </c>
      <c r="AY268" s="19" t="s">
        <v>210</v>
      </c>
      <c r="BE268" s="228">
        <f>IF(N268="základní",J268,0)</f>
        <v>0</v>
      </c>
      <c r="BF268" s="228">
        <f>IF(N268="snížená",J268,0)</f>
        <v>0</v>
      </c>
      <c r="BG268" s="228">
        <f>IF(N268="zákl. přenesená",J268,0)</f>
        <v>0</v>
      </c>
      <c r="BH268" s="228">
        <f>IF(N268="sníž. přenesená",J268,0)</f>
        <v>0</v>
      </c>
      <c r="BI268" s="228">
        <f>IF(N268="nulová",J268,0)</f>
        <v>0</v>
      </c>
      <c r="BJ268" s="19" t="s">
        <v>81</v>
      </c>
      <c r="BK268" s="228">
        <f>ROUND(I268*H268,2)</f>
        <v>0</v>
      </c>
      <c r="BL268" s="19" t="s">
        <v>217</v>
      </c>
      <c r="BM268" s="227" t="s">
        <v>618</v>
      </c>
    </row>
    <row r="269" s="2" customFormat="1">
      <c r="A269" s="40"/>
      <c r="B269" s="41"/>
      <c r="C269" s="42"/>
      <c r="D269" s="229" t="s">
        <v>219</v>
      </c>
      <c r="E269" s="42"/>
      <c r="F269" s="230" t="s">
        <v>4330</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219</v>
      </c>
      <c r="AU269" s="19" t="s">
        <v>81</v>
      </c>
    </row>
    <row r="270" s="14" customFormat="1">
      <c r="A270" s="14"/>
      <c r="B270" s="245"/>
      <c r="C270" s="246"/>
      <c r="D270" s="236" t="s">
        <v>221</v>
      </c>
      <c r="E270" s="247" t="s">
        <v>19</v>
      </c>
      <c r="F270" s="248" t="s">
        <v>3261</v>
      </c>
      <c r="G270" s="246"/>
      <c r="H270" s="249">
        <v>1</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221</v>
      </c>
      <c r="AU270" s="255" t="s">
        <v>81</v>
      </c>
      <c r="AV270" s="14" t="s">
        <v>83</v>
      </c>
      <c r="AW270" s="14" t="s">
        <v>34</v>
      </c>
      <c r="AX270" s="14" t="s">
        <v>74</v>
      </c>
      <c r="AY270" s="255" t="s">
        <v>210</v>
      </c>
    </row>
    <row r="271" s="16" customFormat="1">
      <c r="A271" s="16"/>
      <c r="B271" s="267"/>
      <c r="C271" s="268"/>
      <c r="D271" s="236" t="s">
        <v>221</v>
      </c>
      <c r="E271" s="269" t="s">
        <v>19</v>
      </c>
      <c r="F271" s="270" t="s">
        <v>236</v>
      </c>
      <c r="G271" s="268"/>
      <c r="H271" s="271">
        <v>1</v>
      </c>
      <c r="I271" s="272"/>
      <c r="J271" s="268"/>
      <c r="K271" s="268"/>
      <c r="L271" s="273"/>
      <c r="M271" s="274"/>
      <c r="N271" s="275"/>
      <c r="O271" s="275"/>
      <c r="P271" s="275"/>
      <c r="Q271" s="275"/>
      <c r="R271" s="275"/>
      <c r="S271" s="275"/>
      <c r="T271" s="276"/>
      <c r="U271" s="16"/>
      <c r="V271" s="16"/>
      <c r="W271" s="16"/>
      <c r="X271" s="16"/>
      <c r="Y271" s="16"/>
      <c r="Z271" s="16"/>
      <c r="AA271" s="16"/>
      <c r="AB271" s="16"/>
      <c r="AC271" s="16"/>
      <c r="AD271" s="16"/>
      <c r="AE271" s="16"/>
      <c r="AT271" s="277" t="s">
        <v>221</v>
      </c>
      <c r="AU271" s="277" t="s">
        <v>81</v>
      </c>
      <c r="AV271" s="16" t="s">
        <v>217</v>
      </c>
      <c r="AW271" s="16" t="s">
        <v>34</v>
      </c>
      <c r="AX271" s="16" t="s">
        <v>81</v>
      </c>
      <c r="AY271" s="277" t="s">
        <v>210</v>
      </c>
    </row>
    <row r="272" s="2" customFormat="1" ht="16.5" customHeight="1">
      <c r="A272" s="40"/>
      <c r="B272" s="41"/>
      <c r="C272" s="278" t="s">
        <v>514</v>
      </c>
      <c r="D272" s="278" t="s">
        <v>424</v>
      </c>
      <c r="E272" s="279" t="s">
        <v>4331</v>
      </c>
      <c r="F272" s="280" t="s">
        <v>4746</v>
      </c>
      <c r="G272" s="281" t="s">
        <v>409</v>
      </c>
      <c r="H272" s="282">
        <v>1</v>
      </c>
      <c r="I272" s="283"/>
      <c r="J272" s="284">
        <f>ROUND(I272*H272,2)</f>
        <v>0</v>
      </c>
      <c r="K272" s="280" t="s">
        <v>216</v>
      </c>
      <c r="L272" s="285"/>
      <c r="M272" s="286" t="s">
        <v>19</v>
      </c>
      <c r="N272" s="287" t="s">
        <v>45</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286</v>
      </c>
      <c r="AT272" s="227" t="s">
        <v>424</v>
      </c>
      <c r="AU272" s="227" t="s">
        <v>81</v>
      </c>
      <c r="AY272" s="19" t="s">
        <v>210</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217</v>
      </c>
      <c r="BM272" s="227" t="s">
        <v>690</v>
      </c>
    </row>
    <row r="273" s="14" customFormat="1">
      <c r="A273" s="14"/>
      <c r="B273" s="245"/>
      <c r="C273" s="246"/>
      <c r="D273" s="236" t="s">
        <v>221</v>
      </c>
      <c r="E273" s="247" t="s">
        <v>19</v>
      </c>
      <c r="F273" s="248" t="s">
        <v>3261</v>
      </c>
      <c r="G273" s="246"/>
      <c r="H273" s="249">
        <v>1</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81</v>
      </c>
      <c r="AV273" s="14" t="s">
        <v>83</v>
      </c>
      <c r="AW273" s="14" t="s">
        <v>34</v>
      </c>
      <c r="AX273" s="14" t="s">
        <v>74</v>
      </c>
      <c r="AY273" s="255" t="s">
        <v>210</v>
      </c>
    </row>
    <row r="274" s="16" customFormat="1">
      <c r="A274" s="16"/>
      <c r="B274" s="267"/>
      <c r="C274" s="268"/>
      <c r="D274" s="236" t="s">
        <v>221</v>
      </c>
      <c r="E274" s="269" t="s">
        <v>19</v>
      </c>
      <c r="F274" s="270" t="s">
        <v>236</v>
      </c>
      <c r="G274" s="268"/>
      <c r="H274" s="271">
        <v>1</v>
      </c>
      <c r="I274" s="272"/>
      <c r="J274" s="268"/>
      <c r="K274" s="268"/>
      <c r="L274" s="273"/>
      <c r="M274" s="274"/>
      <c r="N274" s="275"/>
      <c r="O274" s="275"/>
      <c r="P274" s="275"/>
      <c r="Q274" s="275"/>
      <c r="R274" s="275"/>
      <c r="S274" s="275"/>
      <c r="T274" s="276"/>
      <c r="U274" s="16"/>
      <c r="V274" s="16"/>
      <c r="W274" s="16"/>
      <c r="X274" s="16"/>
      <c r="Y274" s="16"/>
      <c r="Z274" s="16"/>
      <c r="AA274" s="16"/>
      <c r="AB274" s="16"/>
      <c r="AC274" s="16"/>
      <c r="AD274" s="16"/>
      <c r="AE274" s="16"/>
      <c r="AT274" s="277" t="s">
        <v>221</v>
      </c>
      <c r="AU274" s="277" t="s">
        <v>81</v>
      </c>
      <c r="AV274" s="16" t="s">
        <v>217</v>
      </c>
      <c r="AW274" s="16" t="s">
        <v>34</v>
      </c>
      <c r="AX274" s="16" t="s">
        <v>81</v>
      </c>
      <c r="AY274" s="277" t="s">
        <v>210</v>
      </c>
    </row>
    <row r="275" s="2" customFormat="1" ht="16.5" customHeight="1">
      <c r="A275" s="40"/>
      <c r="B275" s="41"/>
      <c r="C275" s="216" t="s">
        <v>521</v>
      </c>
      <c r="D275" s="216" t="s">
        <v>212</v>
      </c>
      <c r="E275" s="217" t="s">
        <v>4333</v>
      </c>
      <c r="F275" s="218" t="s">
        <v>4334</v>
      </c>
      <c r="G275" s="219" t="s">
        <v>409</v>
      </c>
      <c r="H275" s="220">
        <v>1</v>
      </c>
      <c r="I275" s="221"/>
      <c r="J275" s="222">
        <f>ROUND(I275*H275,2)</f>
        <v>0</v>
      </c>
      <c r="K275" s="218" t="s">
        <v>216</v>
      </c>
      <c r="L275" s="46"/>
      <c r="M275" s="223" t="s">
        <v>19</v>
      </c>
      <c r="N275" s="224" t="s">
        <v>45</v>
      </c>
      <c r="O275" s="86"/>
      <c r="P275" s="225">
        <f>O275*H275</f>
        <v>0</v>
      </c>
      <c r="Q275" s="225">
        <v>0.41488999999999998</v>
      </c>
      <c r="R275" s="225">
        <f>Q275*H275</f>
        <v>0.41488999999999998</v>
      </c>
      <c r="S275" s="225">
        <v>0</v>
      </c>
      <c r="T275" s="226">
        <f>S275*H275</f>
        <v>0</v>
      </c>
      <c r="U275" s="40"/>
      <c r="V275" s="40"/>
      <c r="W275" s="40"/>
      <c r="X275" s="40"/>
      <c r="Y275" s="40"/>
      <c r="Z275" s="40"/>
      <c r="AA275" s="40"/>
      <c r="AB275" s="40"/>
      <c r="AC275" s="40"/>
      <c r="AD275" s="40"/>
      <c r="AE275" s="40"/>
      <c r="AR275" s="227" t="s">
        <v>217</v>
      </c>
      <c r="AT275" s="227" t="s">
        <v>212</v>
      </c>
      <c r="AU275" s="227" t="s">
        <v>81</v>
      </c>
      <c r="AY275" s="19" t="s">
        <v>210</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217</v>
      </c>
      <c r="BM275" s="227" t="s">
        <v>718</v>
      </c>
    </row>
    <row r="276" s="2" customFormat="1">
      <c r="A276" s="40"/>
      <c r="B276" s="41"/>
      <c r="C276" s="42"/>
      <c r="D276" s="229" t="s">
        <v>219</v>
      </c>
      <c r="E276" s="42"/>
      <c r="F276" s="230" t="s">
        <v>4335</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219</v>
      </c>
      <c r="AU276" s="19" t="s">
        <v>81</v>
      </c>
    </row>
    <row r="277" s="14" customFormat="1">
      <c r="A277" s="14"/>
      <c r="B277" s="245"/>
      <c r="C277" s="246"/>
      <c r="D277" s="236" t="s">
        <v>221</v>
      </c>
      <c r="E277" s="247" t="s">
        <v>19</v>
      </c>
      <c r="F277" s="248" t="s">
        <v>3261</v>
      </c>
      <c r="G277" s="246"/>
      <c r="H277" s="249">
        <v>1</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221</v>
      </c>
      <c r="AU277" s="255" t="s">
        <v>81</v>
      </c>
      <c r="AV277" s="14" t="s">
        <v>83</v>
      </c>
      <c r="AW277" s="14" t="s">
        <v>34</v>
      </c>
      <c r="AX277" s="14" t="s">
        <v>74</v>
      </c>
      <c r="AY277" s="255" t="s">
        <v>210</v>
      </c>
    </row>
    <row r="278" s="16" customFormat="1">
      <c r="A278" s="16"/>
      <c r="B278" s="267"/>
      <c r="C278" s="268"/>
      <c r="D278" s="236" t="s">
        <v>221</v>
      </c>
      <c r="E278" s="269" t="s">
        <v>19</v>
      </c>
      <c r="F278" s="270" t="s">
        <v>236</v>
      </c>
      <c r="G278" s="268"/>
      <c r="H278" s="271">
        <v>1</v>
      </c>
      <c r="I278" s="272"/>
      <c r="J278" s="268"/>
      <c r="K278" s="268"/>
      <c r="L278" s="273"/>
      <c r="M278" s="274"/>
      <c r="N278" s="275"/>
      <c r="O278" s="275"/>
      <c r="P278" s="275"/>
      <c r="Q278" s="275"/>
      <c r="R278" s="275"/>
      <c r="S278" s="275"/>
      <c r="T278" s="276"/>
      <c r="U278" s="16"/>
      <c r="V278" s="16"/>
      <c r="W278" s="16"/>
      <c r="X278" s="16"/>
      <c r="Y278" s="16"/>
      <c r="Z278" s="16"/>
      <c r="AA278" s="16"/>
      <c r="AB278" s="16"/>
      <c r="AC278" s="16"/>
      <c r="AD278" s="16"/>
      <c r="AE278" s="16"/>
      <c r="AT278" s="277" t="s">
        <v>221</v>
      </c>
      <c r="AU278" s="277" t="s">
        <v>81</v>
      </c>
      <c r="AV278" s="16" t="s">
        <v>217</v>
      </c>
      <c r="AW278" s="16" t="s">
        <v>34</v>
      </c>
      <c r="AX278" s="16" t="s">
        <v>81</v>
      </c>
      <c r="AY278" s="277" t="s">
        <v>210</v>
      </c>
    </row>
    <row r="279" s="2" customFormat="1" ht="16.5" customHeight="1">
      <c r="A279" s="40"/>
      <c r="B279" s="41"/>
      <c r="C279" s="278" t="s">
        <v>540</v>
      </c>
      <c r="D279" s="278" t="s">
        <v>424</v>
      </c>
      <c r="E279" s="279" t="s">
        <v>4336</v>
      </c>
      <c r="F279" s="280" t="s">
        <v>4747</v>
      </c>
      <c r="G279" s="281" t="s">
        <v>409</v>
      </c>
      <c r="H279" s="282">
        <v>1</v>
      </c>
      <c r="I279" s="283"/>
      <c r="J279" s="284">
        <f>ROUND(I279*H279,2)</f>
        <v>0</v>
      </c>
      <c r="K279" s="280" t="s">
        <v>216</v>
      </c>
      <c r="L279" s="285"/>
      <c r="M279" s="286" t="s">
        <v>19</v>
      </c>
      <c r="N279" s="287" t="s">
        <v>45</v>
      </c>
      <c r="O279" s="86"/>
      <c r="P279" s="225">
        <f>O279*H279</f>
        <v>0</v>
      </c>
      <c r="Q279" s="225">
        <v>0</v>
      </c>
      <c r="R279" s="225">
        <f>Q279*H279</f>
        <v>0</v>
      </c>
      <c r="S279" s="225">
        <v>0</v>
      </c>
      <c r="T279" s="226">
        <f>S279*H279</f>
        <v>0</v>
      </c>
      <c r="U279" s="40"/>
      <c r="V279" s="40"/>
      <c r="W279" s="40"/>
      <c r="X279" s="40"/>
      <c r="Y279" s="40"/>
      <c r="Z279" s="40"/>
      <c r="AA279" s="40"/>
      <c r="AB279" s="40"/>
      <c r="AC279" s="40"/>
      <c r="AD279" s="40"/>
      <c r="AE279" s="40"/>
      <c r="AR279" s="227" t="s">
        <v>286</v>
      </c>
      <c r="AT279" s="227" t="s">
        <v>424</v>
      </c>
      <c r="AU279" s="227" t="s">
        <v>81</v>
      </c>
      <c r="AY279" s="19" t="s">
        <v>210</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217</v>
      </c>
      <c r="BM279" s="227" t="s">
        <v>847</v>
      </c>
    </row>
    <row r="280" s="14" customFormat="1">
      <c r="A280" s="14"/>
      <c r="B280" s="245"/>
      <c r="C280" s="246"/>
      <c r="D280" s="236" t="s">
        <v>221</v>
      </c>
      <c r="E280" s="247" t="s">
        <v>19</v>
      </c>
      <c r="F280" s="248" t="s">
        <v>3261</v>
      </c>
      <c r="G280" s="246"/>
      <c r="H280" s="249">
        <v>1</v>
      </c>
      <c r="I280" s="250"/>
      <c r="J280" s="246"/>
      <c r="K280" s="246"/>
      <c r="L280" s="251"/>
      <c r="M280" s="252"/>
      <c r="N280" s="253"/>
      <c r="O280" s="253"/>
      <c r="P280" s="253"/>
      <c r="Q280" s="253"/>
      <c r="R280" s="253"/>
      <c r="S280" s="253"/>
      <c r="T280" s="254"/>
      <c r="U280" s="14"/>
      <c r="V280" s="14"/>
      <c r="W280" s="14"/>
      <c r="X280" s="14"/>
      <c r="Y280" s="14"/>
      <c r="Z280" s="14"/>
      <c r="AA280" s="14"/>
      <c r="AB280" s="14"/>
      <c r="AC280" s="14"/>
      <c r="AD280" s="14"/>
      <c r="AE280" s="14"/>
      <c r="AT280" s="255" t="s">
        <v>221</v>
      </c>
      <c r="AU280" s="255" t="s">
        <v>81</v>
      </c>
      <c r="AV280" s="14" t="s">
        <v>83</v>
      </c>
      <c r="AW280" s="14" t="s">
        <v>34</v>
      </c>
      <c r="AX280" s="14" t="s">
        <v>74</v>
      </c>
      <c r="AY280" s="255" t="s">
        <v>210</v>
      </c>
    </row>
    <row r="281" s="16" customFormat="1">
      <c r="A281" s="16"/>
      <c r="B281" s="267"/>
      <c r="C281" s="268"/>
      <c r="D281" s="236" t="s">
        <v>221</v>
      </c>
      <c r="E281" s="269" t="s">
        <v>19</v>
      </c>
      <c r="F281" s="270" t="s">
        <v>236</v>
      </c>
      <c r="G281" s="268"/>
      <c r="H281" s="271">
        <v>1</v>
      </c>
      <c r="I281" s="272"/>
      <c r="J281" s="268"/>
      <c r="K281" s="268"/>
      <c r="L281" s="273"/>
      <c r="M281" s="274"/>
      <c r="N281" s="275"/>
      <c r="O281" s="275"/>
      <c r="P281" s="275"/>
      <c r="Q281" s="275"/>
      <c r="R281" s="275"/>
      <c r="S281" s="275"/>
      <c r="T281" s="276"/>
      <c r="U281" s="16"/>
      <c r="V281" s="16"/>
      <c r="W281" s="16"/>
      <c r="X281" s="16"/>
      <c r="Y281" s="16"/>
      <c r="Z281" s="16"/>
      <c r="AA281" s="16"/>
      <c r="AB281" s="16"/>
      <c r="AC281" s="16"/>
      <c r="AD281" s="16"/>
      <c r="AE281" s="16"/>
      <c r="AT281" s="277" t="s">
        <v>221</v>
      </c>
      <c r="AU281" s="277" t="s">
        <v>81</v>
      </c>
      <c r="AV281" s="16" t="s">
        <v>217</v>
      </c>
      <c r="AW281" s="16" t="s">
        <v>34</v>
      </c>
      <c r="AX281" s="16" t="s">
        <v>81</v>
      </c>
      <c r="AY281" s="277" t="s">
        <v>210</v>
      </c>
    </row>
    <row r="282" s="2" customFormat="1" ht="16.5" customHeight="1">
      <c r="A282" s="40"/>
      <c r="B282" s="41"/>
      <c r="C282" s="216" t="s">
        <v>548</v>
      </c>
      <c r="D282" s="216" t="s">
        <v>212</v>
      </c>
      <c r="E282" s="217" t="s">
        <v>4338</v>
      </c>
      <c r="F282" s="218" t="s">
        <v>4339</v>
      </c>
      <c r="G282" s="219" t="s">
        <v>409</v>
      </c>
      <c r="H282" s="220">
        <v>3</v>
      </c>
      <c r="I282" s="221"/>
      <c r="J282" s="222">
        <f>ROUND(I282*H282,2)</f>
        <v>0</v>
      </c>
      <c r="K282" s="218" t="s">
        <v>216</v>
      </c>
      <c r="L282" s="46"/>
      <c r="M282" s="223" t="s">
        <v>19</v>
      </c>
      <c r="N282" s="224" t="s">
        <v>45</v>
      </c>
      <c r="O282" s="86"/>
      <c r="P282" s="225">
        <f>O282*H282</f>
        <v>0</v>
      </c>
      <c r="Q282" s="225">
        <v>0.0098899999999999995</v>
      </c>
      <c r="R282" s="225">
        <f>Q282*H282</f>
        <v>0.029669999999999998</v>
      </c>
      <c r="S282" s="225">
        <v>0</v>
      </c>
      <c r="T282" s="226">
        <f>S282*H282</f>
        <v>0</v>
      </c>
      <c r="U282" s="40"/>
      <c r="V282" s="40"/>
      <c r="W282" s="40"/>
      <c r="X282" s="40"/>
      <c r="Y282" s="40"/>
      <c r="Z282" s="40"/>
      <c r="AA282" s="40"/>
      <c r="AB282" s="40"/>
      <c r="AC282" s="40"/>
      <c r="AD282" s="40"/>
      <c r="AE282" s="40"/>
      <c r="AR282" s="227" t="s">
        <v>217</v>
      </c>
      <c r="AT282" s="227" t="s">
        <v>212</v>
      </c>
      <c r="AU282" s="227" t="s">
        <v>81</v>
      </c>
      <c r="AY282" s="19" t="s">
        <v>210</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217</v>
      </c>
      <c r="BM282" s="227" t="s">
        <v>860</v>
      </c>
    </row>
    <row r="283" s="2" customFormat="1">
      <c r="A283" s="40"/>
      <c r="B283" s="41"/>
      <c r="C283" s="42"/>
      <c r="D283" s="229" t="s">
        <v>219</v>
      </c>
      <c r="E283" s="42"/>
      <c r="F283" s="230" t="s">
        <v>4340</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219</v>
      </c>
      <c r="AU283" s="19" t="s">
        <v>81</v>
      </c>
    </row>
    <row r="284" s="14" customFormat="1">
      <c r="A284" s="14"/>
      <c r="B284" s="245"/>
      <c r="C284" s="246"/>
      <c r="D284" s="236" t="s">
        <v>221</v>
      </c>
      <c r="E284" s="247" t="s">
        <v>19</v>
      </c>
      <c r="F284" s="248" t="s">
        <v>2324</v>
      </c>
      <c r="G284" s="246"/>
      <c r="H284" s="249">
        <v>3</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221</v>
      </c>
      <c r="AU284" s="255" t="s">
        <v>81</v>
      </c>
      <c r="AV284" s="14" t="s">
        <v>83</v>
      </c>
      <c r="AW284" s="14" t="s">
        <v>34</v>
      </c>
      <c r="AX284" s="14" t="s">
        <v>74</v>
      </c>
      <c r="AY284" s="255" t="s">
        <v>210</v>
      </c>
    </row>
    <row r="285" s="16" customFormat="1">
      <c r="A285" s="16"/>
      <c r="B285" s="267"/>
      <c r="C285" s="268"/>
      <c r="D285" s="236" t="s">
        <v>221</v>
      </c>
      <c r="E285" s="269" t="s">
        <v>19</v>
      </c>
      <c r="F285" s="270" t="s">
        <v>236</v>
      </c>
      <c r="G285" s="268"/>
      <c r="H285" s="271">
        <v>3</v>
      </c>
      <c r="I285" s="272"/>
      <c r="J285" s="268"/>
      <c r="K285" s="268"/>
      <c r="L285" s="273"/>
      <c r="M285" s="274"/>
      <c r="N285" s="275"/>
      <c r="O285" s="275"/>
      <c r="P285" s="275"/>
      <c r="Q285" s="275"/>
      <c r="R285" s="275"/>
      <c r="S285" s="275"/>
      <c r="T285" s="276"/>
      <c r="U285" s="16"/>
      <c r="V285" s="16"/>
      <c r="W285" s="16"/>
      <c r="X285" s="16"/>
      <c r="Y285" s="16"/>
      <c r="Z285" s="16"/>
      <c r="AA285" s="16"/>
      <c r="AB285" s="16"/>
      <c r="AC285" s="16"/>
      <c r="AD285" s="16"/>
      <c r="AE285" s="16"/>
      <c r="AT285" s="277" t="s">
        <v>221</v>
      </c>
      <c r="AU285" s="277" t="s">
        <v>81</v>
      </c>
      <c r="AV285" s="16" t="s">
        <v>217</v>
      </c>
      <c r="AW285" s="16" t="s">
        <v>34</v>
      </c>
      <c r="AX285" s="16" t="s">
        <v>81</v>
      </c>
      <c r="AY285" s="277" t="s">
        <v>210</v>
      </c>
    </row>
    <row r="286" s="2" customFormat="1" ht="16.5" customHeight="1">
      <c r="A286" s="40"/>
      <c r="B286" s="41"/>
      <c r="C286" s="278" t="s">
        <v>560</v>
      </c>
      <c r="D286" s="278" t="s">
        <v>424</v>
      </c>
      <c r="E286" s="279" t="s">
        <v>4341</v>
      </c>
      <c r="F286" s="280" t="s">
        <v>4342</v>
      </c>
      <c r="G286" s="281" t="s">
        <v>409</v>
      </c>
      <c r="H286" s="282">
        <v>3</v>
      </c>
      <c r="I286" s="283"/>
      <c r="J286" s="284">
        <f>ROUND(I286*H286,2)</f>
        <v>0</v>
      </c>
      <c r="K286" s="280" t="s">
        <v>216</v>
      </c>
      <c r="L286" s="285"/>
      <c r="M286" s="286" t="s">
        <v>19</v>
      </c>
      <c r="N286" s="287" t="s">
        <v>45</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286</v>
      </c>
      <c r="AT286" s="227" t="s">
        <v>424</v>
      </c>
      <c r="AU286" s="227" t="s">
        <v>81</v>
      </c>
      <c r="AY286" s="19" t="s">
        <v>210</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217</v>
      </c>
      <c r="BM286" s="227" t="s">
        <v>872</v>
      </c>
    </row>
    <row r="287" s="14" customFormat="1">
      <c r="A287" s="14"/>
      <c r="B287" s="245"/>
      <c r="C287" s="246"/>
      <c r="D287" s="236" t="s">
        <v>221</v>
      </c>
      <c r="E287" s="247" t="s">
        <v>19</v>
      </c>
      <c r="F287" s="248" t="s">
        <v>2324</v>
      </c>
      <c r="G287" s="246"/>
      <c r="H287" s="249">
        <v>3</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221</v>
      </c>
      <c r="AU287" s="255" t="s">
        <v>81</v>
      </c>
      <c r="AV287" s="14" t="s">
        <v>83</v>
      </c>
      <c r="AW287" s="14" t="s">
        <v>34</v>
      </c>
      <c r="AX287" s="14" t="s">
        <v>74</v>
      </c>
      <c r="AY287" s="255" t="s">
        <v>210</v>
      </c>
    </row>
    <row r="288" s="16" customFormat="1">
      <c r="A288" s="16"/>
      <c r="B288" s="267"/>
      <c r="C288" s="268"/>
      <c r="D288" s="236" t="s">
        <v>221</v>
      </c>
      <c r="E288" s="269" t="s">
        <v>19</v>
      </c>
      <c r="F288" s="270" t="s">
        <v>236</v>
      </c>
      <c r="G288" s="268"/>
      <c r="H288" s="271">
        <v>3</v>
      </c>
      <c r="I288" s="272"/>
      <c r="J288" s="268"/>
      <c r="K288" s="268"/>
      <c r="L288" s="273"/>
      <c r="M288" s="274"/>
      <c r="N288" s="275"/>
      <c r="O288" s="275"/>
      <c r="P288" s="275"/>
      <c r="Q288" s="275"/>
      <c r="R288" s="275"/>
      <c r="S288" s="275"/>
      <c r="T288" s="276"/>
      <c r="U288" s="16"/>
      <c r="V288" s="16"/>
      <c r="W288" s="16"/>
      <c r="X288" s="16"/>
      <c r="Y288" s="16"/>
      <c r="Z288" s="16"/>
      <c r="AA288" s="16"/>
      <c r="AB288" s="16"/>
      <c r="AC288" s="16"/>
      <c r="AD288" s="16"/>
      <c r="AE288" s="16"/>
      <c r="AT288" s="277" t="s">
        <v>221</v>
      </c>
      <c r="AU288" s="277" t="s">
        <v>81</v>
      </c>
      <c r="AV288" s="16" t="s">
        <v>217</v>
      </c>
      <c r="AW288" s="16" t="s">
        <v>34</v>
      </c>
      <c r="AX288" s="16" t="s">
        <v>81</v>
      </c>
      <c r="AY288" s="277" t="s">
        <v>210</v>
      </c>
    </row>
    <row r="289" s="2" customFormat="1" ht="16.5" customHeight="1">
      <c r="A289" s="40"/>
      <c r="B289" s="41"/>
      <c r="C289" s="216" t="s">
        <v>566</v>
      </c>
      <c r="D289" s="216" t="s">
        <v>212</v>
      </c>
      <c r="E289" s="217" t="s">
        <v>4748</v>
      </c>
      <c r="F289" s="218" t="s">
        <v>4749</v>
      </c>
      <c r="G289" s="219" t="s">
        <v>409</v>
      </c>
      <c r="H289" s="220">
        <v>3</v>
      </c>
      <c r="I289" s="221"/>
      <c r="J289" s="222">
        <f>ROUND(I289*H289,2)</f>
        <v>0</v>
      </c>
      <c r="K289" s="218" t="s">
        <v>216</v>
      </c>
      <c r="L289" s="46"/>
      <c r="M289" s="223" t="s">
        <v>19</v>
      </c>
      <c r="N289" s="224" t="s">
        <v>45</v>
      </c>
      <c r="O289" s="86"/>
      <c r="P289" s="225">
        <f>O289*H289</f>
        <v>0</v>
      </c>
      <c r="Q289" s="225">
        <v>0.0098899999999999995</v>
      </c>
      <c r="R289" s="225">
        <f>Q289*H289</f>
        <v>0.029669999999999998</v>
      </c>
      <c r="S289" s="225">
        <v>0</v>
      </c>
      <c r="T289" s="226">
        <f>S289*H289</f>
        <v>0</v>
      </c>
      <c r="U289" s="40"/>
      <c r="V289" s="40"/>
      <c r="W289" s="40"/>
      <c r="X289" s="40"/>
      <c r="Y289" s="40"/>
      <c r="Z289" s="40"/>
      <c r="AA289" s="40"/>
      <c r="AB289" s="40"/>
      <c r="AC289" s="40"/>
      <c r="AD289" s="40"/>
      <c r="AE289" s="40"/>
      <c r="AR289" s="227" t="s">
        <v>217</v>
      </c>
      <c r="AT289" s="227" t="s">
        <v>212</v>
      </c>
      <c r="AU289" s="227" t="s">
        <v>81</v>
      </c>
      <c r="AY289" s="19" t="s">
        <v>210</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217</v>
      </c>
      <c r="BM289" s="227" t="s">
        <v>884</v>
      </c>
    </row>
    <row r="290" s="2" customFormat="1">
      <c r="A290" s="40"/>
      <c r="B290" s="41"/>
      <c r="C290" s="42"/>
      <c r="D290" s="229" t="s">
        <v>219</v>
      </c>
      <c r="E290" s="42"/>
      <c r="F290" s="230" t="s">
        <v>4750</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219</v>
      </c>
      <c r="AU290" s="19" t="s">
        <v>81</v>
      </c>
    </row>
    <row r="291" s="14" customFormat="1">
      <c r="A291" s="14"/>
      <c r="B291" s="245"/>
      <c r="C291" s="246"/>
      <c r="D291" s="236" t="s">
        <v>221</v>
      </c>
      <c r="E291" s="247" t="s">
        <v>19</v>
      </c>
      <c r="F291" s="248" t="s">
        <v>2324</v>
      </c>
      <c r="G291" s="246"/>
      <c r="H291" s="249">
        <v>3</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221</v>
      </c>
      <c r="AU291" s="255" t="s">
        <v>81</v>
      </c>
      <c r="AV291" s="14" t="s">
        <v>83</v>
      </c>
      <c r="AW291" s="14" t="s">
        <v>34</v>
      </c>
      <c r="AX291" s="14" t="s">
        <v>74</v>
      </c>
      <c r="AY291" s="255" t="s">
        <v>210</v>
      </c>
    </row>
    <row r="292" s="16" customFormat="1">
      <c r="A292" s="16"/>
      <c r="B292" s="267"/>
      <c r="C292" s="268"/>
      <c r="D292" s="236" t="s">
        <v>221</v>
      </c>
      <c r="E292" s="269" t="s">
        <v>19</v>
      </c>
      <c r="F292" s="270" t="s">
        <v>236</v>
      </c>
      <c r="G292" s="268"/>
      <c r="H292" s="271">
        <v>3</v>
      </c>
      <c r="I292" s="272"/>
      <c r="J292" s="268"/>
      <c r="K292" s="268"/>
      <c r="L292" s="273"/>
      <c r="M292" s="274"/>
      <c r="N292" s="275"/>
      <c r="O292" s="275"/>
      <c r="P292" s="275"/>
      <c r="Q292" s="275"/>
      <c r="R292" s="275"/>
      <c r="S292" s="275"/>
      <c r="T292" s="276"/>
      <c r="U292" s="16"/>
      <c r="V292" s="16"/>
      <c r="W292" s="16"/>
      <c r="X292" s="16"/>
      <c r="Y292" s="16"/>
      <c r="Z292" s="16"/>
      <c r="AA292" s="16"/>
      <c r="AB292" s="16"/>
      <c r="AC292" s="16"/>
      <c r="AD292" s="16"/>
      <c r="AE292" s="16"/>
      <c r="AT292" s="277" t="s">
        <v>221</v>
      </c>
      <c r="AU292" s="277" t="s">
        <v>81</v>
      </c>
      <c r="AV292" s="16" t="s">
        <v>217</v>
      </c>
      <c r="AW292" s="16" t="s">
        <v>34</v>
      </c>
      <c r="AX292" s="16" t="s">
        <v>81</v>
      </c>
      <c r="AY292" s="277" t="s">
        <v>210</v>
      </c>
    </row>
    <row r="293" s="2" customFormat="1" ht="16.5" customHeight="1">
      <c r="A293" s="40"/>
      <c r="B293" s="41"/>
      <c r="C293" s="278" t="s">
        <v>572</v>
      </c>
      <c r="D293" s="278" t="s">
        <v>424</v>
      </c>
      <c r="E293" s="279" t="s">
        <v>4346</v>
      </c>
      <c r="F293" s="280" t="s">
        <v>4751</v>
      </c>
      <c r="G293" s="281" t="s">
        <v>409</v>
      </c>
      <c r="H293" s="282">
        <v>3</v>
      </c>
      <c r="I293" s="283"/>
      <c r="J293" s="284">
        <f>ROUND(I293*H293,2)</f>
        <v>0</v>
      </c>
      <c r="K293" s="280" t="s">
        <v>216</v>
      </c>
      <c r="L293" s="285"/>
      <c r="M293" s="286" t="s">
        <v>19</v>
      </c>
      <c r="N293" s="287" t="s">
        <v>45</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286</v>
      </c>
      <c r="AT293" s="227" t="s">
        <v>424</v>
      </c>
      <c r="AU293" s="227" t="s">
        <v>81</v>
      </c>
      <c r="AY293" s="19" t="s">
        <v>210</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217</v>
      </c>
      <c r="BM293" s="227" t="s">
        <v>896</v>
      </c>
    </row>
    <row r="294" s="14" customFormat="1">
      <c r="A294" s="14"/>
      <c r="B294" s="245"/>
      <c r="C294" s="246"/>
      <c r="D294" s="236" t="s">
        <v>221</v>
      </c>
      <c r="E294" s="247" t="s">
        <v>19</v>
      </c>
      <c r="F294" s="248" t="s">
        <v>2324</v>
      </c>
      <c r="G294" s="246"/>
      <c r="H294" s="249">
        <v>3</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221</v>
      </c>
      <c r="AU294" s="255" t="s">
        <v>81</v>
      </c>
      <c r="AV294" s="14" t="s">
        <v>83</v>
      </c>
      <c r="AW294" s="14" t="s">
        <v>34</v>
      </c>
      <c r="AX294" s="14" t="s">
        <v>74</v>
      </c>
      <c r="AY294" s="255" t="s">
        <v>210</v>
      </c>
    </row>
    <row r="295" s="16" customFormat="1">
      <c r="A295" s="16"/>
      <c r="B295" s="267"/>
      <c r="C295" s="268"/>
      <c r="D295" s="236" t="s">
        <v>221</v>
      </c>
      <c r="E295" s="269" t="s">
        <v>19</v>
      </c>
      <c r="F295" s="270" t="s">
        <v>236</v>
      </c>
      <c r="G295" s="268"/>
      <c r="H295" s="271">
        <v>3</v>
      </c>
      <c r="I295" s="272"/>
      <c r="J295" s="268"/>
      <c r="K295" s="268"/>
      <c r="L295" s="273"/>
      <c r="M295" s="274"/>
      <c r="N295" s="275"/>
      <c r="O295" s="275"/>
      <c r="P295" s="275"/>
      <c r="Q295" s="275"/>
      <c r="R295" s="275"/>
      <c r="S295" s="275"/>
      <c r="T295" s="276"/>
      <c r="U295" s="16"/>
      <c r="V295" s="16"/>
      <c r="W295" s="16"/>
      <c r="X295" s="16"/>
      <c r="Y295" s="16"/>
      <c r="Z295" s="16"/>
      <c r="AA295" s="16"/>
      <c r="AB295" s="16"/>
      <c r="AC295" s="16"/>
      <c r="AD295" s="16"/>
      <c r="AE295" s="16"/>
      <c r="AT295" s="277" t="s">
        <v>221</v>
      </c>
      <c r="AU295" s="277" t="s">
        <v>81</v>
      </c>
      <c r="AV295" s="16" t="s">
        <v>217</v>
      </c>
      <c r="AW295" s="16" t="s">
        <v>34</v>
      </c>
      <c r="AX295" s="16" t="s">
        <v>81</v>
      </c>
      <c r="AY295" s="277" t="s">
        <v>210</v>
      </c>
    </row>
    <row r="296" s="2" customFormat="1" ht="16.5" customHeight="1">
      <c r="A296" s="40"/>
      <c r="B296" s="41"/>
      <c r="C296" s="216" t="s">
        <v>578</v>
      </c>
      <c r="D296" s="216" t="s">
        <v>212</v>
      </c>
      <c r="E296" s="217" t="s">
        <v>4343</v>
      </c>
      <c r="F296" s="218" t="s">
        <v>4344</v>
      </c>
      <c r="G296" s="219" t="s">
        <v>409</v>
      </c>
      <c r="H296" s="220">
        <v>2</v>
      </c>
      <c r="I296" s="221"/>
      <c r="J296" s="222">
        <f>ROUND(I296*H296,2)</f>
        <v>0</v>
      </c>
      <c r="K296" s="218" t="s">
        <v>216</v>
      </c>
      <c r="L296" s="46"/>
      <c r="M296" s="223" t="s">
        <v>19</v>
      </c>
      <c r="N296" s="224" t="s">
        <v>45</v>
      </c>
      <c r="O296" s="86"/>
      <c r="P296" s="225">
        <f>O296*H296</f>
        <v>0</v>
      </c>
      <c r="Q296" s="225">
        <v>0.01218</v>
      </c>
      <c r="R296" s="225">
        <f>Q296*H296</f>
        <v>0.02436</v>
      </c>
      <c r="S296" s="225">
        <v>0</v>
      </c>
      <c r="T296" s="226">
        <f>S296*H296</f>
        <v>0</v>
      </c>
      <c r="U296" s="40"/>
      <c r="V296" s="40"/>
      <c r="W296" s="40"/>
      <c r="X296" s="40"/>
      <c r="Y296" s="40"/>
      <c r="Z296" s="40"/>
      <c r="AA296" s="40"/>
      <c r="AB296" s="40"/>
      <c r="AC296" s="40"/>
      <c r="AD296" s="40"/>
      <c r="AE296" s="40"/>
      <c r="AR296" s="227" t="s">
        <v>217</v>
      </c>
      <c r="AT296" s="227" t="s">
        <v>212</v>
      </c>
      <c r="AU296" s="227" t="s">
        <v>81</v>
      </c>
      <c r="AY296" s="19" t="s">
        <v>210</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217</v>
      </c>
      <c r="BM296" s="227" t="s">
        <v>908</v>
      </c>
    </row>
    <row r="297" s="2" customFormat="1">
      <c r="A297" s="40"/>
      <c r="B297" s="41"/>
      <c r="C297" s="42"/>
      <c r="D297" s="229" t="s">
        <v>219</v>
      </c>
      <c r="E297" s="42"/>
      <c r="F297" s="230" t="s">
        <v>4345</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219</v>
      </c>
      <c r="AU297" s="19" t="s">
        <v>81</v>
      </c>
    </row>
    <row r="298" s="14" customFormat="1">
      <c r="A298" s="14"/>
      <c r="B298" s="245"/>
      <c r="C298" s="246"/>
      <c r="D298" s="236" t="s">
        <v>221</v>
      </c>
      <c r="E298" s="247" t="s">
        <v>19</v>
      </c>
      <c r="F298" s="248" t="s">
        <v>3265</v>
      </c>
      <c r="G298" s="246"/>
      <c r="H298" s="249">
        <v>2</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221</v>
      </c>
      <c r="AU298" s="255" t="s">
        <v>81</v>
      </c>
      <c r="AV298" s="14" t="s">
        <v>83</v>
      </c>
      <c r="AW298" s="14" t="s">
        <v>34</v>
      </c>
      <c r="AX298" s="14" t="s">
        <v>74</v>
      </c>
      <c r="AY298" s="255" t="s">
        <v>210</v>
      </c>
    </row>
    <row r="299" s="16" customFormat="1">
      <c r="A299" s="16"/>
      <c r="B299" s="267"/>
      <c r="C299" s="268"/>
      <c r="D299" s="236" t="s">
        <v>221</v>
      </c>
      <c r="E299" s="269" t="s">
        <v>19</v>
      </c>
      <c r="F299" s="270" t="s">
        <v>236</v>
      </c>
      <c r="G299" s="268"/>
      <c r="H299" s="271">
        <v>2</v>
      </c>
      <c r="I299" s="272"/>
      <c r="J299" s="268"/>
      <c r="K299" s="268"/>
      <c r="L299" s="273"/>
      <c r="M299" s="274"/>
      <c r="N299" s="275"/>
      <c r="O299" s="275"/>
      <c r="P299" s="275"/>
      <c r="Q299" s="275"/>
      <c r="R299" s="275"/>
      <c r="S299" s="275"/>
      <c r="T299" s="276"/>
      <c r="U299" s="16"/>
      <c r="V299" s="16"/>
      <c r="W299" s="16"/>
      <c r="X299" s="16"/>
      <c r="Y299" s="16"/>
      <c r="Z299" s="16"/>
      <c r="AA299" s="16"/>
      <c r="AB299" s="16"/>
      <c r="AC299" s="16"/>
      <c r="AD299" s="16"/>
      <c r="AE299" s="16"/>
      <c r="AT299" s="277" t="s">
        <v>221</v>
      </c>
      <c r="AU299" s="277" t="s">
        <v>81</v>
      </c>
      <c r="AV299" s="16" t="s">
        <v>217</v>
      </c>
      <c r="AW299" s="16" t="s">
        <v>34</v>
      </c>
      <c r="AX299" s="16" t="s">
        <v>81</v>
      </c>
      <c r="AY299" s="277" t="s">
        <v>210</v>
      </c>
    </row>
    <row r="300" s="2" customFormat="1" ht="16.5" customHeight="1">
      <c r="A300" s="40"/>
      <c r="B300" s="41"/>
      <c r="C300" s="278" t="s">
        <v>589</v>
      </c>
      <c r="D300" s="278" t="s">
        <v>424</v>
      </c>
      <c r="E300" s="279" t="s">
        <v>4351</v>
      </c>
      <c r="F300" s="280" t="s">
        <v>4347</v>
      </c>
      <c r="G300" s="281" t="s">
        <v>409</v>
      </c>
      <c r="H300" s="282">
        <v>2</v>
      </c>
      <c r="I300" s="283"/>
      <c r="J300" s="284">
        <f>ROUND(I300*H300,2)</f>
        <v>0</v>
      </c>
      <c r="K300" s="280" t="s">
        <v>216</v>
      </c>
      <c r="L300" s="285"/>
      <c r="M300" s="286" t="s">
        <v>19</v>
      </c>
      <c r="N300" s="287" t="s">
        <v>45</v>
      </c>
      <c r="O300" s="86"/>
      <c r="P300" s="225">
        <f>O300*H300</f>
        <v>0</v>
      </c>
      <c r="Q300" s="225">
        <v>0</v>
      </c>
      <c r="R300" s="225">
        <f>Q300*H300</f>
        <v>0</v>
      </c>
      <c r="S300" s="225">
        <v>0</v>
      </c>
      <c r="T300" s="226">
        <f>S300*H300</f>
        <v>0</v>
      </c>
      <c r="U300" s="40"/>
      <c r="V300" s="40"/>
      <c r="W300" s="40"/>
      <c r="X300" s="40"/>
      <c r="Y300" s="40"/>
      <c r="Z300" s="40"/>
      <c r="AA300" s="40"/>
      <c r="AB300" s="40"/>
      <c r="AC300" s="40"/>
      <c r="AD300" s="40"/>
      <c r="AE300" s="40"/>
      <c r="AR300" s="227" t="s">
        <v>286</v>
      </c>
      <c r="AT300" s="227" t="s">
        <v>424</v>
      </c>
      <c r="AU300" s="227" t="s">
        <v>81</v>
      </c>
      <c r="AY300" s="19" t="s">
        <v>210</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217</v>
      </c>
      <c r="BM300" s="227" t="s">
        <v>922</v>
      </c>
    </row>
    <row r="301" s="14" customFormat="1">
      <c r="A301" s="14"/>
      <c r="B301" s="245"/>
      <c r="C301" s="246"/>
      <c r="D301" s="236" t="s">
        <v>221</v>
      </c>
      <c r="E301" s="247" t="s">
        <v>19</v>
      </c>
      <c r="F301" s="248" t="s">
        <v>3265</v>
      </c>
      <c r="G301" s="246"/>
      <c r="H301" s="249">
        <v>2</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221</v>
      </c>
      <c r="AU301" s="255" t="s">
        <v>81</v>
      </c>
      <c r="AV301" s="14" t="s">
        <v>83</v>
      </c>
      <c r="AW301" s="14" t="s">
        <v>34</v>
      </c>
      <c r="AX301" s="14" t="s">
        <v>74</v>
      </c>
      <c r="AY301" s="255" t="s">
        <v>210</v>
      </c>
    </row>
    <row r="302" s="16" customFormat="1">
      <c r="A302" s="16"/>
      <c r="B302" s="267"/>
      <c r="C302" s="268"/>
      <c r="D302" s="236" t="s">
        <v>221</v>
      </c>
      <c r="E302" s="269" t="s">
        <v>19</v>
      </c>
      <c r="F302" s="270" t="s">
        <v>236</v>
      </c>
      <c r="G302" s="268"/>
      <c r="H302" s="271">
        <v>2</v>
      </c>
      <c r="I302" s="272"/>
      <c r="J302" s="268"/>
      <c r="K302" s="268"/>
      <c r="L302" s="273"/>
      <c r="M302" s="274"/>
      <c r="N302" s="275"/>
      <c r="O302" s="275"/>
      <c r="P302" s="275"/>
      <c r="Q302" s="275"/>
      <c r="R302" s="275"/>
      <c r="S302" s="275"/>
      <c r="T302" s="276"/>
      <c r="U302" s="16"/>
      <c r="V302" s="16"/>
      <c r="W302" s="16"/>
      <c r="X302" s="16"/>
      <c r="Y302" s="16"/>
      <c r="Z302" s="16"/>
      <c r="AA302" s="16"/>
      <c r="AB302" s="16"/>
      <c r="AC302" s="16"/>
      <c r="AD302" s="16"/>
      <c r="AE302" s="16"/>
      <c r="AT302" s="277" t="s">
        <v>221</v>
      </c>
      <c r="AU302" s="277" t="s">
        <v>81</v>
      </c>
      <c r="AV302" s="16" t="s">
        <v>217</v>
      </c>
      <c r="AW302" s="16" t="s">
        <v>34</v>
      </c>
      <c r="AX302" s="16" t="s">
        <v>81</v>
      </c>
      <c r="AY302" s="277" t="s">
        <v>210</v>
      </c>
    </row>
    <row r="303" s="2" customFormat="1" ht="24.15" customHeight="1">
      <c r="A303" s="40"/>
      <c r="B303" s="41"/>
      <c r="C303" s="216" t="s">
        <v>595</v>
      </c>
      <c r="D303" s="216" t="s">
        <v>212</v>
      </c>
      <c r="E303" s="217" t="s">
        <v>2288</v>
      </c>
      <c r="F303" s="218" t="s">
        <v>2289</v>
      </c>
      <c r="G303" s="219" t="s">
        <v>409</v>
      </c>
      <c r="H303" s="220">
        <v>2</v>
      </c>
      <c r="I303" s="221"/>
      <c r="J303" s="222">
        <f>ROUND(I303*H303,2)</f>
        <v>0</v>
      </c>
      <c r="K303" s="218" t="s">
        <v>216</v>
      </c>
      <c r="L303" s="46"/>
      <c r="M303" s="223" t="s">
        <v>19</v>
      </c>
      <c r="N303" s="224" t="s">
        <v>45</v>
      </c>
      <c r="O303" s="86"/>
      <c r="P303" s="225">
        <f>O303*H303</f>
        <v>0</v>
      </c>
      <c r="Q303" s="225">
        <v>0.088319999999999996</v>
      </c>
      <c r="R303" s="225">
        <f>Q303*H303</f>
        <v>0.17663999999999999</v>
      </c>
      <c r="S303" s="225">
        <v>0</v>
      </c>
      <c r="T303" s="226">
        <f>S303*H303</f>
        <v>0</v>
      </c>
      <c r="U303" s="40"/>
      <c r="V303" s="40"/>
      <c r="W303" s="40"/>
      <c r="X303" s="40"/>
      <c r="Y303" s="40"/>
      <c r="Z303" s="40"/>
      <c r="AA303" s="40"/>
      <c r="AB303" s="40"/>
      <c r="AC303" s="40"/>
      <c r="AD303" s="40"/>
      <c r="AE303" s="40"/>
      <c r="AR303" s="227" t="s">
        <v>217</v>
      </c>
      <c r="AT303" s="227" t="s">
        <v>212</v>
      </c>
      <c r="AU303" s="227" t="s">
        <v>81</v>
      </c>
      <c r="AY303" s="19" t="s">
        <v>210</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217</v>
      </c>
      <c r="BM303" s="227" t="s">
        <v>932</v>
      </c>
    </row>
    <row r="304" s="2" customFormat="1">
      <c r="A304" s="40"/>
      <c r="B304" s="41"/>
      <c r="C304" s="42"/>
      <c r="D304" s="229" t="s">
        <v>219</v>
      </c>
      <c r="E304" s="42"/>
      <c r="F304" s="230" t="s">
        <v>2291</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219</v>
      </c>
      <c r="AU304" s="19" t="s">
        <v>81</v>
      </c>
    </row>
    <row r="305" s="14" customFormat="1">
      <c r="A305" s="14"/>
      <c r="B305" s="245"/>
      <c r="C305" s="246"/>
      <c r="D305" s="236" t="s">
        <v>221</v>
      </c>
      <c r="E305" s="247" t="s">
        <v>19</v>
      </c>
      <c r="F305" s="248" t="s">
        <v>3265</v>
      </c>
      <c r="G305" s="246"/>
      <c r="H305" s="249">
        <v>2</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221</v>
      </c>
      <c r="AU305" s="255" t="s">
        <v>81</v>
      </c>
      <c r="AV305" s="14" t="s">
        <v>83</v>
      </c>
      <c r="AW305" s="14" t="s">
        <v>34</v>
      </c>
      <c r="AX305" s="14" t="s">
        <v>74</v>
      </c>
      <c r="AY305" s="255" t="s">
        <v>210</v>
      </c>
    </row>
    <row r="306" s="16" customFormat="1">
      <c r="A306" s="16"/>
      <c r="B306" s="267"/>
      <c r="C306" s="268"/>
      <c r="D306" s="236" t="s">
        <v>221</v>
      </c>
      <c r="E306" s="269" t="s">
        <v>19</v>
      </c>
      <c r="F306" s="270" t="s">
        <v>236</v>
      </c>
      <c r="G306" s="268"/>
      <c r="H306" s="271">
        <v>2</v>
      </c>
      <c r="I306" s="272"/>
      <c r="J306" s="268"/>
      <c r="K306" s="268"/>
      <c r="L306" s="273"/>
      <c r="M306" s="274"/>
      <c r="N306" s="275"/>
      <c r="O306" s="275"/>
      <c r="P306" s="275"/>
      <c r="Q306" s="275"/>
      <c r="R306" s="275"/>
      <c r="S306" s="275"/>
      <c r="T306" s="276"/>
      <c r="U306" s="16"/>
      <c r="V306" s="16"/>
      <c r="W306" s="16"/>
      <c r="X306" s="16"/>
      <c r="Y306" s="16"/>
      <c r="Z306" s="16"/>
      <c r="AA306" s="16"/>
      <c r="AB306" s="16"/>
      <c r="AC306" s="16"/>
      <c r="AD306" s="16"/>
      <c r="AE306" s="16"/>
      <c r="AT306" s="277" t="s">
        <v>221</v>
      </c>
      <c r="AU306" s="277" t="s">
        <v>81</v>
      </c>
      <c r="AV306" s="16" t="s">
        <v>217</v>
      </c>
      <c r="AW306" s="16" t="s">
        <v>34</v>
      </c>
      <c r="AX306" s="16" t="s">
        <v>81</v>
      </c>
      <c r="AY306" s="277" t="s">
        <v>210</v>
      </c>
    </row>
    <row r="307" s="2" customFormat="1" ht="16.5" customHeight="1">
      <c r="A307" s="40"/>
      <c r="B307" s="41"/>
      <c r="C307" s="216" t="s">
        <v>601</v>
      </c>
      <c r="D307" s="216" t="s">
        <v>212</v>
      </c>
      <c r="E307" s="217" t="s">
        <v>4369</v>
      </c>
      <c r="F307" s="218" t="s">
        <v>4370</v>
      </c>
      <c r="G307" s="219" t="s">
        <v>409</v>
      </c>
      <c r="H307" s="220">
        <v>3</v>
      </c>
      <c r="I307" s="221"/>
      <c r="J307" s="222">
        <f>ROUND(I307*H307,2)</f>
        <v>0</v>
      </c>
      <c r="K307" s="218" t="s">
        <v>216</v>
      </c>
      <c r="L307" s="46"/>
      <c r="M307" s="223" t="s">
        <v>19</v>
      </c>
      <c r="N307" s="224" t="s">
        <v>45</v>
      </c>
      <c r="O307" s="86"/>
      <c r="P307" s="225">
        <f>O307*H307</f>
        <v>0</v>
      </c>
      <c r="Q307" s="225">
        <v>0.21734000000000001</v>
      </c>
      <c r="R307" s="225">
        <f>Q307*H307</f>
        <v>0.65202000000000004</v>
      </c>
      <c r="S307" s="225">
        <v>0</v>
      </c>
      <c r="T307" s="226">
        <f>S307*H307</f>
        <v>0</v>
      </c>
      <c r="U307" s="40"/>
      <c r="V307" s="40"/>
      <c r="W307" s="40"/>
      <c r="X307" s="40"/>
      <c r="Y307" s="40"/>
      <c r="Z307" s="40"/>
      <c r="AA307" s="40"/>
      <c r="AB307" s="40"/>
      <c r="AC307" s="40"/>
      <c r="AD307" s="40"/>
      <c r="AE307" s="40"/>
      <c r="AR307" s="227" t="s">
        <v>217</v>
      </c>
      <c r="AT307" s="227" t="s">
        <v>212</v>
      </c>
      <c r="AU307" s="227" t="s">
        <v>81</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217</v>
      </c>
      <c r="BM307" s="227" t="s">
        <v>948</v>
      </c>
    </row>
    <row r="308" s="2" customFormat="1">
      <c r="A308" s="40"/>
      <c r="B308" s="41"/>
      <c r="C308" s="42"/>
      <c r="D308" s="229" t="s">
        <v>219</v>
      </c>
      <c r="E308" s="42"/>
      <c r="F308" s="230" t="s">
        <v>4371</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219</v>
      </c>
      <c r="AU308" s="19" t="s">
        <v>81</v>
      </c>
    </row>
    <row r="309" s="2" customFormat="1" ht="16.5" customHeight="1">
      <c r="A309" s="40"/>
      <c r="B309" s="41"/>
      <c r="C309" s="278" t="s">
        <v>607</v>
      </c>
      <c r="D309" s="278" t="s">
        <v>424</v>
      </c>
      <c r="E309" s="279" t="s">
        <v>4287</v>
      </c>
      <c r="F309" s="280" t="s">
        <v>4752</v>
      </c>
      <c r="G309" s="281" t="s">
        <v>409</v>
      </c>
      <c r="H309" s="282">
        <v>3</v>
      </c>
      <c r="I309" s="283"/>
      <c r="J309" s="284">
        <f>ROUND(I309*H309,2)</f>
        <v>0</v>
      </c>
      <c r="K309" s="280" t="s">
        <v>296</v>
      </c>
      <c r="L309" s="285"/>
      <c r="M309" s="286" t="s">
        <v>19</v>
      </c>
      <c r="N309" s="287" t="s">
        <v>45</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286</v>
      </c>
      <c r="AT309" s="227" t="s">
        <v>424</v>
      </c>
      <c r="AU309" s="227" t="s">
        <v>81</v>
      </c>
      <c r="AY309" s="19" t="s">
        <v>210</v>
      </c>
      <c r="BE309" s="228">
        <f>IF(N309="základní",J309,0)</f>
        <v>0</v>
      </c>
      <c r="BF309" s="228">
        <f>IF(N309="snížená",J309,0)</f>
        <v>0</v>
      </c>
      <c r="BG309" s="228">
        <f>IF(N309="zákl. přenesená",J309,0)</f>
        <v>0</v>
      </c>
      <c r="BH309" s="228">
        <f>IF(N309="sníž. přenesená",J309,0)</f>
        <v>0</v>
      </c>
      <c r="BI309" s="228">
        <f>IF(N309="nulová",J309,0)</f>
        <v>0</v>
      </c>
      <c r="BJ309" s="19" t="s">
        <v>81</v>
      </c>
      <c r="BK309" s="228">
        <f>ROUND(I309*H309,2)</f>
        <v>0</v>
      </c>
      <c r="BL309" s="19" t="s">
        <v>217</v>
      </c>
      <c r="BM309" s="227" t="s">
        <v>960</v>
      </c>
    </row>
    <row r="310" s="12" customFormat="1" ht="25.92" customHeight="1">
      <c r="A310" s="12"/>
      <c r="B310" s="200"/>
      <c r="C310" s="201"/>
      <c r="D310" s="202" t="s">
        <v>73</v>
      </c>
      <c r="E310" s="203" t="s">
        <v>4374</v>
      </c>
      <c r="F310" s="203" t="s">
        <v>4394</v>
      </c>
      <c r="G310" s="201"/>
      <c r="H310" s="201"/>
      <c r="I310" s="204"/>
      <c r="J310" s="205">
        <f>BK310</f>
        <v>0</v>
      </c>
      <c r="K310" s="201"/>
      <c r="L310" s="206"/>
      <c r="M310" s="207"/>
      <c r="N310" s="208"/>
      <c r="O310" s="208"/>
      <c r="P310" s="209">
        <f>SUM(P311:P350)</f>
        <v>0</v>
      </c>
      <c r="Q310" s="208"/>
      <c r="R310" s="209">
        <f>SUM(R311:R350)</f>
        <v>0.023425000000000001</v>
      </c>
      <c r="S310" s="208"/>
      <c r="T310" s="210">
        <f>SUM(T311:T350)</f>
        <v>0</v>
      </c>
      <c r="U310" s="12"/>
      <c r="V310" s="12"/>
      <c r="W310" s="12"/>
      <c r="X310" s="12"/>
      <c r="Y310" s="12"/>
      <c r="Z310" s="12"/>
      <c r="AA310" s="12"/>
      <c r="AB310" s="12"/>
      <c r="AC310" s="12"/>
      <c r="AD310" s="12"/>
      <c r="AE310" s="12"/>
      <c r="AR310" s="211" t="s">
        <v>81</v>
      </c>
      <c r="AT310" s="212" t="s">
        <v>73</v>
      </c>
      <c r="AU310" s="212" t="s">
        <v>74</v>
      </c>
      <c r="AY310" s="211" t="s">
        <v>210</v>
      </c>
      <c r="BK310" s="213">
        <f>SUM(BK311:BK350)</f>
        <v>0</v>
      </c>
    </row>
    <row r="311" s="2" customFormat="1" ht="24.15" customHeight="1">
      <c r="A311" s="40"/>
      <c r="B311" s="41"/>
      <c r="C311" s="216" t="s">
        <v>618</v>
      </c>
      <c r="D311" s="216" t="s">
        <v>212</v>
      </c>
      <c r="E311" s="217" t="s">
        <v>4753</v>
      </c>
      <c r="F311" s="218" t="s">
        <v>4754</v>
      </c>
      <c r="G311" s="219" t="s">
        <v>417</v>
      </c>
      <c r="H311" s="220">
        <v>16.5</v>
      </c>
      <c r="I311" s="221"/>
      <c r="J311" s="222">
        <f>ROUND(I311*H311,2)</f>
        <v>0</v>
      </c>
      <c r="K311" s="218" t="s">
        <v>216</v>
      </c>
      <c r="L311" s="46"/>
      <c r="M311" s="223" t="s">
        <v>19</v>
      </c>
      <c r="N311" s="224" t="s">
        <v>45</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217</v>
      </c>
      <c r="AT311" s="227" t="s">
        <v>212</v>
      </c>
      <c r="AU311" s="227" t="s">
        <v>81</v>
      </c>
      <c r="AY311" s="19" t="s">
        <v>210</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217</v>
      </c>
      <c r="BM311" s="227" t="s">
        <v>991</v>
      </c>
    </row>
    <row r="312" s="2" customFormat="1">
      <c r="A312" s="40"/>
      <c r="B312" s="41"/>
      <c r="C312" s="42"/>
      <c r="D312" s="229" t="s">
        <v>219</v>
      </c>
      <c r="E312" s="42"/>
      <c r="F312" s="230" t="s">
        <v>4755</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219</v>
      </c>
      <c r="AU312" s="19" t="s">
        <v>81</v>
      </c>
    </row>
    <row r="313" s="14" customFormat="1">
      <c r="A313" s="14"/>
      <c r="B313" s="245"/>
      <c r="C313" s="246"/>
      <c r="D313" s="236" t="s">
        <v>221</v>
      </c>
      <c r="E313" s="247" t="s">
        <v>19</v>
      </c>
      <c r="F313" s="248" t="s">
        <v>4694</v>
      </c>
      <c r="G313" s="246"/>
      <c r="H313" s="249">
        <v>16.5</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221</v>
      </c>
      <c r="AU313" s="255" t="s">
        <v>81</v>
      </c>
      <c r="AV313" s="14" t="s">
        <v>83</v>
      </c>
      <c r="AW313" s="14" t="s">
        <v>34</v>
      </c>
      <c r="AX313" s="14" t="s">
        <v>74</v>
      </c>
      <c r="AY313" s="255" t="s">
        <v>210</v>
      </c>
    </row>
    <row r="314" s="16" customFormat="1">
      <c r="A314" s="16"/>
      <c r="B314" s="267"/>
      <c r="C314" s="268"/>
      <c r="D314" s="236" t="s">
        <v>221</v>
      </c>
      <c r="E314" s="269" t="s">
        <v>19</v>
      </c>
      <c r="F314" s="270" t="s">
        <v>236</v>
      </c>
      <c r="G314" s="268"/>
      <c r="H314" s="271">
        <v>16.5</v>
      </c>
      <c r="I314" s="272"/>
      <c r="J314" s="268"/>
      <c r="K314" s="268"/>
      <c r="L314" s="273"/>
      <c r="M314" s="274"/>
      <c r="N314" s="275"/>
      <c r="O314" s="275"/>
      <c r="P314" s="275"/>
      <c r="Q314" s="275"/>
      <c r="R314" s="275"/>
      <c r="S314" s="275"/>
      <c r="T314" s="276"/>
      <c r="U314" s="16"/>
      <c r="V314" s="16"/>
      <c r="W314" s="16"/>
      <c r="X314" s="16"/>
      <c r="Y314" s="16"/>
      <c r="Z314" s="16"/>
      <c r="AA314" s="16"/>
      <c r="AB314" s="16"/>
      <c r="AC314" s="16"/>
      <c r="AD314" s="16"/>
      <c r="AE314" s="16"/>
      <c r="AT314" s="277" t="s">
        <v>221</v>
      </c>
      <c r="AU314" s="277" t="s">
        <v>81</v>
      </c>
      <c r="AV314" s="16" t="s">
        <v>217</v>
      </c>
      <c r="AW314" s="16" t="s">
        <v>34</v>
      </c>
      <c r="AX314" s="16" t="s">
        <v>81</v>
      </c>
      <c r="AY314" s="277" t="s">
        <v>210</v>
      </c>
    </row>
    <row r="315" s="2" customFormat="1" ht="16.5" customHeight="1">
      <c r="A315" s="40"/>
      <c r="B315" s="41"/>
      <c r="C315" s="278" t="s">
        <v>631</v>
      </c>
      <c r="D315" s="278" t="s">
        <v>424</v>
      </c>
      <c r="E315" s="279" t="s">
        <v>3277</v>
      </c>
      <c r="F315" s="280" t="s">
        <v>4756</v>
      </c>
      <c r="G315" s="281" t="s">
        <v>417</v>
      </c>
      <c r="H315" s="282">
        <v>17</v>
      </c>
      <c r="I315" s="283"/>
      <c r="J315" s="284">
        <f>ROUND(I315*H315,2)</f>
        <v>0</v>
      </c>
      <c r="K315" s="280" t="s">
        <v>216</v>
      </c>
      <c r="L315" s="285"/>
      <c r="M315" s="286" t="s">
        <v>19</v>
      </c>
      <c r="N315" s="287" t="s">
        <v>45</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286</v>
      </c>
      <c r="AT315" s="227" t="s">
        <v>424</v>
      </c>
      <c r="AU315" s="227" t="s">
        <v>81</v>
      </c>
      <c r="AY315" s="19" t="s">
        <v>210</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217</v>
      </c>
      <c r="BM315" s="227" t="s">
        <v>1013</v>
      </c>
    </row>
    <row r="316" s="14" customFormat="1">
      <c r="A316" s="14"/>
      <c r="B316" s="245"/>
      <c r="C316" s="246"/>
      <c r="D316" s="236" t="s">
        <v>221</v>
      </c>
      <c r="E316" s="247" t="s">
        <v>19</v>
      </c>
      <c r="F316" s="248" t="s">
        <v>3349</v>
      </c>
      <c r="G316" s="246"/>
      <c r="H316" s="249">
        <v>17</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221</v>
      </c>
      <c r="AU316" s="255" t="s">
        <v>81</v>
      </c>
      <c r="AV316" s="14" t="s">
        <v>83</v>
      </c>
      <c r="AW316" s="14" t="s">
        <v>34</v>
      </c>
      <c r="AX316" s="14" t="s">
        <v>74</v>
      </c>
      <c r="AY316" s="255" t="s">
        <v>210</v>
      </c>
    </row>
    <row r="317" s="16" customFormat="1">
      <c r="A317" s="16"/>
      <c r="B317" s="267"/>
      <c r="C317" s="268"/>
      <c r="D317" s="236" t="s">
        <v>221</v>
      </c>
      <c r="E317" s="269" t="s">
        <v>19</v>
      </c>
      <c r="F317" s="270" t="s">
        <v>236</v>
      </c>
      <c r="G317" s="268"/>
      <c r="H317" s="271">
        <v>17</v>
      </c>
      <c r="I317" s="272"/>
      <c r="J317" s="268"/>
      <c r="K317" s="268"/>
      <c r="L317" s="273"/>
      <c r="M317" s="274"/>
      <c r="N317" s="275"/>
      <c r="O317" s="275"/>
      <c r="P317" s="275"/>
      <c r="Q317" s="275"/>
      <c r="R317" s="275"/>
      <c r="S317" s="275"/>
      <c r="T317" s="276"/>
      <c r="U317" s="16"/>
      <c r="V317" s="16"/>
      <c r="W317" s="16"/>
      <c r="X317" s="16"/>
      <c r="Y317" s="16"/>
      <c r="Z317" s="16"/>
      <c r="AA317" s="16"/>
      <c r="AB317" s="16"/>
      <c r="AC317" s="16"/>
      <c r="AD317" s="16"/>
      <c r="AE317" s="16"/>
      <c r="AT317" s="277" t="s">
        <v>221</v>
      </c>
      <c r="AU317" s="277" t="s">
        <v>81</v>
      </c>
      <c r="AV317" s="16" t="s">
        <v>217</v>
      </c>
      <c r="AW317" s="16" t="s">
        <v>34</v>
      </c>
      <c r="AX317" s="16" t="s">
        <v>81</v>
      </c>
      <c r="AY317" s="277" t="s">
        <v>210</v>
      </c>
    </row>
    <row r="318" s="2" customFormat="1" ht="24.15" customHeight="1">
      <c r="A318" s="40"/>
      <c r="B318" s="41"/>
      <c r="C318" s="216" t="s">
        <v>690</v>
      </c>
      <c r="D318" s="216" t="s">
        <v>212</v>
      </c>
      <c r="E318" s="217" t="s">
        <v>4757</v>
      </c>
      <c r="F318" s="218" t="s">
        <v>4758</v>
      </c>
      <c r="G318" s="219" t="s">
        <v>409</v>
      </c>
      <c r="H318" s="220">
        <v>1</v>
      </c>
      <c r="I318" s="221"/>
      <c r="J318" s="222">
        <f>ROUND(I318*H318,2)</f>
        <v>0</v>
      </c>
      <c r="K318" s="218" t="s">
        <v>216</v>
      </c>
      <c r="L318" s="46"/>
      <c r="M318" s="223" t="s">
        <v>19</v>
      </c>
      <c r="N318" s="224" t="s">
        <v>45</v>
      </c>
      <c r="O318" s="86"/>
      <c r="P318" s="225">
        <f>O318*H318</f>
        <v>0</v>
      </c>
      <c r="Q318" s="225">
        <v>0</v>
      </c>
      <c r="R318" s="225">
        <f>Q318*H318</f>
        <v>0</v>
      </c>
      <c r="S318" s="225">
        <v>0</v>
      </c>
      <c r="T318" s="226">
        <f>S318*H318</f>
        <v>0</v>
      </c>
      <c r="U318" s="40"/>
      <c r="V318" s="40"/>
      <c r="W318" s="40"/>
      <c r="X318" s="40"/>
      <c r="Y318" s="40"/>
      <c r="Z318" s="40"/>
      <c r="AA318" s="40"/>
      <c r="AB318" s="40"/>
      <c r="AC318" s="40"/>
      <c r="AD318" s="40"/>
      <c r="AE318" s="40"/>
      <c r="AR318" s="227" t="s">
        <v>217</v>
      </c>
      <c r="AT318" s="227" t="s">
        <v>212</v>
      </c>
      <c r="AU318" s="227" t="s">
        <v>81</v>
      </c>
      <c r="AY318" s="19" t="s">
        <v>210</v>
      </c>
      <c r="BE318" s="228">
        <f>IF(N318="základní",J318,0)</f>
        <v>0</v>
      </c>
      <c r="BF318" s="228">
        <f>IF(N318="snížená",J318,0)</f>
        <v>0</v>
      </c>
      <c r="BG318" s="228">
        <f>IF(N318="zákl. přenesená",J318,0)</f>
        <v>0</v>
      </c>
      <c r="BH318" s="228">
        <f>IF(N318="sníž. přenesená",J318,0)</f>
        <v>0</v>
      </c>
      <c r="BI318" s="228">
        <f>IF(N318="nulová",J318,0)</f>
        <v>0</v>
      </c>
      <c r="BJ318" s="19" t="s">
        <v>81</v>
      </c>
      <c r="BK318" s="228">
        <f>ROUND(I318*H318,2)</f>
        <v>0</v>
      </c>
      <c r="BL318" s="19" t="s">
        <v>217</v>
      </c>
      <c r="BM318" s="227" t="s">
        <v>1025</v>
      </c>
    </row>
    <row r="319" s="2" customFormat="1">
      <c r="A319" s="40"/>
      <c r="B319" s="41"/>
      <c r="C319" s="42"/>
      <c r="D319" s="229" t="s">
        <v>219</v>
      </c>
      <c r="E319" s="42"/>
      <c r="F319" s="230" t="s">
        <v>4759</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219</v>
      </c>
      <c r="AU319" s="19" t="s">
        <v>81</v>
      </c>
    </row>
    <row r="320" s="14" customFormat="1">
      <c r="A320" s="14"/>
      <c r="B320" s="245"/>
      <c r="C320" s="246"/>
      <c r="D320" s="236" t="s">
        <v>221</v>
      </c>
      <c r="E320" s="247" t="s">
        <v>19</v>
      </c>
      <c r="F320" s="248" t="s">
        <v>3261</v>
      </c>
      <c r="G320" s="246"/>
      <c r="H320" s="249">
        <v>1</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221</v>
      </c>
      <c r="AU320" s="255" t="s">
        <v>81</v>
      </c>
      <c r="AV320" s="14" t="s">
        <v>83</v>
      </c>
      <c r="AW320" s="14" t="s">
        <v>34</v>
      </c>
      <c r="AX320" s="14" t="s">
        <v>74</v>
      </c>
      <c r="AY320" s="255" t="s">
        <v>210</v>
      </c>
    </row>
    <row r="321" s="16" customFormat="1">
      <c r="A321" s="16"/>
      <c r="B321" s="267"/>
      <c r="C321" s="268"/>
      <c r="D321" s="236" t="s">
        <v>221</v>
      </c>
      <c r="E321" s="269" t="s">
        <v>19</v>
      </c>
      <c r="F321" s="270" t="s">
        <v>236</v>
      </c>
      <c r="G321" s="268"/>
      <c r="H321" s="271">
        <v>1</v>
      </c>
      <c r="I321" s="272"/>
      <c r="J321" s="268"/>
      <c r="K321" s="268"/>
      <c r="L321" s="273"/>
      <c r="M321" s="274"/>
      <c r="N321" s="275"/>
      <c r="O321" s="275"/>
      <c r="P321" s="275"/>
      <c r="Q321" s="275"/>
      <c r="R321" s="275"/>
      <c r="S321" s="275"/>
      <c r="T321" s="276"/>
      <c r="U321" s="16"/>
      <c r="V321" s="16"/>
      <c r="W321" s="16"/>
      <c r="X321" s="16"/>
      <c r="Y321" s="16"/>
      <c r="Z321" s="16"/>
      <c r="AA321" s="16"/>
      <c r="AB321" s="16"/>
      <c r="AC321" s="16"/>
      <c r="AD321" s="16"/>
      <c r="AE321" s="16"/>
      <c r="AT321" s="277" t="s">
        <v>221</v>
      </c>
      <c r="AU321" s="277" t="s">
        <v>81</v>
      </c>
      <c r="AV321" s="16" t="s">
        <v>217</v>
      </c>
      <c r="AW321" s="16" t="s">
        <v>34</v>
      </c>
      <c r="AX321" s="16" t="s">
        <v>81</v>
      </c>
      <c r="AY321" s="277" t="s">
        <v>210</v>
      </c>
    </row>
    <row r="322" s="2" customFormat="1" ht="21.75" customHeight="1">
      <c r="A322" s="40"/>
      <c r="B322" s="41"/>
      <c r="C322" s="278" t="s">
        <v>696</v>
      </c>
      <c r="D322" s="278" t="s">
        <v>424</v>
      </c>
      <c r="E322" s="279" t="s">
        <v>4760</v>
      </c>
      <c r="F322" s="280" t="s">
        <v>4761</v>
      </c>
      <c r="G322" s="281" t="s">
        <v>409</v>
      </c>
      <c r="H322" s="282">
        <v>1</v>
      </c>
      <c r="I322" s="283"/>
      <c r="J322" s="284">
        <f>ROUND(I322*H322,2)</f>
        <v>0</v>
      </c>
      <c r="K322" s="280" t="s">
        <v>216</v>
      </c>
      <c r="L322" s="285"/>
      <c r="M322" s="286" t="s">
        <v>19</v>
      </c>
      <c r="N322" s="287" t="s">
        <v>45</v>
      </c>
      <c r="O322" s="86"/>
      <c r="P322" s="225">
        <f>O322*H322</f>
        <v>0</v>
      </c>
      <c r="Q322" s="225">
        <v>0.0025000000000000001</v>
      </c>
      <c r="R322" s="225">
        <f>Q322*H322</f>
        <v>0.0025000000000000001</v>
      </c>
      <c r="S322" s="225">
        <v>0</v>
      </c>
      <c r="T322" s="226">
        <f>S322*H322</f>
        <v>0</v>
      </c>
      <c r="U322" s="40"/>
      <c r="V322" s="40"/>
      <c r="W322" s="40"/>
      <c r="X322" s="40"/>
      <c r="Y322" s="40"/>
      <c r="Z322" s="40"/>
      <c r="AA322" s="40"/>
      <c r="AB322" s="40"/>
      <c r="AC322" s="40"/>
      <c r="AD322" s="40"/>
      <c r="AE322" s="40"/>
      <c r="AR322" s="227" t="s">
        <v>286</v>
      </c>
      <c r="AT322" s="227" t="s">
        <v>424</v>
      </c>
      <c r="AU322" s="227" t="s">
        <v>81</v>
      </c>
      <c r="AY322" s="19" t="s">
        <v>210</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217</v>
      </c>
      <c r="BM322" s="227" t="s">
        <v>1039</v>
      </c>
    </row>
    <row r="323" s="14" customFormat="1">
      <c r="A323" s="14"/>
      <c r="B323" s="245"/>
      <c r="C323" s="246"/>
      <c r="D323" s="236" t="s">
        <v>221</v>
      </c>
      <c r="E323" s="247" t="s">
        <v>19</v>
      </c>
      <c r="F323" s="248" t="s">
        <v>3261</v>
      </c>
      <c r="G323" s="246"/>
      <c r="H323" s="249">
        <v>1</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221</v>
      </c>
      <c r="AU323" s="255" t="s">
        <v>81</v>
      </c>
      <c r="AV323" s="14" t="s">
        <v>83</v>
      </c>
      <c r="AW323" s="14" t="s">
        <v>34</v>
      </c>
      <c r="AX323" s="14" t="s">
        <v>74</v>
      </c>
      <c r="AY323" s="255" t="s">
        <v>210</v>
      </c>
    </row>
    <row r="324" s="16" customFormat="1">
      <c r="A324" s="16"/>
      <c r="B324" s="267"/>
      <c r="C324" s="268"/>
      <c r="D324" s="236" t="s">
        <v>221</v>
      </c>
      <c r="E324" s="269" t="s">
        <v>19</v>
      </c>
      <c r="F324" s="270" t="s">
        <v>236</v>
      </c>
      <c r="G324" s="268"/>
      <c r="H324" s="271">
        <v>1</v>
      </c>
      <c r="I324" s="272"/>
      <c r="J324" s="268"/>
      <c r="K324" s="268"/>
      <c r="L324" s="273"/>
      <c r="M324" s="274"/>
      <c r="N324" s="275"/>
      <c r="O324" s="275"/>
      <c r="P324" s="275"/>
      <c r="Q324" s="275"/>
      <c r="R324" s="275"/>
      <c r="S324" s="275"/>
      <c r="T324" s="276"/>
      <c r="U324" s="16"/>
      <c r="V324" s="16"/>
      <c r="W324" s="16"/>
      <c r="X324" s="16"/>
      <c r="Y324" s="16"/>
      <c r="Z324" s="16"/>
      <c r="AA324" s="16"/>
      <c r="AB324" s="16"/>
      <c r="AC324" s="16"/>
      <c r="AD324" s="16"/>
      <c r="AE324" s="16"/>
      <c r="AT324" s="277" t="s">
        <v>221</v>
      </c>
      <c r="AU324" s="277" t="s">
        <v>81</v>
      </c>
      <c r="AV324" s="16" t="s">
        <v>217</v>
      </c>
      <c r="AW324" s="16" t="s">
        <v>34</v>
      </c>
      <c r="AX324" s="16" t="s">
        <v>81</v>
      </c>
      <c r="AY324" s="277" t="s">
        <v>210</v>
      </c>
    </row>
    <row r="325" s="2" customFormat="1" ht="16.5" customHeight="1">
      <c r="A325" s="40"/>
      <c r="B325" s="41"/>
      <c r="C325" s="216" t="s">
        <v>718</v>
      </c>
      <c r="D325" s="216" t="s">
        <v>212</v>
      </c>
      <c r="E325" s="217" t="s">
        <v>4762</v>
      </c>
      <c r="F325" s="218" t="s">
        <v>4763</v>
      </c>
      <c r="G325" s="219" t="s">
        <v>409</v>
      </c>
      <c r="H325" s="220">
        <v>1</v>
      </c>
      <c r="I325" s="221"/>
      <c r="J325" s="222">
        <f>ROUND(I325*H325,2)</f>
        <v>0</v>
      </c>
      <c r="K325" s="218" t="s">
        <v>216</v>
      </c>
      <c r="L325" s="46"/>
      <c r="M325" s="223" t="s">
        <v>19</v>
      </c>
      <c r="N325" s="224" t="s">
        <v>45</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217</v>
      </c>
      <c r="AT325" s="227" t="s">
        <v>212</v>
      </c>
      <c r="AU325" s="227" t="s">
        <v>81</v>
      </c>
      <c r="AY325" s="19" t="s">
        <v>210</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217</v>
      </c>
      <c r="BM325" s="227" t="s">
        <v>1050</v>
      </c>
    </row>
    <row r="326" s="2" customFormat="1">
      <c r="A326" s="40"/>
      <c r="B326" s="41"/>
      <c r="C326" s="42"/>
      <c r="D326" s="229" t="s">
        <v>219</v>
      </c>
      <c r="E326" s="42"/>
      <c r="F326" s="230" t="s">
        <v>4764</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219</v>
      </c>
      <c r="AU326" s="19" t="s">
        <v>81</v>
      </c>
    </row>
    <row r="327" s="14" customFormat="1">
      <c r="A327" s="14"/>
      <c r="B327" s="245"/>
      <c r="C327" s="246"/>
      <c r="D327" s="236" t="s">
        <v>221</v>
      </c>
      <c r="E327" s="247" t="s">
        <v>19</v>
      </c>
      <c r="F327" s="248" t="s">
        <v>3261</v>
      </c>
      <c r="G327" s="246"/>
      <c r="H327" s="249">
        <v>1</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81</v>
      </c>
      <c r="AV327" s="14" t="s">
        <v>83</v>
      </c>
      <c r="AW327" s="14" t="s">
        <v>34</v>
      </c>
      <c r="AX327" s="14" t="s">
        <v>74</v>
      </c>
      <c r="AY327" s="255" t="s">
        <v>210</v>
      </c>
    </row>
    <row r="328" s="16" customFormat="1">
      <c r="A328" s="16"/>
      <c r="B328" s="267"/>
      <c r="C328" s="268"/>
      <c r="D328" s="236" t="s">
        <v>221</v>
      </c>
      <c r="E328" s="269" t="s">
        <v>19</v>
      </c>
      <c r="F328" s="270" t="s">
        <v>236</v>
      </c>
      <c r="G328" s="268"/>
      <c r="H328" s="271">
        <v>1</v>
      </c>
      <c r="I328" s="272"/>
      <c r="J328" s="268"/>
      <c r="K328" s="268"/>
      <c r="L328" s="273"/>
      <c r="M328" s="274"/>
      <c r="N328" s="275"/>
      <c r="O328" s="275"/>
      <c r="P328" s="275"/>
      <c r="Q328" s="275"/>
      <c r="R328" s="275"/>
      <c r="S328" s="275"/>
      <c r="T328" s="276"/>
      <c r="U328" s="16"/>
      <c r="V328" s="16"/>
      <c r="W328" s="16"/>
      <c r="X328" s="16"/>
      <c r="Y328" s="16"/>
      <c r="Z328" s="16"/>
      <c r="AA328" s="16"/>
      <c r="AB328" s="16"/>
      <c r="AC328" s="16"/>
      <c r="AD328" s="16"/>
      <c r="AE328" s="16"/>
      <c r="AT328" s="277" t="s">
        <v>221</v>
      </c>
      <c r="AU328" s="277" t="s">
        <v>81</v>
      </c>
      <c r="AV328" s="16" t="s">
        <v>217</v>
      </c>
      <c r="AW328" s="16" t="s">
        <v>34</v>
      </c>
      <c r="AX328" s="16" t="s">
        <v>81</v>
      </c>
      <c r="AY328" s="277" t="s">
        <v>210</v>
      </c>
    </row>
    <row r="329" s="2" customFormat="1" ht="16.5" customHeight="1">
      <c r="A329" s="40"/>
      <c r="B329" s="41"/>
      <c r="C329" s="278" t="s">
        <v>820</v>
      </c>
      <c r="D329" s="278" t="s">
        <v>424</v>
      </c>
      <c r="E329" s="279" t="s">
        <v>4765</v>
      </c>
      <c r="F329" s="280" t="s">
        <v>4766</v>
      </c>
      <c r="G329" s="281" t="s">
        <v>409</v>
      </c>
      <c r="H329" s="282">
        <v>1</v>
      </c>
      <c r="I329" s="283"/>
      <c r="J329" s="284">
        <f>ROUND(I329*H329,2)</f>
        <v>0</v>
      </c>
      <c r="K329" s="280" t="s">
        <v>216</v>
      </c>
      <c r="L329" s="285"/>
      <c r="M329" s="286" t="s">
        <v>19</v>
      </c>
      <c r="N329" s="287" t="s">
        <v>45</v>
      </c>
      <c r="O329" s="86"/>
      <c r="P329" s="225">
        <f>O329*H329</f>
        <v>0</v>
      </c>
      <c r="Q329" s="225">
        <v>0.0035000000000000001</v>
      </c>
      <c r="R329" s="225">
        <f>Q329*H329</f>
        <v>0.0035000000000000001</v>
      </c>
      <c r="S329" s="225">
        <v>0</v>
      </c>
      <c r="T329" s="226">
        <f>S329*H329</f>
        <v>0</v>
      </c>
      <c r="U329" s="40"/>
      <c r="V329" s="40"/>
      <c r="W329" s="40"/>
      <c r="X329" s="40"/>
      <c r="Y329" s="40"/>
      <c r="Z329" s="40"/>
      <c r="AA329" s="40"/>
      <c r="AB329" s="40"/>
      <c r="AC329" s="40"/>
      <c r="AD329" s="40"/>
      <c r="AE329" s="40"/>
      <c r="AR329" s="227" t="s">
        <v>286</v>
      </c>
      <c r="AT329" s="227" t="s">
        <v>424</v>
      </c>
      <c r="AU329" s="227" t="s">
        <v>81</v>
      </c>
      <c r="AY329" s="19" t="s">
        <v>210</v>
      </c>
      <c r="BE329" s="228">
        <f>IF(N329="základní",J329,0)</f>
        <v>0</v>
      </c>
      <c r="BF329" s="228">
        <f>IF(N329="snížená",J329,0)</f>
        <v>0</v>
      </c>
      <c r="BG329" s="228">
        <f>IF(N329="zákl. přenesená",J329,0)</f>
        <v>0</v>
      </c>
      <c r="BH329" s="228">
        <f>IF(N329="sníž. přenesená",J329,0)</f>
        <v>0</v>
      </c>
      <c r="BI329" s="228">
        <f>IF(N329="nulová",J329,0)</f>
        <v>0</v>
      </c>
      <c r="BJ329" s="19" t="s">
        <v>81</v>
      </c>
      <c r="BK329" s="228">
        <f>ROUND(I329*H329,2)</f>
        <v>0</v>
      </c>
      <c r="BL329" s="19" t="s">
        <v>217</v>
      </c>
      <c r="BM329" s="227" t="s">
        <v>1061</v>
      </c>
    </row>
    <row r="330" s="14" customFormat="1">
      <c r="A330" s="14"/>
      <c r="B330" s="245"/>
      <c r="C330" s="246"/>
      <c r="D330" s="236" t="s">
        <v>221</v>
      </c>
      <c r="E330" s="247" t="s">
        <v>19</v>
      </c>
      <c r="F330" s="248" t="s">
        <v>3261</v>
      </c>
      <c r="G330" s="246"/>
      <c r="H330" s="249">
        <v>1</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221</v>
      </c>
      <c r="AU330" s="255" t="s">
        <v>81</v>
      </c>
      <c r="AV330" s="14" t="s">
        <v>83</v>
      </c>
      <c r="AW330" s="14" t="s">
        <v>34</v>
      </c>
      <c r="AX330" s="14" t="s">
        <v>74</v>
      </c>
      <c r="AY330" s="255" t="s">
        <v>210</v>
      </c>
    </row>
    <row r="331" s="16" customFormat="1">
      <c r="A331" s="16"/>
      <c r="B331" s="267"/>
      <c r="C331" s="268"/>
      <c r="D331" s="236" t="s">
        <v>221</v>
      </c>
      <c r="E331" s="269" t="s">
        <v>19</v>
      </c>
      <c r="F331" s="270" t="s">
        <v>236</v>
      </c>
      <c r="G331" s="268"/>
      <c r="H331" s="271">
        <v>1</v>
      </c>
      <c r="I331" s="272"/>
      <c r="J331" s="268"/>
      <c r="K331" s="268"/>
      <c r="L331" s="273"/>
      <c r="M331" s="274"/>
      <c r="N331" s="275"/>
      <c r="O331" s="275"/>
      <c r="P331" s="275"/>
      <c r="Q331" s="275"/>
      <c r="R331" s="275"/>
      <c r="S331" s="275"/>
      <c r="T331" s="276"/>
      <c r="U331" s="16"/>
      <c r="V331" s="16"/>
      <c r="W331" s="16"/>
      <c r="X331" s="16"/>
      <c r="Y331" s="16"/>
      <c r="Z331" s="16"/>
      <c r="AA331" s="16"/>
      <c r="AB331" s="16"/>
      <c r="AC331" s="16"/>
      <c r="AD331" s="16"/>
      <c r="AE331" s="16"/>
      <c r="AT331" s="277" t="s">
        <v>221</v>
      </c>
      <c r="AU331" s="277" t="s">
        <v>81</v>
      </c>
      <c r="AV331" s="16" t="s">
        <v>217</v>
      </c>
      <c r="AW331" s="16" t="s">
        <v>34</v>
      </c>
      <c r="AX331" s="16" t="s">
        <v>81</v>
      </c>
      <c r="AY331" s="277" t="s">
        <v>210</v>
      </c>
    </row>
    <row r="332" s="2" customFormat="1" ht="24.15" customHeight="1">
      <c r="A332" s="40"/>
      <c r="B332" s="41"/>
      <c r="C332" s="216" t="s">
        <v>847</v>
      </c>
      <c r="D332" s="216" t="s">
        <v>212</v>
      </c>
      <c r="E332" s="217" t="s">
        <v>4417</v>
      </c>
      <c r="F332" s="218" t="s">
        <v>4418</v>
      </c>
      <c r="G332" s="219" t="s">
        <v>409</v>
      </c>
      <c r="H332" s="220">
        <v>1</v>
      </c>
      <c r="I332" s="221"/>
      <c r="J332" s="222">
        <f>ROUND(I332*H332,2)</f>
        <v>0</v>
      </c>
      <c r="K332" s="218" t="s">
        <v>216</v>
      </c>
      <c r="L332" s="46"/>
      <c r="M332" s="223" t="s">
        <v>19</v>
      </c>
      <c r="N332" s="224" t="s">
        <v>45</v>
      </c>
      <c r="O332" s="86"/>
      <c r="P332" s="225">
        <f>O332*H332</f>
        <v>0</v>
      </c>
      <c r="Q332" s="225">
        <v>0.00072000000000000005</v>
      </c>
      <c r="R332" s="225">
        <f>Q332*H332</f>
        <v>0.00072000000000000005</v>
      </c>
      <c r="S332" s="225">
        <v>0</v>
      </c>
      <c r="T332" s="226">
        <f>S332*H332</f>
        <v>0</v>
      </c>
      <c r="U332" s="40"/>
      <c r="V332" s="40"/>
      <c r="W332" s="40"/>
      <c r="X332" s="40"/>
      <c r="Y332" s="40"/>
      <c r="Z332" s="40"/>
      <c r="AA332" s="40"/>
      <c r="AB332" s="40"/>
      <c r="AC332" s="40"/>
      <c r="AD332" s="40"/>
      <c r="AE332" s="40"/>
      <c r="AR332" s="227" t="s">
        <v>217</v>
      </c>
      <c r="AT332" s="227" t="s">
        <v>212</v>
      </c>
      <c r="AU332" s="227" t="s">
        <v>81</v>
      </c>
      <c r="AY332" s="19" t="s">
        <v>210</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217</v>
      </c>
      <c r="BM332" s="227" t="s">
        <v>1096</v>
      </c>
    </row>
    <row r="333" s="2" customFormat="1">
      <c r="A333" s="40"/>
      <c r="B333" s="41"/>
      <c r="C333" s="42"/>
      <c r="D333" s="229" t="s">
        <v>219</v>
      </c>
      <c r="E333" s="42"/>
      <c r="F333" s="230" t="s">
        <v>4419</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219</v>
      </c>
      <c r="AU333" s="19" t="s">
        <v>81</v>
      </c>
    </row>
    <row r="334" s="14" customFormat="1">
      <c r="A334" s="14"/>
      <c r="B334" s="245"/>
      <c r="C334" s="246"/>
      <c r="D334" s="236" t="s">
        <v>221</v>
      </c>
      <c r="E334" s="247" t="s">
        <v>19</v>
      </c>
      <c r="F334" s="248" t="s">
        <v>3261</v>
      </c>
      <c r="G334" s="246"/>
      <c r="H334" s="249">
        <v>1</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221</v>
      </c>
      <c r="AU334" s="255" t="s">
        <v>81</v>
      </c>
      <c r="AV334" s="14" t="s">
        <v>83</v>
      </c>
      <c r="AW334" s="14" t="s">
        <v>34</v>
      </c>
      <c r="AX334" s="14" t="s">
        <v>74</v>
      </c>
      <c r="AY334" s="255" t="s">
        <v>210</v>
      </c>
    </row>
    <row r="335" s="16" customFormat="1">
      <c r="A335" s="16"/>
      <c r="B335" s="267"/>
      <c r="C335" s="268"/>
      <c r="D335" s="236" t="s">
        <v>221</v>
      </c>
      <c r="E335" s="269" t="s">
        <v>19</v>
      </c>
      <c r="F335" s="270" t="s">
        <v>236</v>
      </c>
      <c r="G335" s="268"/>
      <c r="H335" s="271">
        <v>1</v>
      </c>
      <c r="I335" s="272"/>
      <c r="J335" s="268"/>
      <c r="K335" s="268"/>
      <c r="L335" s="273"/>
      <c r="M335" s="274"/>
      <c r="N335" s="275"/>
      <c r="O335" s="275"/>
      <c r="P335" s="275"/>
      <c r="Q335" s="275"/>
      <c r="R335" s="275"/>
      <c r="S335" s="275"/>
      <c r="T335" s="276"/>
      <c r="U335" s="16"/>
      <c r="V335" s="16"/>
      <c r="W335" s="16"/>
      <c r="X335" s="16"/>
      <c r="Y335" s="16"/>
      <c r="Z335" s="16"/>
      <c r="AA335" s="16"/>
      <c r="AB335" s="16"/>
      <c r="AC335" s="16"/>
      <c r="AD335" s="16"/>
      <c r="AE335" s="16"/>
      <c r="AT335" s="277" t="s">
        <v>221</v>
      </c>
      <c r="AU335" s="277" t="s">
        <v>81</v>
      </c>
      <c r="AV335" s="16" t="s">
        <v>217</v>
      </c>
      <c r="AW335" s="16" t="s">
        <v>34</v>
      </c>
      <c r="AX335" s="16" t="s">
        <v>81</v>
      </c>
      <c r="AY335" s="277" t="s">
        <v>210</v>
      </c>
    </row>
    <row r="336" s="2" customFormat="1" ht="16.5" customHeight="1">
      <c r="A336" s="40"/>
      <c r="B336" s="41"/>
      <c r="C336" s="278" t="s">
        <v>855</v>
      </c>
      <c r="D336" s="278" t="s">
        <v>424</v>
      </c>
      <c r="E336" s="279" t="s">
        <v>4767</v>
      </c>
      <c r="F336" s="280" t="s">
        <v>4768</v>
      </c>
      <c r="G336" s="281" t="s">
        <v>409</v>
      </c>
      <c r="H336" s="282">
        <v>1</v>
      </c>
      <c r="I336" s="283"/>
      <c r="J336" s="284">
        <f>ROUND(I336*H336,2)</f>
        <v>0</v>
      </c>
      <c r="K336" s="280" t="s">
        <v>216</v>
      </c>
      <c r="L336" s="285"/>
      <c r="M336" s="286" t="s">
        <v>19</v>
      </c>
      <c r="N336" s="287" t="s">
        <v>45</v>
      </c>
      <c r="O336" s="86"/>
      <c r="P336" s="225">
        <f>O336*H336</f>
        <v>0</v>
      </c>
      <c r="Q336" s="225">
        <v>0</v>
      </c>
      <c r="R336" s="225">
        <f>Q336*H336</f>
        <v>0</v>
      </c>
      <c r="S336" s="225">
        <v>0</v>
      </c>
      <c r="T336" s="226">
        <f>S336*H336</f>
        <v>0</v>
      </c>
      <c r="U336" s="40"/>
      <c r="V336" s="40"/>
      <c r="W336" s="40"/>
      <c r="X336" s="40"/>
      <c r="Y336" s="40"/>
      <c r="Z336" s="40"/>
      <c r="AA336" s="40"/>
      <c r="AB336" s="40"/>
      <c r="AC336" s="40"/>
      <c r="AD336" s="40"/>
      <c r="AE336" s="40"/>
      <c r="AR336" s="227" t="s">
        <v>286</v>
      </c>
      <c r="AT336" s="227" t="s">
        <v>424</v>
      </c>
      <c r="AU336" s="227" t="s">
        <v>81</v>
      </c>
      <c r="AY336" s="19" t="s">
        <v>210</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217</v>
      </c>
      <c r="BM336" s="227" t="s">
        <v>1110</v>
      </c>
    </row>
    <row r="337" s="14" customFormat="1">
      <c r="A337" s="14"/>
      <c r="B337" s="245"/>
      <c r="C337" s="246"/>
      <c r="D337" s="236" t="s">
        <v>221</v>
      </c>
      <c r="E337" s="247" t="s">
        <v>19</v>
      </c>
      <c r="F337" s="248" t="s">
        <v>3261</v>
      </c>
      <c r="G337" s="246"/>
      <c r="H337" s="249">
        <v>1</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221</v>
      </c>
      <c r="AU337" s="255" t="s">
        <v>81</v>
      </c>
      <c r="AV337" s="14" t="s">
        <v>83</v>
      </c>
      <c r="AW337" s="14" t="s">
        <v>34</v>
      </c>
      <c r="AX337" s="14" t="s">
        <v>74</v>
      </c>
      <c r="AY337" s="255" t="s">
        <v>210</v>
      </c>
    </row>
    <row r="338" s="16" customFormat="1">
      <c r="A338" s="16"/>
      <c r="B338" s="267"/>
      <c r="C338" s="268"/>
      <c r="D338" s="236" t="s">
        <v>221</v>
      </c>
      <c r="E338" s="269" t="s">
        <v>19</v>
      </c>
      <c r="F338" s="270" t="s">
        <v>236</v>
      </c>
      <c r="G338" s="268"/>
      <c r="H338" s="271">
        <v>1</v>
      </c>
      <c r="I338" s="272"/>
      <c r="J338" s="268"/>
      <c r="K338" s="268"/>
      <c r="L338" s="273"/>
      <c r="M338" s="274"/>
      <c r="N338" s="275"/>
      <c r="O338" s="275"/>
      <c r="P338" s="275"/>
      <c r="Q338" s="275"/>
      <c r="R338" s="275"/>
      <c r="S338" s="275"/>
      <c r="T338" s="276"/>
      <c r="U338" s="16"/>
      <c r="V338" s="16"/>
      <c r="W338" s="16"/>
      <c r="X338" s="16"/>
      <c r="Y338" s="16"/>
      <c r="Z338" s="16"/>
      <c r="AA338" s="16"/>
      <c r="AB338" s="16"/>
      <c r="AC338" s="16"/>
      <c r="AD338" s="16"/>
      <c r="AE338" s="16"/>
      <c r="AT338" s="277" t="s">
        <v>221</v>
      </c>
      <c r="AU338" s="277" t="s">
        <v>81</v>
      </c>
      <c r="AV338" s="16" t="s">
        <v>217</v>
      </c>
      <c r="AW338" s="16" t="s">
        <v>34</v>
      </c>
      <c r="AX338" s="16" t="s">
        <v>81</v>
      </c>
      <c r="AY338" s="277" t="s">
        <v>210</v>
      </c>
    </row>
    <row r="339" s="2" customFormat="1" ht="16.5" customHeight="1">
      <c r="A339" s="40"/>
      <c r="B339" s="41"/>
      <c r="C339" s="216" t="s">
        <v>860</v>
      </c>
      <c r="D339" s="216" t="s">
        <v>212</v>
      </c>
      <c r="E339" s="217" t="s">
        <v>4769</v>
      </c>
      <c r="F339" s="218" t="s">
        <v>4770</v>
      </c>
      <c r="G339" s="219" t="s">
        <v>459</v>
      </c>
      <c r="H339" s="220">
        <v>1</v>
      </c>
      <c r="I339" s="221"/>
      <c r="J339" s="222">
        <f>ROUND(I339*H339,2)</f>
        <v>0</v>
      </c>
      <c r="K339" s="218" t="s">
        <v>216</v>
      </c>
      <c r="L339" s="46"/>
      <c r="M339" s="223" t="s">
        <v>19</v>
      </c>
      <c r="N339" s="224" t="s">
        <v>45</v>
      </c>
      <c r="O339" s="86"/>
      <c r="P339" s="225">
        <f>O339*H339</f>
        <v>0</v>
      </c>
      <c r="Q339" s="225">
        <v>0.010930000000000001</v>
      </c>
      <c r="R339" s="225">
        <f>Q339*H339</f>
        <v>0.010930000000000001</v>
      </c>
      <c r="S339" s="225">
        <v>0</v>
      </c>
      <c r="T339" s="226">
        <f>S339*H339</f>
        <v>0</v>
      </c>
      <c r="U339" s="40"/>
      <c r="V339" s="40"/>
      <c r="W339" s="40"/>
      <c r="X339" s="40"/>
      <c r="Y339" s="40"/>
      <c r="Z339" s="40"/>
      <c r="AA339" s="40"/>
      <c r="AB339" s="40"/>
      <c r="AC339" s="40"/>
      <c r="AD339" s="40"/>
      <c r="AE339" s="40"/>
      <c r="AR339" s="227" t="s">
        <v>217</v>
      </c>
      <c r="AT339" s="227" t="s">
        <v>212</v>
      </c>
      <c r="AU339" s="227" t="s">
        <v>81</v>
      </c>
      <c r="AY339" s="19" t="s">
        <v>210</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217</v>
      </c>
      <c r="BM339" s="227" t="s">
        <v>1121</v>
      </c>
    </row>
    <row r="340" s="2" customFormat="1">
      <c r="A340" s="40"/>
      <c r="B340" s="41"/>
      <c r="C340" s="42"/>
      <c r="D340" s="229" t="s">
        <v>219</v>
      </c>
      <c r="E340" s="42"/>
      <c r="F340" s="230" t="s">
        <v>4771</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219</v>
      </c>
      <c r="AU340" s="19" t="s">
        <v>81</v>
      </c>
    </row>
    <row r="341" s="14" customFormat="1">
      <c r="A341" s="14"/>
      <c r="B341" s="245"/>
      <c r="C341" s="246"/>
      <c r="D341" s="236" t="s">
        <v>221</v>
      </c>
      <c r="E341" s="247" t="s">
        <v>19</v>
      </c>
      <c r="F341" s="248" t="s">
        <v>3261</v>
      </c>
      <c r="G341" s="246"/>
      <c r="H341" s="249">
        <v>1</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221</v>
      </c>
      <c r="AU341" s="255" t="s">
        <v>81</v>
      </c>
      <c r="AV341" s="14" t="s">
        <v>83</v>
      </c>
      <c r="AW341" s="14" t="s">
        <v>34</v>
      </c>
      <c r="AX341" s="14" t="s">
        <v>74</v>
      </c>
      <c r="AY341" s="255" t="s">
        <v>210</v>
      </c>
    </row>
    <row r="342" s="16" customFormat="1">
      <c r="A342" s="16"/>
      <c r="B342" s="267"/>
      <c r="C342" s="268"/>
      <c r="D342" s="236" t="s">
        <v>221</v>
      </c>
      <c r="E342" s="269" t="s">
        <v>19</v>
      </c>
      <c r="F342" s="270" t="s">
        <v>236</v>
      </c>
      <c r="G342" s="268"/>
      <c r="H342" s="271">
        <v>1</v>
      </c>
      <c r="I342" s="272"/>
      <c r="J342" s="268"/>
      <c r="K342" s="268"/>
      <c r="L342" s="273"/>
      <c r="M342" s="274"/>
      <c r="N342" s="275"/>
      <c r="O342" s="275"/>
      <c r="P342" s="275"/>
      <c r="Q342" s="275"/>
      <c r="R342" s="275"/>
      <c r="S342" s="275"/>
      <c r="T342" s="276"/>
      <c r="U342" s="16"/>
      <c r="V342" s="16"/>
      <c r="W342" s="16"/>
      <c r="X342" s="16"/>
      <c r="Y342" s="16"/>
      <c r="Z342" s="16"/>
      <c r="AA342" s="16"/>
      <c r="AB342" s="16"/>
      <c r="AC342" s="16"/>
      <c r="AD342" s="16"/>
      <c r="AE342" s="16"/>
      <c r="AT342" s="277" t="s">
        <v>221</v>
      </c>
      <c r="AU342" s="277" t="s">
        <v>81</v>
      </c>
      <c r="AV342" s="16" t="s">
        <v>217</v>
      </c>
      <c r="AW342" s="16" t="s">
        <v>34</v>
      </c>
      <c r="AX342" s="16" t="s">
        <v>81</v>
      </c>
      <c r="AY342" s="277" t="s">
        <v>210</v>
      </c>
    </row>
    <row r="343" s="2" customFormat="1" ht="24.15" customHeight="1">
      <c r="A343" s="40"/>
      <c r="B343" s="41"/>
      <c r="C343" s="216" t="s">
        <v>865</v>
      </c>
      <c r="D343" s="216" t="s">
        <v>212</v>
      </c>
      <c r="E343" s="217" t="s">
        <v>4422</v>
      </c>
      <c r="F343" s="218" t="s">
        <v>4423</v>
      </c>
      <c r="G343" s="219" t="s">
        <v>417</v>
      </c>
      <c r="H343" s="220">
        <v>16.5</v>
      </c>
      <c r="I343" s="221"/>
      <c r="J343" s="222">
        <f>ROUND(I343*H343,2)</f>
        <v>0</v>
      </c>
      <c r="K343" s="218" t="s">
        <v>216</v>
      </c>
      <c r="L343" s="46"/>
      <c r="M343" s="223" t="s">
        <v>19</v>
      </c>
      <c r="N343" s="224" t="s">
        <v>45</v>
      </c>
      <c r="O343" s="86"/>
      <c r="P343" s="225">
        <f>O343*H343</f>
        <v>0</v>
      </c>
      <c r="Q343" s="225">
        <v>0.00035</v>
      </c>
      <c r="R343" s="225">
        <f>Q343*H343</f>
        <v>0.0057749999999999998</v>
      </c>
      <c r="S343" s="225">
        <v>0</v>
      </c>
      <c r="T343" s="226">
        <f>S343*H343</f>
        <v>0</v>
      </c>
      <c r="U343" s="40"/>
      <c r="V343" s="40"/>
      <c r="W343" s="40"/>
      <c r="X343" s="40"/>
      <c r="Y343" s="40"/>
      <c r="Z343" s="40"/>
      <c r="AA343" s="40"/>
      <c r="AB343" s="40"/>
      <c r="AC343" s="40"/>
      <c r="AD343" s="40"/>
      <c r="AE343" s="40"/>
      <c r="AR343" s="227" t="s">
        <v>217</v>
      </c>
      <c r="AT343" s="227" t="s">
        <v>212</v>
      </c>
      <c r="AU343" s="227" t="s">
        <v>81</v>
      </c>
      <c r="AY343" s="19" t="s">
        <v>210</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217</v>
      </c>
      <c r="BM343" s="227" t="s">
        <v>1133</v>
      </c>
    </row>
    <row r="344" s="2" customFormat="1">
      <c r="A344" s="40"/>
      <c r="B344" s="41"/>
      <c r="C344" s="42"/>
      <c r="D344" s="229" t="s">
        <v>219</v>
      </c>
      <c r="E344" s="42"/>
      <c r="F344" s="230" t="s">
        <v>4424</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219</v>
      </c>
      <c r="AU344" s="19" t="s">
        <v>81</v>
      </c>
    </row>
    <row r="345" s="14" customFormat="1">
      <c r="A345" s="14"/>
      <c r="B345" s="245"/>
      <c r="C345" s="246"/>
      <c r="D345" s="236" t="s">
        <v>221</v>
      </c>
      <c r="E345" s="247" t="s">
        <v>19</v>
      </c>
      <c r="F345" s="248" t="s">
        <v>4694</v>
      </c>
      <c r="G345" s="246"/>
      <c r="H345" s="249">
        <v>16.5</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221</v>
      </c>
      <c r="AU345" s="255" t="s">
        <v>81</v>
      </c>
      <c r="AV345" s="14" t="s">
        <v>83</v>
      </c>
      <c r="AW345" s="14" t="s">
        <v>34</v>
      </c>
      <c r="AX345" s="14" t="s">
        <v>74</v>
      </c>
      <c r="AY345" s="255" t="s">
        <v>210</v>
      </c>
    </row>
    <row r="346" s="16" customFormat="1">
      <c r="A346" s="16"/>
      <c r="B346" s="267"/>
      <c r="C346" s="268"/>
      <c r="D346" s="236" t="s">
        <v>221</v>
      </c>
      <c r="E346" s="269" t="s">
        <v>19</v>
      </c>
      <c r="F346" s="270" t="s">
        <v>236</v>
      </c>
      <c r="G346" s="268"/>
      <c r="H346" s="271">
        <v>16.5</v>
      </c>
      <c r="I346" s="272"/>
      <c r="J346" s="268"/>
      <c r="K346" s="268"/>
      <c r="L346" s="273"/>
      <c r="M346" s="274"/>
      <c r="N346" s="275"/>
      <c r="O346" s="275"/>
      <c r="P346" s="275"/>
      <c r="Q346" s="275"/>
      <c r="R346" s="275"/>
      <c r="S346" s="275"/>
      <c r="T346" s="276"/>
      <c r="U346" s="16"/>
      <c r="V346" s="16"/>
      <c r="W346" s="16"/>
      <c r="X346" s="16"/>
      <c r="Y346" s="16"/>
      <c r="Z346" s="16"/>
      <c r="AA346" s="16"/>
      <c r="AB346" s="16"/>
      <c r="AC346" s="16"/>
      <c r="AD346" s="16"/>
      <c r="AE346" s="16"/>
      <c r="AT346" s="277" t="s">
        <v>221</v>
      </c>
      <c r="AU346" s="277" t="s">
        <v>81</v>
      </c>
      <c r="AV346" s="16" t="s">
        <v>217</v>
      </c>
      <c r="AW346" s="16" t="s">
        <v>34</v>
      </c>
      <c r="AX346" s="16" t="s">
        <v>81</v>
      </c>
      <c r="AY346" s="277" t="s">
        <v>210</v>
      </c>
    </row>
    <row r="347" s="2" customFormat="1" ht="16.5" customHeight="1">
      <c r="A347" s="40"/>
      <c r="B347" s="41"/>
      <c r="C347" s="216" t="s">
        <v>872</v>
      </c>
      <c r="D347" s="216" t="s">
        <v>212</v>
      </c>
      <c r="E347" s="217" t="s">
        <v>4426</v>
      </c>
      <c r="F347" s="218" t="s">
        <v>4427</v>
      </c>
      <c r="G347" s="219" t="s">
        <v>417</v>
      </c>
      <c r="H347" s="220">
        <v>16.5</v>
      </c>
      <c r="I347" s="221"/>
      <c r="J347" s="222">
        <f>ROUND(I347*H347,2)</f>
        <v>0</v>
      </c>
      <c r="K347" s="218" t="s">
        <v>216</v>
      </c>
      <c r="L347" s="46"/>
      <c r="M347" s="223" t="s">
        <v>19</v>
      </c>
      <c r="N347" s="224" t="s">
        <v>45</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217</v>
      </c>
      <c r="AT347" s="227" t="s">
        <v>212</v>
      </c>
      <c r="AU347" s="227" t="s">
        <v>81</v>
      </c>
      <c r="AY347" s="19" t="s">
        <v>210</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217</v>
      </c>
      <c r="BM347" s="227" t="s">
        <v>1146</v>
      </c>
    </row>
    <row r="348" s="2" customFormat="1">
      <c r="A348" s="40"/>
      <c r="B348" s="41"/>
      <c r="C348" s="42"/>
      <c r="D348" s="229" t="s">
        <v>219</v>
      </c>
      <c r="E348" s="42"/>
      <c r="F348" s="230" t="s">
        <v>4428</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219</v>
      </c>
      <c r="AU348" s="19" t="s">
        <v>81</v>
      </c>
    </row>
    <row r="349" s="14" customFormat="1">
      <c r="A349" s="14"/>
      <c r="B349" s="245"/>
      <c r="C349" s="246"/>
      <c r="D349" s="236" t="s">
        <v>221</v>
      </c>
      <c r="E349" s="247" t="s">
        <v>19</v>
      </c>
      <c r="F349" s="248" t="s">
        <v>4694</v>
      </c>
      <c r="G349" s="246"/>
      <c r="H349" s="249">
        <v>16.5</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221</v>
      </c>
      <c r="AU349" s="255" t="s">
        <v>81</v>
      </c>
      <c r="AV349" s="14" t="s">
        <v>83</v>
      </c>
      <c r="AW349" s="14" t="s">
        <v>34</v>
      </c>
      <c r="AX349" s="14" t="s">
        <v>74</v>
      </c>
      <c r="AY349" s="255" t="s">
        <v>210</v>
      </c>
    </row>
    <row r="350" s="16" customFormat="1">
      <c r="A350" s="16"/>
      <c r="B350" s="267"/>
      <c r="C350" s="268"/>
      <c r="D350" s="236" t="s">
        <v>221</v>
      </c>
      <c r="E350" s="269" t="s">
        <v>19</v>
      </c>
      <c r="F350" s="270" t="s">
        <v>236</v>
      </c>
      <c r="G350" s="268"/>
      <c r="H350" s="271">
        <v>16.5</v>
      </c>
      <c r="I350" s="272"/>
      <c r="J350" s="268"/>
      <c r="K350" s="268"/>
      <c r="L350" s="273"/>
      <c r="M350" s="274"/>
      <c r="N350" s="275"/>
      <c r="O350" s="275"/>
      <c r="P350" s="275"/>
      <c r="Q350" s="275"/>
      <c r="R350" s="275"/>
      <c r="S350" s="275"/>
      <c r="T350" s="276"/>
      <c r="U350" s="16"/>
      <c r="V350" s="16"/>
      <c r="W350" s="16"/>
      <c r="X350" s="16"/>
      <c r="Y350" s="16"/>
      <c r="Z350" s="16"/>
      <c r="AA350" s="16"/>
      <c r="AB350" s="16"/>
      <c r="AC350" s="16"/>
      <c r="AD350" s="16"/>
      <c r="AE350" s="16"/>
      <c r="AT350" s="277" t="s">
        <v>221</v>
      </c>
      <c r="AU350" s="277" t="s">
        <v>81</v>
      </c>
      <c r="AV350" s="16" t="s">
        <v>217</v>
      </c>
      <c r="AW350" s="16" t="s">
        <v>34</v>
      </c>
      <c r="AX350" s="16" t="s">
        <v>81</v>
      </c>
      <c r="AY350" s="277" t="s">
        <v>210</v>
      </c>
    </row>
    <row r="351" s="12" customFormat="1" ht="25.92" customHeight="1">
      <c r="A351" s="12"/>
      <c r="B351" s="200"/>
      <c r="C351" s="201"/>
      <c r="D351" s="202" t="s">
        <v>73</v>
      </c>
      <c r="E351" s="203" t="s">
        <v>4393</v>
      </c>
      <c r="F351" s="203" t="s">
        <v>4772</v>
      </c>
      <c r="G351" s="201"/>
      <c r="H351" s="201"/>
      <c r="I351" s="204"/>
      <c r="J351" s="205">
        <f>BK351</f>
        <v>0</v>
      </c>
      <c r="K351" s="201"/>
      <c r="L351" s="206"/>
      <c r="M351" s="207"/>
      <c r="N351" s="208"/>
      <c r="O351" s="208"/>
      <c r="P351" s="209">
        <f>SUM(P352:P375)</f>
        <v>0</v>
      </c>
      <c r="Q351" s="208"/>
      <c r="R351" s="209">
        <f>SUM(R352:R375)</f>
        <v>0.55980000000000008</v>
      </c>
      <c r="S351" s="208"/>
      <c r="T351" s="210">
        <f>SUM(T352:T375)</f>
        <v>0</v>
      </c>
      <c r="U351" s="12"/>
      <c r="V351" s="12"/>
      <c r="W351" s="12"/>
      <c r="X351" s="12"/>
      <c r="Y351" s="12"/>
      <c r="Z351" s="12"/>
      <c r="AA351" s="12"/>
      <c r="AB351" s="12"/>
      <c r="AC351" s="12"/>
      <c r="AD351" s="12"/>
      <c r="AE351" s="12"/>
      <c r="AR351" s="211" t="s">
        <v>81</v>
      </c>
      <c r="AT351" s="212" t="s">
        <v>73</v>
      </c>
      <c r="AU351" s="212" t="s">
        <v>74</v>
      </c>
      <c r="AY351" s="211" t="s">
        <v>210</v>
      </c>
      <c r="BK351" s="213">
        <f>SUM(BK352:BK375)</f>
        <v>0</v>
      </c>
    </row>
    <row r="352" s="2" customFormat="1" ht="16.5" customHeight="1">
      <c r="A352" s="40"/>
      <c r="B352" s="41"/>
      <c r="C352" s="216" t="s">
        <v>879</v>
      </c>
      <c r="D352" s="216" t="s">
        <v>212</v>
      </c>
      <c r="E352" s="217" t="s">
        <v>4773</v>
      </c>
      <c r="F352" s="218" t="s">
        <v>4774</v>
      </c>
      <c r="G352" s="219" t="s">
        <v>409</v>
      </c>
      <c r="H352" s="220">
        <v>1</v>
      </c>
      <c r="I352" s="221"/>
      <c r="J352" s="222">
        <f>ROUND(I352*H352,2)</f>
        <v>0</v>
      </c>
      <c r="K352" s="218" t="s">
        <v>216</v>
      </c>
      <c r="L352" s="46"/>
      <c r="M352" s="223" t="s">
        <v>19</v>
      </c>
      <c r="N352" s="224" t="s">
        <v>45</v>
      </c>
      <c r="O352" s="86"/>
      <c r="P352" s="225">
        <f>O352*H352</f>
        <v>0</v>
      </c>
      <c r="Q352" s="225">
        <v>0.38627</v>
      </c>
      <c r="R352" s="225">
        <f>Q352*H352</f>
        <v>0.38627</v>
      </c>
      <c r="S352" s="225">
        <v>0</v>
      </c>
      <c r="T352" s="226">
        <f>S352*H352</f>
        <v>0</v>
      </c>
      <c r="U352" s="40"/>
      <c r="V352" s="40"/>
      <c r="W352" s="40"/>
      <c r="X352" s="40"/>
      <c r="Y352" s="40"/>
      <c r="Z352" s="40"/>
      <c r="AA352" s="40"/>
      <c r="AB352" s="40"/>
      <c r="AC352" s="40"/>
      <c r="AD352" s="40"/>
      <c r="AE352" s="40"/>
      <c r="AR352" s="227" t="s">
        <v>217</v>
      </c>
      <c r="AT352" s="227" t="s">
        <v>212</v>
      </c>
      <c r="AU352" s="227" t="s">
        <v>81</v>
      </c>
      <c r="AY352" s="19" t="s">
        <v>210</v>
      </c>
      <c r="BE352" s="228">
        <f>IF(N352="základní",J352,0)</f>
        <v>0</v>
      </c>
      <c r="BF352" s="228">
        <f>IF(N352="snížená",J352,0)</f>
        <v>0</v>
      </c>
      <c r="BG352" s="228">
        <f>IF(N352="zákl. přenesená",J352,0)</f>
        <v>0</v>
      </c>
      <c r="BH352" s="228">
        <f>IF(N352="sníž. přenesená",J352,0)</f>
        <v>0</v>
      </c>
      <c r="BI352" s="228">
        <f>IF(N352="nulová",J352,0)</f>
        <v>0</v>
      </c>
      <c r="BJ352" s="19" t="s">
        <v>81</v>
      </c>
      <c r="BK352" s="228">
        <f>ROUND(I352*H352,2)</f>
        <v>0</v>
      </c>
      <c r="BL352" s="19" t="s">
        <v>217</v>
      </c>
      <c r="BM352" s="227" t="s">
        <v>1158</v>
      </c>
    </row>
    <row r="353" s="2" customFormat="1">
      <c r="A353" s="40"/>
      <c r="B353" s="41"/>
      <c r="C353" s="42"/>
      <c r="D353" s="229" t="s">
        <v>219</v>
      </c>
      <c r="E353" s="42"/>
      <c r="F353" s="230" t="s">
        <v>4775</v>
      </c>
      <c r="G353" s="42"/>
      <c r="H353" s="42"/>
      <c r="I353" s="231"/>
      <c r="J353" s="42"/>
      <c r="K353" s="42"/>
      <c r="L353" s="46"/>
      <c r="M353" s="232"/>
      <c r="N353" s="233"/>
      <c r="O353" s="86"/>
      <c r="P353" s="86"/>
      <c r="Q353" s="86"/>
      <c r="R353" s="86"/>
      <c r="S353" s="86"/>
      <c r="T353" s="87"/>
      <c r="U353" s="40"/>
      <c r="V353" s="40"/>
      <c r="W353" s="40"/>
      <c r="X353" s="40"/>
      <c r="Y353" s="40"/>
      <c r="Z353" s="40"/>
      <c r="AA353" s="40"/>
      <c r="AB353" s="40"/>
      <c r="AC353" s="40"/>
      <c r="AD353" s="40"/>
      <c r="AE353" s="40"/>
      <c r="AT353" s="19" t="s">
        <v>219</v>
      </c>
      <c r="AU353" s="19" t="s">
        <v>81</v>
      </c>
    </row>
    <row r="354" s="14" customFormat="1">
      <c r="A354" s="14"/>
      <c r="B354" s="245"/>
      <c r="C354" s="246"/>
      <c r="D354" s="236" t="s">
        <v>221</v>
      </c>
      <c r="E354" s="247" t="s">
        <v>19</v>
      </c>
      <c r="F354" s="248" t="s">
        <v>3261</v>
      </c>
      <c r="G354" s="246"/>
      <c r="H354" s="249">
        <v>1</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221</v>
      </c>
      <c r="AU354" s="255" t="s">
        <v>81</v>
      </c>
      <c r="AV354" s="14" t="s">
        <v>83</v>
      </c>
      <c r="AW354" s="14" t="s">
        <v>34</v>
      </c>
      <c r="AX354" s="14" t="s">
        <v>74</v>
      </c>
      <c r="AY354" s="255" t="s">
        <v>210</v>
      </c>
    </row>
    <row r="355" s="16" customFormat="1">
      <c r="A355" s="16"/>
      <c r="B355" s="267"/>
      <c r="C355" s="268"/>
      <c r="D355" s="236" t="s">
        <v>221</v>
      </c>
      <c r="E355" s="269" t="s">
        <v>19</v>
      </c>
      <c r="F355" s="270" t="s">
        <v>236</v>
      </c>
      <c r="G355" s="268"/>
      <c r="H355" s="271">
        <v>1</v>
      </c>
      <c r="I355" s="272"/>
      <c r="J355" s="268"/>
      <c r="K355" s="268"/>
      <c r="L355" s="273"/>
      <c r="M355" s="274"/>
      <c r="N355" s="275"/>
      <c r="O355" s="275"/>
      <c r="P355" s="275"/>
      <c r="Q355" s="275"/>
      <c r="R355" s="275"/>
      <c r="S355" s="275"/>
      <c r="T355" s="276"/>
      <c r="U355" s="16"/>
      <c r="V355" s="16"/>
      <c r="W355" s="16"/>
      <c r="X355" s="16"/>
      <c r="Y355" s="16"/>
      <c r="Z355" s="16"/>
      <c r="AA355" s="16"/>
      <c r="AB355" s="16"/>
      <c r="AC355" s="16"/>
      <c r="AD355" s="16"/>
      <c r="AE355" s="16"/>
      <c r="AT355" s="277" t="s">
        <v>221</v>
      </c>
      <c r="AU355" s="277" t="s">
        <v>81</v>
      </c>
      <c r="AV355" s="16" t="s">
        <v>217</v>
      </c>
      <c r="AW355" s="16" t="s">
        <v>34</v>
      </c>
      <c r="AX355" s="16" t="s">
        <v>81</v>
      </c>
      <c r="AY355" s="277" t="s">
        <v>210</v>
      </c>
    </row>
    <row r="356" s="2" customFormat="1" ht="16.5" customHeight="1">
      <c r="A356" s="40"/>
      <c r="B356" s="41"/>
      <c r="C356" s="278" t="s">
        <v>884</v>
      </c>
      <c r="D356" s="278" t="s">
        <v>424</v>
      </c>
      <c r="E356" s="279" t="s">
        <v>4776</v>
      </c>
      <c r="F356" s="280" t="s">
        <v>4777</v>
      </c>
      <c r="G356" s="281" t="s">
        <v>409</v>
      </c>
      <c r="H356" s="282">
        <v>1</v>
      </c>
      <c r="I356" s="283"/>
      <c r="J356" s="284">
        <f>ROUND(I356*H356,2)</f>
        <v>0</v>
      </c>
      <c r="K356" s="280" t="s">
        <v>216</v>
      </c>
      <c r="L356" s="285"/>
      <c r="M356" s="286" t="s">
        <v>19</v>
      </c>
      <c r="N356" s="287" t="s">
        <v>45</v>
      </c>
      <c r="O356" s="86"/>
      <c r="P356" s="225">
        <f>O356*H356</f>
        <v>0</v>
      </c>
      <c r="Q356" s="225">
        <v>0</v>
      </c>
      <c r="R356" s="225">
        <f>Q356*H356</f>
        <v>0</v>
      </c>
      <c r="S356" s="225">
        <v>0</v>
      </c>
      <c r="T356" s="226">
        <f>S356*H356</f>
        <v>0</v>
      </c>
      <c r="U356" s="40"/>
      <c r="V356" s="40"/>
      <c r="W356" s="40"/>
      <c r="X356" s="40"/>
      <c r="Y356" s="40"/>
      <c r="Z356" s="40"/>
      <c r="AA356" s="40"/>
      <c r="AB356" s="40"/>
      <c r="AC356" s="40"/>
      <c r="AD356" s="40"/>
      <c r="AE356" s="40"/>
      <c r="AR356" s="227" t="s">
        <v>286</v>
      </c>
      <c r="AT356" s="227" t="s">
        <v>424</v>
      </c>
      <c r="AU356" s="227" t="s">
        <v>81</v>
      </c>
      <c r="AY356" s="19" t="s">
        <v>210</v>
      </c>
      <c r="BE356" s="228">
        <f>IF(N356="základní",J356,0)</f>
        <v>0</v>
      </c>
      <c r="BF356" s="228">
        <f>IF(N356="snížená",J356,0)</f>
        <v>0</v>
      </c>
      <c r="BG356" s="228">
        <f>IF(N356="zákl. přenesená",J356,0)</f>
        <v>0</v>
      </c>
      <c r="BH356" s="228">
        <f>IF(N356="sníž. přenesená",J356,0)</f>
        <v>0</v>
      </c>
      <c r="BI356" s="228">
        <f>IF(N356="nulová",J356,0)</f>
        <v>0</v>
      </c>
      <c r="BJ356" s="19" t="s">
        <v>81</v>
      </c>
      <c r="BK356" s="228">
        <f>ROUND(I356*H356,2)</f>
        <v>0</v>
      </c>
      <c r="BL356" s="19" t="s">
        <v>217</v>
      </c>
      <c r="BM356" s="227" t="s">
        <v>1169</v>
      </c>
    </row>
    <row r="357" s="14" customFormat="1">
      <c r="A357" s="14"/>
      <c r="B357" s="245"/>
      <c r="C357" s="246"/>
      <c r="D357" s="236" t="s">
        <v>221</v>
      </c>
      <c r="E357" s="247" t="s">
        <v>19</v>
      </c>
      <c r="F357" s="248" t="s">
        <v>3261</v>
      </c>
      <c r="G357" s="246"/>
      <c r="H357" s="249">
        <v>1</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221</v>
      </c>
      <c r="AU357" s="255" t="s">
        <v>81</v>
      </c>
      <c r="AV357" s="14" t="s">
        <v>83</v>
      </c>
      <c r="AW357" s="14" t="s">
        <v>34</v>
      </c>
      <c r="AX357" s="14" t="s">
        <v>74</v>
      </c>
      <c r="AY357" s="255" t="s">
        <v>210</v>
      </c>
    </row>
    <row r="358" s="16" customFormat="1">
      <c r="A358" s="16"/>
      <c r="B358" s="267"/>
      <c r="C358" s="268"/>
      <c r="D358" s="236" t="s">
        <v>221</v>
      </c>
      <c r="E358" s="269" t="s">
        <v>19</v>
      </c>
      <c r="F358" s="270" t="s">
        <v>236</v>
      </c>
      <c r="G358" s="268"/>
      <c r="H358" s="271">
        <v>1</v>
      </c>
      <c r="I358" s="272"/>
      <c r="J358" s="268"/>
      <c r="K358" s="268"/>
      <c r="L358" s="273"/>
      <c r="M358" s="274"/>
      <c r="N358" s="275"/>
      <c r="O358" s="275"/>
      <c r="P358" s="275"/>
      <c r="Q358" s="275"/>
      <c r="R358" s="275"/>
      <c r="S358" s="275"/>
      <c r="T358" s="276"/>
      <c r="U358" s="16"/>
      <c r="V358" s="16"/>
      <c r="W358" s="16"/>
      <c r="X358" s="16"/>
      <c r="Y358" s="16"/>
      <c r="Z358" s="16"/>
      <c r="AA358" s="16"/>
      <c r="AB358" s="16"/>
      <c r="AC358" s="16"/>
      <c r="AD358" s="16"/>
      <c r="AE358" s="16"/>
      <c r="AT358" s="277" t="s">
        <v>221</v>
      </c>
      <c r="AU358" s="277" t="s">
        <v>81</v>
      </c>
      <c r="AV358" s="16" t="s">
        <v>217</v>
      </c>
      <c r="AW358" s="16" t="s">
        <v>34</v>
      </c>
      <c r="AX358" s="16" t="s">
        <v>81</v>
      </c>
      <c r="AY358" s="277" t="s">
        <v>210</v>
      </c>
    </row>
    <row r="359" s="2" customFormat="1" ht="16.5" customHeight="1">
      <c r="A359" s="40"/>
      <c r="B359" s="41"/>
      <c r="C359" s="216" t="s">
        <v>891</v>
      </c>
      <c r="D359" s="216" t="s">
        <v>212</v>
      </c>
      <c r="E359" s="217" t="s">
        <v>4778</v>
      </c>
      <c r="F359" s="218" t="s">
        <v>4779</v>
      </c>
      <c r="G359" s="219" t="s">
        <v>409</v>
      </c>
      <c r="H359" s="220">
        <v>1</v>
      </c>
      <c r="I359" s="221"/>
      <c r="J359" s="222">
        <f>ROUND(I359*H359,2)</f>
        <v>0</v>
      </c>
      <c r="K359" s="218" t="s">
        <v>216</v>
      </c>
      <c r="L359" s="46"/>
      <c r="M359" s="223" t="s">
        <v>19</v>
      </c>
      <c r="N359" s="224" t="s">
        <v>45</v>
      </c>
      <c r="O359" s="86"/>
      <c r="P359" s="225">
        <f>O359*H359</f>
        <v>0</v>
      </c>
      <c r="Q359" s="225">
        <v>0.050500000000000003</v>
      </c>
      <c r="R359" s="225">
        <f>Q359*H359</f>
        <v>0.050500000000000003</v>
      </c>
      <c r="S359" s="225">
        <v>0</v>
      </c>
      <c r="T359" s="226">
        <f>S359*H359</f>
        <v>0</v>
      </c>
      <c r="U359" s="40"/>
      <c r="V359" s="40"/>
      <c r="W359" s="40"/>
      <c r="X359" s="40"/>
      <c r="Y359" s="40"/>
      <c r="Z359" s="40"/>
      <c r="AA359" s="40"/>
      <c r="AB359" s="40"/>
      <c r="AC359" s="40"/>
      <c r="AD359" s="40"/>
      <c r="AE359" s="40"/>
      <c r="AR359" s="227" t="s">
        <v>217</v>
      </c>
      <c r="AT359" s="227" t="s">
        <v>212</v>
      </c>
      <c r="AU359" s="227" t="s">
        <v>81</v>
      </c>
      <c r="AY359" s="19" t="s">
        <v>210</v>
      </c>
      <c r="BE359" s="228">
        <f>IF(N359="základní",J359,0)</f>
        <v>0</v>
      </c>
      <c r="BF359" s="228">
        <f>IF(N359="snížená",J359,0)</f>
        <v>0</v>
      </c>
      <c r="BG359" s="228">
        <f>IF(N359="zákl. přenesená",J359,0)</f>
        <v>0</v>
      </c>
      <c r="BH359" s="228">
        <f>IF(N359="sníž. přenesená",J359,0)</f>
        <v>0</v>
      </c>
      <c r="BI359" s="228">
        <f>IF(N359="nulová",J359,0)</f>
        <v>0</v>
      </c>
      <c r="BJ359" s="19" t="s">
        <v>81</v>
      </c>
      <c r="BK359" s="228">
        <f>ROUND(I359*H359,2)</f>
        <v>0</v>
      </c>
      <c r="BL359" s="19" t="s">
        <v>217</v>
      </c>
      <c r="BM359" s="227" t="s">
        <v>1178</v>
      </c>
    </row>
    <row r="360" s="2" customFormat="1">
      <c r="A360" s="40"/>
      <c r="B360" s="41"/>
      <c r="C360" s="42"/>
      <c r="D360" s="229" t="s">
        <v>219</v>
      </c>
      <c r="E360" s="42"/>
      <c r="F360" s="230" t="s">
        <v>4780</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219</v>
      </c>
      <c r="AU360" s="19" t="s">
        <v>81</v>
      </c>
    </row>
    <row r="361" s="14" customFormat="1">
      <c r="A361" s="14"/>
      <c r="B361" s="245"/>
      <c r="C361" s="246"/>
      <c r="D361" s="236" t="s">
        <v>221</v>
      </c>
      <c r="E361" s="247" t="s">
        <v>19</v>
      </c>
      <c r="F361" s="248" t="s">
        <v>3261</v>
      </c>
      <c r="G361" s="246"/>
      <c r="H361" s="249">
        <v>1</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221</v>
      </c>
      <c r="AU361" s="255" t="s">
        <v>81</v>
      </c>
      <c r="AV361" s="14" t="s">
        <v>83</v>
      </c>
      <c r="AW361" s="14" t="s">
        <v>34</v>
      </c>
      <c r="AX361" s="14" t="s">
        <v>74</v>
      </c>
      <c r="AY361" s="255" t="s">
        <v>210</v>
      </c>
    </row>
    <row r="362" s="16" customFormat="1">
      <c r="A362" s="16"/>
      <c r="B362" s="267"/>
      <c r="C362" s="268"/>
      <c r="D362" s="236" t="s">
        <v>221</v>
      </c>
      <c r="E362" s="269" t="s">
        <v>19</v>
      </c>
      <c r="F362" s="270" t="s">
        <v>236</v>
      </c>
      <c r="G362" s="268"/>
      <c r="H362" s="271">
        <v>1</v>
      </c>
      <c r="I362" s="272"/>
      <c r="J362" s="268"/>
      <c r="K362" s="268"/>
      <c r="L362" s="273"/>
      <c r="M362" s="274"/>
      <c r="N362" s="275"/>
      <c r="O362" s="275"/>
      <c r="P362" s="275"/>
      <c r="Q362" s="275"/>
      <c r="R362" s="275"/>
      <c r="S362" s="275"/>
      <c r="T362" s="276"/>
      <c r="U362" s="16"/>
      <c r="V362" s="16"/>
      <c r="W362" s="16"/>
      <c r="X362" s="16"/>
      <c r="Y362" s="16"/>
      <c r="Z362" s="16"/>
      <c r="AA362" s="16"/>
      <c r="AB362" s="16"/>
      <c r="AC362" s="16"/>
      <c r="AD362" s="16"/>
      <c r="AE362" s="16"/>
      <c r="AT362" s="277" t="s">
        <v>221</v>
      </c>
      <c r="AU362" s="277" t="s">
        <v>81</v>
      </c>
      <c r="AV362" s="16" t="s">
        <v>217</v>
      </c>
      <c r="AW362" s="16" t="s">
        <v>34</v>
      </c>
      <c r="AX362" s="16" t="s">
        <v>81</v>
      </c>
      <c r="AY362" s="277" t="s">
        <v>210</v>
      </c>
    </row>
    <row r="363" s="2" customFormat="1" ht="16.5" customHeight="1">
      <c r="A363" s="40"/>
      <c r="B363" s="41"/>
      <c r="C363" s="278" t="s">
        <v>896</v>
      </c>
      <c r="D363" s="278" t="s">
        <v>424</v>
      </c>
      <c r="E363" s="279" t="s">
        <v>4781</v>
      </c>
      <c r="F363" s="280" t="s">
        <v>4782</v>
      </c>
      <c r="G363" s="281" t="s">
        <v>409</v>
      </c>
      <c r="H363" s="282">
        <v>1</v>
      </c>
      <c r="I363" s="283"/>
      <c r="J363" s="284">
        <f>ROUND(I363*H363,2)</f>
        <v>0</v>
      </c>
      <c r="K363" s="280" t="s">
        <v>216</v>
      </c>
      <c r="L363" s="285"/>
      <c r="M363" s="286" t="s">
        <v>19</v>
      </c>
      <c r="N363" s="287" t="s">
        <v>45</v>
      </c>
      <c r="O363" s="86"/>
      <c r="P363" s="225">
        <f>O363*H363</f>
        <v>0</v>
      </c>
      <c r="Q363" s="225">
        <v>0</v>
      </c>
      <c r="R363" s="225">
        <f>Q363*H363</f>
        <v>0</v>
      </c>
      <c r="S363" s="225">
        <v>0</v>
      </c>
      <c r="T363" s="226">
        <f>S363*H363</f>
        <v>0</v>
      </c>
      <c r="U363" s="40"/>
      <c r="V363" s="40"/>
      <c r="W363" s="40"/>
      <c r="X363" s="40"/>
      <c r="Y363" s="40"/>
      <c r="Z363" s="40"/>
      <c r="AA363" s="40"/>
      <c r="AB363" s="40"/>
      <c r="AC363" s="40"/>
      <c r="AD363" s="40"/>
      <c r="AE363" s="40"/>
      <c r="AR363" s="227" t="s">
        <v>286</v>
      </c>
      <c r="AT363" s="227" t="s">
        <v>424</v>
      </c>
      <c r="AU363" s="227" t="s">
        <v>81</v>
      </c>
      <c r="AY363" s="19" t="s">
        <v>210</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217</v>
      </c>
      <c r="BM363" s="227" t="s">
        <v>1197</v>
      </c>
    </row>
    <row r="364" s="14" customFormat="1">
      <c r="A364" s="14"/>
      <c r="B364" s="245"/>
      <c r="C364" s="246"/>
      <c r="D364" s="236" t="s">
        <v>221</v>
      </c>
      <c r="E364" s="247" t="s">
        <v>19</v>
      </c>
      <c r="F364" s="248" t="s">
        <v>3261</v>
      </c>
      <c r="G364" s="246"/>
      <c r="H364" s="249">
        <v>1</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221</v>
      </c>
      <c r="AU364" s="255" t="s">
        <v>81</v>
      </c>
      <c r="AV364" s="14" t="s">
        <v>83</v>
      </c>
      <c r="AW364" s="14" t="s">
        <v>34</v>
      </c>
      <c r="AX364" s="14" t="s">
        <v>74</v>
      </c>
      <c r="AY364" s="255" t="s">
        <v>210</v>
      </c>
    </row>
    <row r="365" s="16" customFormat="1">
      <c r="A365" s="16"/>
      <c r="B365" s="267"/>
      <c r="C365" s="268"/>
      <c r="D365" s="236" t="s">
        <v>221</v>
      </c>
      <c r="E365" s="269" t="s">
        <v>19</v>
      </c>
      <c r="F365" s="270" t="s">
        <v>236</v>
      </c>
      <c r="G365" s="268"/>
      <c r="H365" s="271">
        <v>1</v>
      </c>
      <c r="I365" s="272"/>
      <c r="J365" s="268"/>
      <c r="K365" s="268"/>
      <c r="L365" s="273"/>
      <c r="M365" s="274"/>
      <c r="N365" s="275"/>
      <c r="O365" s="275"/>
      <c r="P365" s="275"/>
      <c r="Q365" s="275"/>
      <c r="R365" s="275"/>
      <c r="S365" s="275"/>
      <c r="T365" s="276"/>
      <c r="U365" s="16"/>
      <c r="V365" s="16"/>
      <c r="W365" s="16"/>
      <c r="X365" s="16"/>
      <c r="Y365" s="16"/>
      <c r="Z365" s="16"/>
      <c r="AA365" s="16"/>
      <c r="AB365" s="16"/>
      <c r="AC365" s="16"/>
      <c r="AD365" s="16"/>
      <c r="AE365" s="16"/>
      <c r="AT365" s="277" t="s">
        <v>221</v>
      </c>
      <c r="AU365" s="277" t="s">
        <v>81</v>
      </c>
      <c r="AV365" s="16" t="s">
        <v>217</v>
      </c>
      <c r="AW365" s="16" t="s">
        <v>34</v>
      </c>
      <c r="AX365" s="16" t="s">
        <v>81</v>
      </c>
      <c r="AY365" s="277" t="s">
        <v>210</v>
      </c>
    </row>
    <row r="366" s="2" customFormat="1" ht="16.5" customHeight="1">
      <c r="A366" s="40"/>
      <c r="B366" s="41"/>
      <c r="C366" s="216" t="s">
        <v>901</v>
      </c>
      <c r="D366" s="216" t="s">
        <v>212</v>
      </c>
      <c r="E366" s="217" t="s">
        <v>4783</v>
      </c>
      <c r="F366" s="218" t="s">
        <v>4784</v>
      </c>
      <c r="G366" s="219" t="s">
        <v>409</v>
      </c>
      <c r="H366" s="220">
        <v>1</v>
      </c>
      <c r="I366" s="221"/>
      <c r="J366" s="222">
        <f>ROUND(I366*H366,2)</f>
        <v>0</v>
      </c>
      <c r="K366" s="218" t="s">
        <v>216</v>
      </c>
      <c r="L366" s="46"/>
      <c r="M366" s="223" t="s">
        <v>19</v>
      </c>
      <c r="N366" s="224" t="s">
        <v>45</v>
      </c>
      <c r="O366" s="86"/>
      <c r="P366" s="225">
        <f>O366*H366</f>
        <v>0</v>
      </c>
      <c r="Q366" s="225">
        <v>0.12303</v>
      </c>
      <c r="R366" s="225">
        <f>Q366*H366</f>
        <v>0.12303</v>
      </c>
      <c r="S366" s="225">
        <v>0</v>
      </c>
      <c r="T366" s="226">
        <f>S366*H366</f>
        <v>0</v>
      </c>
      <c r="U366" s="40"/>
      <c r="V366" s="40"/>
      <c r="W366" s="40"/>
      <c r="X366" s="40"/>
      <c r="Y366" s="40"/>
      <c r="Z366" s="40"/>
      <c r="AA366" s="40"/>
      <c r="AB366" s="40"/>
      <c r="AC366" s="40"/>
      <c r="AD366" s="40"/>
      <c r="AE366" s="40"/>
      <c r="AR366" s="227" t="s">
        <v>217</v>
      </c>
      <c r="AT366" s="227" t="s">
        <v>212</v>
      </c>
      <c r="AU366" s="227" t="s">
        <v>81</v>
      </c>
      <c r="AY366" s="19" t="s">
        <v>210</v>
      </c>
      <c r="BE366" s="228">
        <f>IF(N366="základní",J366,0)</f>
        <v>0</v>
      </c>
      <c r="BF366" s="228">
        <f>IF(N366="snížená",J366,0)</f>
        <v>0</v>
      </c>
      <c r="BG366" s="228">
        <f>IF(N366="zákl. přenesená",J366,0)</f>
        <v>0</v>
      </c>
      <c r="BH366" s="228">
        <f>IF(N366="sníž. přenesená",J366,0)</f>
        <v>0</v>
      </c>
      <c r="BI366" s="228">
        <f>IF(N366="nulová",J366,0)</f>
        <v>0</v>
      </c>
      <c r="BJ366" s="19" t="s">
        <v>81</v>
      </c>
      <c r="BK366" s="228">
        <f>ROUND(I366*H366,2)</f>
        <v>0</v>
      </c>
      <c r="BL366" s="19" t="s">
        <v>217</v>
      </c>
      <c r="BM366" s="227" t="s">
        <v>1213</v>
      </c>
    </row>
    <row r="367" s="2" customFormat="1">
      <c r="A367" s="40"/>
      <c r="B367" s="41"/>
      <c r="C367" s="42"/>
      <c r="D367" s="229" t="s">
        <v>219</v>
      </c>
      <c r="E367" s="42"/>
      <c r="F367" s="230" t="s">
        <v>4785</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219</v>
      </c>
      <c r="AU367" s="19" t="s">
        <v>81</v>
      </c>
    </row>
    <row r="368" s="14" customFormat="1">
      <c r="A368" s="14"/>
      <c r="B368" s="245"/>
      <c r="C368" s="246"/>
      <c r="D368" s="236" t="s">
        <v>221</v>
      </c>
      <c r="E368" s="247" t="s">
        <v>19</v>
      </c>
      <c r="F368" s="248" t="s">
        <v>3261</v>
      </c>
      <c r="G368" s="246"/>
      <c r="H368" s="249">
        <v>1</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81</v>
      </c>
      <c r="AV368" s="14" t="s">
        <v>83</v>
      </c>
      <c r="AW368" s="14" t="s">
        <v>34</v>
      </c>
      <c r="AX368" s="14" t="s">
        <v>74</v>
      </c>
      <c r="AY368" s="255" t="s">
        <v>210</v>
      </c>
    </row>
    <row r="369" s="16" customFormat="1">
      <c r="A369" s="16"/>
      <c r="B369" s="267"/>
      <c r="C369" s="268"/>
      <c r="D369" s="236" t="s">
        <v>221</v>
      </c>
      <c r="E369" s="269" t="s">
        <v>19</v>
      </c>
      <c r="F369" s="270" t="s">
        <v>236</v>
      </c>
      <c r="G369" s="268"/>
      <c r="H369" s="271">
        <v>1</v>
      </c>
      <c r="I369" s="272"/>
      <c r="J369" s="268"/>
      <c r="K369" s="268"/>
      <c r="L369" s="273"/>
      <c r="M369" s="274"/>
      <c r="N369" s="275"/>
      <c r="O369" s="275"/>
      <c r="P369" s="275"/>
      <c r="Q369" s="275"/>
      <c r="R369" s="275"/>
      <c r="S369" s="275"/>
      <c r="T369" s="276"/>
      <c r="U369" s="16"/>
      <c r="V369" s="16"/>
      <c r="W369" s="16"/>
      <c r="X369" s="16"/>
      <c r="Y369" s="16"/>
      <c r="Z369" s="16"/>
      <c r="AA369" s="16"/>
      <c r="AB369" s="16"/>
      <c r="AC369" s="16"/>
      <c r="AD369" s="16"/>
      <c r="AE369" s="16"/>
      <c r="AT369" s="277" t="s">
        <v>221</v>
      </c>
      <c r="AU369" s="277" t="s">
        <v>81</v>
      </c>
      <c r="AV369" s="16" t="s">
        <v>217</v>
      </c>
      <c r="AW369" s="16" t="s">
        <v>34</v>
      </c>
      <c r="AX369" s="16" t="s">
        <v>81</v>
      </c>
      <c r="AY369" s="277" t="s">
        <v>210</v>
      </c>
    </row>
    <row r="370" s="2" customFormat="1" ht="16.5" customHeight="1">
      <c r="A370" s="40"/>
      <c r="B370" s="41"/>
      <c r="C370" s="278" t="s">
        <v>908</v>
      </c>
      <c r="D370" s="278" t="s">
        <v>424</v>
      </c>
      <c r="E370" s="279" t="s">
        <v>4786</v>
      </c>
      <c r="F370" s="280" t="s">
        <v>4787</v>
      </c>
      <c r="G370" s="281" t="s">
        <v>409</v>
      </c>
      <c r="H370" s="282">
        <v>1</v>
      </c>
      <c r="I370" s="283"/>
      <c r="J370" s="284">
        <f>ROUND(I370*H370,2)</f>
        <v>0</v>
      </c>
      <c r="K370" s="280" t="s">
        <v>216</v>
      </c>
      <c r="L370" s="285"/>
      <c r="M370" s="286" t="s">
        <v>19</v>
      </c>
      <c r="N370" s="287" t="s">
        <v>45</v>
      </c>
      <c r="O370" s="86"/>
      <c r="P370" s="225">
        <f>O370*H370</f>
        <v>0</v>
      </c>
      <c r="Q370" s="225">
        <v>0</v>
      </c>
      <c r="R370" s="225">
        <f>Q370*H370</f>
        <v>0</v>
      </c>
      <c r="S370" s="225">
        <v>0</v>
      </c>
      <c r="T370" s="226">
        <f>S370*H370</f>
        <v>0</v>
      </c>
      <c r="U370" s="40"/>
      <c r="V370" s="40"/>
      <c r="W370" s="40"/>
      <c r="X370" s="40"/>
      <c r="Y370" s="40"/>
      <c r="Z370" s="40"/>
      <c r="AA370" s="40"/>
      <c r="AB370" s="40"/>
      <c r="AC370" s="40"/>
      <c r="AD370" s="40"/>
      <c r="AE370" s="40"/>
      <c r="AR370" s="227" t="s">
        <v>286</v>
      </c>
      <c r="AT370" s="227" t="s">
        <v>424</v>
      </c>
      <c r="AU370" s="227" t="s">
        <v>81</v>
      </c>
      <c r="AY370" s="19" t="s">
        <v>210</v>
      </c>
      <c r="BE370" s="228">
        <f>IF(N370="základní",J370,0)</f>
        <v>0</v>
      </c>
      <c r="BF370" s="228">
        <f>IF(N370="snížená",J370,0)</f>
        <v>0</v>
      </c>
      <c r="BG370" s="228">
        <f>IF(N370="zákl. přenesená",J370,0)</f>
        <v>0</v>
      </c>
      <c r="BH370" s="228">
        <f>IF(N370="sníž. přenesená",J370,0)</f>
        <v>0</v>
      </c>
      <c r="BI370" s="228">
        <f>IF(N370="nulová",J370,0)</f>
        <v>0</v>
      </c>
      <c r="BJ370" s="19" t="s">
        <v>81</v>
      </c>
      <c r="BK370" s="228">
        <f>ROUND(I370*H370,2)</f>
        <v>0</v>
      </c>
      <c r="BL370" s="19" t="s">
        <v>217</v>
      </c>
      <c r="BM370" s="227" t="s">
        <v>1232</v>
      </c>
    </row>
    <row r="371" s="14" customFormat="1">
      <c r="A371" s="14"/>
      <c r="B371" s="245"/>
      <c r="C371" s="246"/>
      <c r="D371" s="236" t="s">
        <v>221</v>
      </c>
      <c r="E371" s="247" t="s">
        <v>19</v>
      </c>
      <c r="F371" s="248" t="s">
        <v>3261</v>
      </c>
      <c r="G371" s="246"/>
      <c r="H371" s="249">
        <v>1</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221</v>
      </c>
      <c r="AU371" s="255" t="s">
        <v>81</v>
      </c>
      <c r="AV371" s="14" t="s">
        <v>83</v>
      </c>
      <c r="AW371" s="14" t="s">
        <v>34</v>
      </c>
      <c r="AX371" s="14" t="s">
        <v>74</v>
      </c>
      <c r="AY371" s="255" t="s">
        <v>210</v>
      </c>
    </row>
    <row r="372" s="16" customFormat="1">
      <c r="A372" s="16"/>
      <c r="B372" s="267"/>
      <c r="C372" s="268"/>
      <c r="D372" s="236" t="s">
        <v>221</v>
      </c>
      <c r="E372" s="269" t="s">
        <v>19</v>
      </c>
      <c r="F372" s="270" t="s">
        <v>236</v>
      </c>
      <c r="G372" s="268"/>
      <c r="H372" s="271">
        <v>1</v>
      </c>
      <c r="I372" s="272"/>
      <c r="J372" s="268"/>
      <c r="K372" s="268"/>
      <c r="L372" s="273"/>
      <c r="M372" s="274"/>
      <c r="N372" s="275"/>
      <c r="O372" s="275"/>
      <c r="P372" s="275"/>
      <c r="Q372" s="275"/>
      <c r="R372" s="275"/>
      <c r="S372" s="275"/>
      <c r="T372" s="276"/>
      <c r="U372" s="16"/>
      <c r="V372" s="16"/>
      <c r="W372" s="16"/>
      <c r="X372" s="16"/>
      <c r="Y372" s="16"/>
      <c r="Z372" s="16"/>
      <c r="AA372" s="16"/>
      <c r="AB372" s="16"/>
      <c r="AC372" s="16"/>
      <c r="AD372" s="16"/>
      <c r="AE372" s="16"/>
      <c r="AT372" s="277" t="s">
        <v>221</v>
      </c>
      <c r="AU372" s="277" t="s">
        <v>81</v>
      </c>
      <c r="AV372" s="16" t="s">
        <v>217</v>
      </c>
      <c r="AW372" s="16" t="s">
        <v>34</v>
      </c>
      <c r="AX372" s="16" t="s">
        <v>81</v>
      </c>
      <c r="AY372" s="277" t="s">
        <v>210</v>
      </c>
    </row>
    <row r="373" s="2" customFormat="1" ht="16.5" customHeight="1">
      <c r="A373" s="40"/>
      <c r="B373" s="41"/>
      <c r="C373" s="216" t="s">
        <v>914</v>
      </c>
      <c r="D373" s="216" t="s">
        <v>212</v>
      </c>
      <c r="E373" s="217" t="s">
        <v>4430</v>
      </c>
      <c r="F373" s="218" t="s">
        <v>4788</v>
      </c>
      <c r="G373" s="219" t="s">
        <v>3366</v>
      </c>
      <c r="H373" s="220">
        <v>1</v>
      </c>
      <c r="I373" s="221"/>
      <c r="J373" s="222">
        <f>ROUND(I373*H373,2)</f>
        <v>0</v>
      </c>
      <c r="K373" s="218" t="s">
        <v>296</v>
      </c>
      <c r="L373" s="46"/>
      <c r="M373" s="223" t="s">
        <v>19</v>
      </c>
      <c r="N373" s="224" t="s">
        <v>45</v>
      </c>
      <c r="O373" s="86"/>
      <c r="P373" s="225">
        <f>O373*H373</f>
        <v>0</v>
      </c>
      <c r="Q373" s="225">
        <v>0</v>
      </c>
      <c r="R373" s="225">
        <f>Q373*H373</f>
        <v>0</v>
      </c>
      <c r="S373" s="225">
        <v>0</v>
      </c>
      <c r="T373" s="226">
        <f>S373*H373</f>
        <v>0</v>
      </c>
      <c r="U373" s="40"/>
      <c r="V373" s="40"/>
      <c r="W373" s="40"/>
      <c r="X373" s="40"/>
      <c r="Y373" s="40"/>
      <c r="Z373" s="40"/>
      <c r="AA373" s="40"/>
      <c r="AB373" s="40"/>
      <c r="AC373" s="40"/>
      <c r="AD373" s="40"/>
      <c r="AE373" s="40"/>
      <c r="AR373" s="227" t="s">
        <v>217</v>
      </c>
      <c r="AT373" s="227" t="s">
        <v>212</v>
      </c>
      <c r="AU373" s="227" t="s">
        <v>81</v>
      </c>
      <c r="AY373" s="19" t="s">
        <v>210</v>
      </c>
      <c r="BE373" s="228">
        <f>IF(N373="základní",J373,0)</f>
        <v>0</v>
      </c>
      <c r="BF373" s="228">
        <f>IF(N373="snížená",J373,0)</f>
        <v>0</v>
      </c>
      <c r="BG373" s="228">
        <f>IF(N373="zákl. přenesená",J373,0)</f>
        <v>0</v>
      </c>
      <c r="BH373" s="228">
        <f>IF(N373="sníž. přenesená",J373,0)</f>
        <v>0</v>
      </c>
      <c r="BI373" s="228">
        <f>IF(N373="nulová",J373,0)</f>
        <v>0</v>
      </c>
      <c r="BJ373" s="19" t="s">
        <v>81</v>
      </c>
      <c r="BK373" s="228">
        <f>ROUND(I373*H373,2)</f>
        <v>0</v>
      </c>
      <c r="BL373" s="19" t="s">
        <v>217</v>
      </c>
      <c r="BM373" s="227" t="s">
        <v>1242</v>
      </c>
    </row>
    <row r="374" s="14" customFormat="1">
      <c r="A374" s="14"/>
      <c r="B374" s="245"/>
      <c r="C374" s="246"/>
      <c r="D374" s="236" t="s">
        <v>221</v>
      </c>
      <c r="E374" s="247" t="s">
        <v>19</v>
      </c>
      <c r="F374" s="248" t="s">
        <v>3261</v>
      </c>
      <c r="G374" s="246"/>
      <c r="H374" s="249">
        <v>1</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221</v>
      </c>
      <c r="AU374" s="255" t="s">
        <v>81</v>
      </c>
      <c r="AV374" s="14" t="s">
        <v>83</v>
      </c>
      <c r="AW374" s="14" t="s">
        <v>34</v>
      </c>
      <c r="AX374" s="14" t="s">
        <v>74</v>
      </c>
      <c r="AY374" s="255" t="s">
        <v>210</v>
      </c>
    </row>
    <row r="375" s="16" customFormat="1">
      <c r="A375" s="16"/>
      <c r="B375" s="267"/>
      <c r="C375" s="268"/>
      <c r="D375" s="236" t="s">
        <v>221</v>
      </c>
      <c r="E375" s="269" t="s">
        <v>19</v>
      </c>
      <c r="F375" s="270" t="s">
        <v>236</v>
      </c>
      <c r="G375" s="268"/>
      <c r="H375" s="271">
        <v>1</v>
      </c>
      <c r="I375" s="272"/>
      <c r="J375" s="268"/>
      <c r="K375" s="268"/>
      <c r="L375" s="273"/>
      <c r="M375" s="274"/>
      <c r="N375" s="275"/>
      <c r="O375" s="275"/>
      <c r="P375" s="275"/>
      <c r="Q375" s="275"/>
      <c r="R375" s="275"/>
      <c r="S375" s="275"/>
      <c r="T375" s="276"/>
      <c r="U375" s="16"/>
      <c r="V375" s="16"/>
      <c r="W375" s="16"/>
      <c r="X375" s="16"/>
      <c r="Y375" s="16"/>
      <c r="Z375" s="16"/>
      <c r="AA375" s="16"/>
      <c r="AB375" s="16"/>
      <c r="AC375" s="16"/>
      <c r="AD375" s="16"/>
      <c r="AE375" s="16"/>
      <c r="AT375" s="277" t="s">
        <v>221</v>
      </c>
      <c r="AU375" s="277" t="s">
        <v>81</v>
      </c>
      <c r="AV375" s="16" t="s">
        <v>217</v>
      </c>
      <c r="AW375" s="16" t="s">
        <v>34</v>
      </c>
      <c r="AX375" s="16" t="s">
        <v>81</v>
      </c>
      <c r="AY375" s="277" t="s">
        <v>210</v>
      </c>
    </row>
    <row r="376" s="12" customFormat="1" ht="25.92" customHeight="1">
      <c r="A376" s="12"/>
      <c r="B376" s="200"/>
      <c r="C376" s="201"/>
      <c r="D376" s="202" t="s">
        <v>73</v>
      </c>
      <c r="E376" s="203" t="s">
        <v>1169</v>
      </c>
      <c r="F376" s="203" t="s">
        <v>4449</v>
      </c>
      <c r="G376" s="201"/>
      <c r="H376" s="201"/>
      <c r="I376" s="204"/>
      <c r="J376" s="205">
        <f>BK376</f>
        <v>0</v>
      </c>
      <c r="K376" s="201"/>
      <c r="L376" s="206"/>
      <c r="M376" s="207"/>
      <c r="N376" s="208"/>
      <c r="O376" s="208"/>
      <c r="P376" s="209">
        <f>SUM(P377:P380)</f>
        <v>0</v>
      </c>
      <c r="Q376" s="208"/>
      <c r="R376" s="209">
        <f>SUM(R377:R380)</f>
        <v>0</v>
      </c>
      <c r="S376" s="208"/>
      <c r="T376" s="210">
        <f>SUM(T377:T380)</f>
        <v>2.6400000000000001</v>
      </c>
      <c r="U376" s="12"/>
      <c r="V376" s="12"/>
      <c r="W376" s="12"/>
      <c r="X376" s="12"/>
      <c r="Y376" s="12"/>
      <c r="Z376" s="12"/>
      <c r="AA376" s="12"/>
      <c r="AB376" s="12"/>
      <c r="AC376" s="12"/>
      <c r="AD376" s="12"/>
      <c r="AE376" s="12"/>
      <c r="AR376" s="211" t="s">
        <v>81</v>
      </c>
      <c r="AT376" s="212" t="s">
        <v>73</v>
      </c>
      <c r="AU376" s="212" t="s">
        <v>74</v>
      </c>
      <c r="AY376" s="211" t="s">
        <v>210</v>
      </c>
      <c r="BK376" s="213">
        <f>SUM(BK377:BK380)</f>
        <v>0</v>
      </c>
    </row>
    <row r="377" s="2" customFormat="1" ht="16.5" customHeight="1">
      <c r="A377" s="40"/>
      <c r="B377" s="41"/>
      <c r="C377" s="216" t="s">
        <v>922</v>
      </c>
      <c r="D377" s="216" t="s">
        <v>212</v>
      </c>
      <c r="E377" s="217" t="s">
        <v>4789</v>
      </c>
      <c r="F377" s="218" t="s">
        <v>4790</v>
      </c>
      <c r="G377" s="219" t="s">
        <v>215</v>
      </c>
      <c r="H377" s="220">
        <v>1.5</v>
      </c>
      <c r="I377" s="221"/>
      <c r="J377" s="222">
        <f>ROUND(I377*H377,2)</f>
        <v>0</v>
      </c>
      <c r="K377" s="218" t="s">
        <v>216</v>
      </c>
      <c r="L377" s="46"/>
      <c r="M377" s="223" t="s">
        <v>19</v>
      </c>
      <c r="N377" s="224" t="s">
        <v>45</v>
      </c>
      <c r="O377" s="86"/>
      <c r="P377" s="225">
        <f>O377*H377</f>
        <v>0</v>
      </c>
      <c r="Q377" s="225">
        <v>0</v>
      </c>
      <c r="R377" s="225">
        <f>Q377*H377</f>
        <v>0</v>
      </c>
      <c r="S377" s="225">
        <v>1.76</v>
      </c>
      <c r="T377" s="226">
        <f>S377*H377</f>
        <v>2.6400000000000001</v>
      </c>
      <c r="U377" s="40"/>
      <c r="V377" s="40"/>
      <c r="W377" s="40"/>
      <c r="X377" s="40"/>
      <c r="Y377" s="40"/>
      <c r="Z377" s="40"/>
      <c r="AA377" s="40"/>
      <c r="AB377" s="40"/>
      <c r="AC377" s="40"/>
      <c r="AD377" s="40"/>
      <c r="AE377" s="40"/>
      <c r="AR377" s="227" t="s">
        <v>217</v>
      </c>
      <c r="AT377" s="227" t="s">
        <v>212</v>
      </c>
      <c r="AU377" s="227" t="s">
        <v>81</v>
      </c>
      <c r="AY377" s="19" t="s">
        <v>210</v>
      </c>
      <c r="BE377" s="228">
        <f>IF(N377="základní",J377,0)</f>
        <v>0</v>
      </c>
      <c r="BF377" s="228">
        <f>IF(N377="snížená",J377,0)</f>
        <v>0</v>
      </c>
      <c r="BG377" s="228">
        <f>IF(N377="zákl. přenesená",J377,0)</f>
        <v>0</v>
      </c>
      <c r="BH377" s="228">
        <f>IF(N377="sníž. přenesená",J377,0)</f>
        <v>0</v>
      </c>
      <c r="BI377" s="228">
        <f>IF(N377="nulová",J377,0)</f>
        <v>0</v>
      </c>
      <c r="BJ377" s="19" t="s">
        <v>81</v>
      </c>
      <c r="BK377" s="228">
        <f>ROUND(I377*H377,2)</f>
        <v>0</v>
      </c>
      <c r="BL377" s="19" t="s">
        <v>217</v>
      </c>
      <c r="BM377" s="227" t="s">
        <v>1261</v>
      </c>
    </row>
    <row r="378" s="2" customFormat="1">
      <c r="A378" s="40"/>
      <c r="B378" s="41"/>
      <c r="C378" s="42"/>
      <c r="D378" s="229" t="s">
        <v>219</v>
      </c>
      <c r="E378" s="42"/>
      <c r="F378" s="230" t="s">
        <v>4791</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219</v>
      </c>
      <c r="AU378" s="19" t="s">
        <v>81</v>
      </c>
    </row>
    <row r="379" s="14" customFormat="1">
      <c r="A379" s="14"/>
      <c r="B379" s="245"/>
      <c r="C379" s="246"/>
      <c r="D379" s="236" t="s">
        <v>221</v>
      </c>
      <c r="E379" s="247" t="s">
        <v>19</v>
      </c>
      <c r="F379" s="248" t="s">
        <v>4792</v>
      </c>
      <c r="G379" s="246"/>
      <c r="H379" s="249">
        <v>1.5</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221</v>
      </c>
      <c r="AU379" s="255" t="s">
        <v>81</v>
      </c>
      <c r="AV379" s="14" t="s">
        <v>83</v>
      </c>
      <c r="AW379" s="14" t="s">
        <v>34</v>
      </c>
      <c r="AX379" s="14" t="s">
        <v>74</v>
      </c>
      <c r="AY379" s="255" t="s">
        <v>210</v>
      </c>
    </row>
    <row r="380" s="16" customFormat="1">
      <c r="A380" s="16"/>
      <c r="B380" s="267"/>
      <c r="C380" s="268"/>
      <c r="D380" s="236" t="s">
        <v>221</v>
      </c>
      <c r="E380" s="269" t="s">
        <v>19</v>
      </c>
      <c r="F380" s="270" t="s">
        <v>236</v>
      </c>
      <c r="G380" s="268"/>
      <c r="H380" s="271">
        <v>1.5</v>
      </c>
      <c r="I380" s="272"/>
      <c r="J380" s="268"/>
      <c r="K380" s="268"/>
      <c r="L380" s="273"/>
      <c r="M380" s="274"/>
      <c r="N380" s="275"/>
      <c r="O380" s="275"/>
      <c r="P380" s="275"/>
      <c r="Q380" s="275"/>
      <c r="R380" s="275"/>
      <c r="S380" s="275"/>
      <c r="T380" s="276"/>
      <c r="U380" s="16"/>
      <c r="V380" s="16"/>
      <c r="W380" s="16"/>
      <c r="X380" s="16"/>
      <c r="Y380" s="16"/>
      <c r="Z380" s="16"/>
      <c r="AA380" s="16"/>
      <c r="AB380" s="16"/>
      <c r="AC380" s="16"/>
      <c r="AD380" s="16"/>
      <c r="AE380" s="16"/>
      <c r="AT380" s="277" t="s">
        <v>221</v>
      </c>
      <c r="AU380" s="277" t="s">
        <v>81</v>
      </c>
      <c r="AV380" s="16" t="s">
        <v>217</v>
      </c>
      <c r="AW380" s="16" t="s">
        <v>34</v>
      </c>
      <c r="AX380" s="16" t="s">
        <v>81</v>
      </c>
      <c r="AY380" s="277" t="s">
        <v>210</v>
      </c>
    </row>
    <row r="381" s="12" customFormat="1" ht="25.92" customHeight="1">
      <c r="A381" s="12"/>
      <c r="B381" s="200"/>
      <c r="C381" s="201"/>
      <c r="D381" s="202" t="s">
        <v>73</v>
      </c>
      <c r="E381" s="203" t="s">
        <v>877</v>
      </c>
      <c r="F381" s="203" t="s">
        <v>878</v>
      </c>
      <c r="G381" s="201"/>
      <c r="H381" s="201"/>
      <c r="I381" s="204"/>
      <c r="J381" s="205">
        <f>BK381</f>
        <v>0</v>
      </c>
      <c r="K381" s="201"/>
      <c r="L381" s="206"/>
      <c r="M381" s="207"/>
      <c r="N381" s="208"/>
      <c r="O381" s="208"/>
      <c r="P381" s="209">
        <f>SUM(P382:P390)</f>
        <v>0</v>
      </c>
      <c r="Q381" s="208"/>
      <c r="R381" s="209">
        <f>SUM(R382:R390)</f>
        <v>0</v>
      </c>
      <c r="S381" s="208"/>
      <c r="T381" s="210">
        <f>SUM(T382:T390)</f>
        <v>0</v>
      </c>
      <c r="U381" s="12"/>
      <c r="V381" s="12"/>
      <c r="W381" s="12"/>
      <c r="X381" s="12"/>
      <c r="Y381" s="12"/>
      <c r="Z381" s="12"/>
      <c r="AA381" s="12"/>
      <c r="AB381" s="12"/>
      <c r="AC381" s="12"/>
      <c r="AD381" s="12"/>
      <c r="AE381" s="12"/>
      <c r="AR381" s="211" t="s">
        <v>81</v>
      </c>
      <c r="AT381" s="212" t="s">
        <v>73</v>
      </c>
      <c r="AU381" s="212" t="s">
        <v>74</v>
      </c>
      <c r="AY381" s="211" t="s">
        <v>210</v>
      </c>
      <c r="BK381" s="213">
        <f>SUM(BK382:BK390)</f>
        <v>0</v>
      </c>
    </row>
    <row r="382" s="2" customFormat="1" ht="24.15" customHeight="1">
      <c r="A382" s="40"/>
      <c r="B382" s="41"/>
      <c r="C382" s="216" t="s">
        <v>927</v>
      </c>
      <c r="D382" s="216" t="s">
        <v>212</v>
      </c>
      <c r="E382" s="217" t="s">
        <v>4793</v>
      </c>
      <c r="F382" s="218" t="s">
        <v>4794</v>
      </c>
      <c r="G382" s="219" t="s">
        <v>356</v>
      </c>
      <c r="H382" s="220">
        <v>18.600000000000001</v>
      </c>
      <c r="I382" s="221"/>
      <c r="J382" s="222">
        <f>ROUND(I382*H382,2)</f>
        <v>0</v>
      </c>
      <c r="K382" s="218" t="s">
        <v>216</v>
      </c>
      <c r="L382" s="46"/>
      <c r="M382" s="223" t="s">
        <v>19</v>
      </c>
      <c r="N382" s="224" t="s">
        <v>45</v>
      </c>
      <c r="O382" s="86"/>
      <c r="P382" s="225">
        <f>O382*H382</f>
        <v>0</v>
      </c>
      <c r="Q382" s="225">
        <v>0</v>
      </c>
      <c r="R382" s="225">
        <f>Q382*H382</f>
        <v>0</v>
      </c>
      <c r="S382" s="225">
        <v>0</v>
      </c>
      <c r="T382" s="226">
        <f>S382*H382</f>
        <v>0</v>
      </c>
      <c r="U382" s="40"/>
      <c r="V382" s="40"/>
      <c r="W382" s="40"/>
      <c r="X382" s="40"/>
      <c r="Y382" s="40"/>
      <c r="Z382" s="40"/>
      <c r="AA382" s="40"/>
      <c r="AB382" s="40"/>
      <c r="AC382" s="40"/>
      <c r="AD382" s="40"/>
      <c r="AE382" s="40"/>
      <c r="AR382" s="227" t="s">
        <v>217</v>
      </c>
      <c r="AT382" s="227" t="s">
        <v>212</v>
      </c>
      <c r="AU382" s="227" t="s">
        <v>81</v>
      </c>
      <c r="AY382" s="19" t="s">
        <v>210</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217</v>
      </c>
      <c r="BM382" s="227" t="s">
        <v>4795</v>
      </c>
    </row>
    <row r="383" s="2" customFormat="1">
      <c r="A383" s="40"/>
      <c r="B383" s="41"/>
      <c r="C383" s="42"/>
      <c r="D383" s="229" t="s">
        <v>219</v>
      </c>
      <c r="E383" s="42"/>
      <c r="F383" s="230" t="s">
        <v>4796</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219</v>
      </c>
      <c r="AU383" s="19" t="s">
        <v>81</v>
      </c>
    </row>
    <row r="384" s="2" customFormat="1" ht="21.75" customHeight="1">
      <c r="A384" s="40"/>
      <c r="B384" s="41"/>
      <c r="C384" s="216" t="s">
        <v>932</v>
      </c>
      <c r="D384" s="216" t="s">
        <v>212</v>
      </c>
      <c r="E384" s="217" t="s">
        <v>897</v>
      </c>
      <c r="F384" s="218" t="s">
        <v>898</v>
      </c>
      <c r="G384" s="219" t="s">
        <v>356</v>
      </c>
      <c r="H384" s="220">
        <v>18.600000000000001</v>
      </c>
      <c r="I384" s="221"/>
      <c r="J384" s="222">
        <f>ROUND(I384*H384,2)</f>
        <v>0</v>
      </c>
      <c r="K384" s="218" t="s">
        <v>216</v>
      </c>
      <c r="L384" s="46"/>
      <c r="M384" s="223" t="s">
        <v>19</v>
      </c>
      <c r="N384" s="224" t="s">
        <v>45</v>
      </c>
      <c r="O384" s="86"/>
      <c r="P384" s="225">
        <f>O384*H384</f>
        <v>0</v>
      </c>
      <c r="Q384" s="225">
        <v>0</v>
      </c>
      <c r="R384" s="225">
        <f>Q384*H384</f>
        <v>0</v>
      </c>
      <c r="S384" s="225">
        <v>0</v>
      </c>
      <c r="T384" s="226">
        <f>S384*H384</f>
        <v>0</v>
      </c>
      <c r="U384" s="40"/>
      <c r="V384" s="40"/>
      <c r="W384" s="40"/>
      <c r="X384" s="40"/>
      <c r="Y384" s="40"/>
      <c r="Z384" s="40"/>
      <c r="AA384" s="40"/>
      <c r="AB384" s="40"/>
      <c r="AC384" s="40"/>
      <c r="AD384" s="40"/>
      <c r="AE384" s="40"/>
      <c r="AR384" s="227" t="s">
        <v>217</v>
      </c>
      <c r="AT384" s="227" t="s">
        <v>212</v>
      </c>
      <c r="AU384" s="227" t="s">
        <v>81</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217</v>
      </c>
      <c r="BM384" s="227" t="s">
        <v>4797</v>
      </c>
    </row>
    <row r="385" s="2" customFormat="1">
      <c r="A385" s="40"/>
      <c r="B385" s="41"/>
      <c r="C385" s="42"/>
      <c r="D385" s="229" t="s">
        <v>219</v>
      </c>
      <c r="E385" s="42"/>
      <c r="F385" s="230" t="s">
        <v>900</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81</v>
      </c>
    </row>
    <row r="386" s="2" customFormat="1" ht="24.15" customHeight="1">
      <c r="A386" s="40"/>
      <c r="B386" s="41"/>
      <c r="C386" s="216" t="s">
        <v>941</v>
      </c>
      <c r="D386" s="216" t="s">
        <v>212</v>
      </c>
      <c r="E386" s="217" t="s">
        <v>902</v>
      </c>
      <c r="F386" s="218" t="s">
        <v>903</v>
      </c>
      <c r="G386" s="219" t="s">
        <v>356</v>
      </c>
      <c r="H386" s="220">
        <v>167.40000000000001</v>
      </c>
      <c r="I386" s="221"/>
      <c r="J386" s="222">
        <f>ROUND(I386*H386,2)</f>
        <v>0</v>
      </c>
      <c r="K386" s="218" t="s">
        <v>216</v>
      </c>
      <c r="L386" s="46"/>
      <c r="M386" s="223" t="s">
        <v>19</v>
      </c>
      <c r="N386" s="224" t="s">
        <v>45</v>
      </c>
      <c r="O386" s="86"/>
      <c r="P386" s="225">
        <f>O386*H386</f>
        <v>0</v>
      </c>
      <c r="Q386" s="225">
        <v>0</v>
      </c>
      <c r="R386" s="225">
        <f>Q386*H386</f>
        <v>0</v>
      </c>
      <c r="S386" s="225">
        <v>0</v>
      </c>
      <c r="T386" s="226">
        <f>S386*H386</f>
        <v>0</v>
      </c>
      <c r="U386" s="40"/>
      <c r="V386" s="40"/>
      <c r="W386" s="40"/>
      <c r="X386" s="40"/>
      <c r="Y386" s="40"/>
      <c r="Z386" s="40"/>
      <c r="AA386" s="40"/>
      <c r="AB386" s="40"/>
      <c r="AC386" s="40"/>
      <c r="AD386" s="40"/>
      <c r="AE386" s="40"/>
      <c r="AR386" s="227" t="s">
        <v>217</v>
      </c>
      <c r="AT386" s="227" t="s">
        <v>212</v>
      </c>
      <c r="AU386" s="227" t="s">
        <v>81</v>
      </c>
      <c r="AY386" s="19" t="s">
        <v>210</v>
      </c>
      <c r="BE386" s="228">
        <f>IF(N386="základní",J386,0)</f>
        <v>0</v>
      </c>
      <c r="BF386" s="228">
        <f>IF(N386="snížená",J386,0)</f>
        <v>0</v>
      </c>
      <c r="BG386" s="228">
        <f>IF(N386="zákl. přenesená",J386,0)</f>
        <v>0</v>
      </c>
      <c r="BH386" s="228">
        <f>IF(N386="sníž. přenesená",J386,0)</f>
        <v>0</v>
      </c>
      <c r="BI386" s="228">
        <f>IF(N386="nulová",J386,0)</f>
        <v>0</v>
      </c>
      <c r="BJ386" s="19" t="s">
        <v>81</v>
      </c>
      <c r="BK386" s="228">
        <f>ROUND(I386*H386,2)</f>
        <v>0</v>
      </c>
      <c r="BL386" s="19" t="s">
        <v>217</v>
      </c>
      <c r="BM386" s="227" t="s">
        <v>4798</v>
      </c>
    </row>
    <row r="387" s="2" customFormat="1">
      <c r="A387" s="40"/>
      <c r="B387" s="41"/>
      <c r="C387" s="42"/>
      <c r="D387" s="229" t="s">
        <v>219</v>
      </c>
      <c r="E387" s="42"/>
      <c r="F387" s="230" t="s">
        <v>905</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219</v>
      </c>
      <c r="AU387" s="19" t="s">
        <v>81</v>
      </c>
    </row>
    <row r="388" s="14" customFormat="1">
      <c r="A388" s="14"/>
      <c r="B388" s="245"/>
      <c r="C388" s="246"/>
      <c r="D388" s="236" t="s">
        <v>221</v>
      </c>
      <c r="E388" s="246"/>
      <c r="F388" s="248" t="s">
        <v>4799</v>
      </c>
      <c r="G388" s="246"/>
      <c r="H388" s="249">
        <v>167.40000000000001</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221</v>
      </c>
      <c r="AU388" s="255" t="s">
        <v>81</v>
      </c>
      <c r="AV388" s="14" t="s">
        <v>83</v>
      </c>
      <c r="AW388" s="14" t="s">
        <v>4</v>
      </c>
      <c r="AX388" s="14" t="s">
        <v>81</v>
      </c>
      <c r="AY388" s="255" t="s">
        <v>210</v>
      </c>
    </row>
    <row r="389" s="2" customFormat="1" ht="24.15" customHeight="1">
      <c r="A389" s="40"/>
      <c r="B389" s="41"/>
      <c r="C389" s="216" t="s">
        <v>948</v>
      </c>
      <c r="D389" s="216" t="s">
        <v>212</v>
      </c>
      <c r="E389" s="217" t="s">
        <v>4800</v>
      </c>
      <c r="F389" s="218" t="s">
        <v>3163</v>
      </c>
      <c r="G389" s="219" t="s">
        <v>356</v>
      </c>
      <c r="H389" s="220">
        <v>15.960000000000001</v>
      </c>
      <c r="I389" s="221"/>
      <c r="J389" s="222">
        <f>ROUND(I389*H389,2)</f>
        <v>0</v>
      </c>
      <c r="K389" s="218" t="s">
        <v>216</v>
      </c>
      <c r="L389" s="46"/>
      <c r="M389" s="223" t="s">
        <v>19</v>
      </c>
      <c r="N389" s="224" t="s">
        <v>45</v>
      </c>
      <c r="O389" s="86"/>
      <c r="P389" s="225">
        <f>O389*H389</f>
        <v>0</v>
      </c>
      <c r="Q389" s="225">
        <v>0</v>
      </c>
      <c r="R389" s="225">
        <f>Q389*H389</f>
        <v>0</v>
      </c>
      <c r="S389" s="225">
        <v>0</v>
      </c>
      <c r="T389" s="226">
        <f>S389*H389</f>
        <v>0</v>
      </c>
      <c r="U389" s="40"/>
      <c r="V389" s="40"/>
      <c r="W389" s="40"/>
      <c r="X389" s="40"/>
      <c r="Y389" s="40"/>
      <c r="Z389" s="40"/>
      <c r="AA389" s="40"/>
      <c r="AB389" s="40"/>
      <c r="AC389" s="40"/>
      <c r="AD389" s="40"/>
      <c r="AE389" s="40"/>
      <c r="AR389" s="227" t="s">
        <v>217</v>
      </c>
      <c r="AT389" s="227" t="s">
        <v>212</v>
      </c>
      <c r="AU389" s="227" t="s">
        <v>81</v>
      </c>
      <c r="AY389" s="19" t="s">
        <v>210</v>
      </c>
      <c r="BE389" s="228">
        <f>IF(N389="základní",J389,0)</f>
        <v>0</v>
      </c>
      <c r="BF389" s="228">
        <f>IF(N389="snížená",J389,0)</f>
        <v>0</v>
      </c>
      <c r="BG389" s="228">
        <f>IF(N389="zákl. přenesená",J389,0)</f>
        <v>0</v>
      </c>
      <c r="BH389" s="228">
        <f>IF(N389="sníž. přenesená",J389,0)</f>
        <v>0</v>
      </c>
      <c r="BI389" s="228">
        <f>IF(N389="nulová",J389,0)</f>
        <v>0</v>
      </c>
      <c r="BJ389" s="19" t="s">
        <v>81</v>
      </c>
      <c r="BK389" s="228">
        <f>ROUND(I389*H389,2)</f>
        <v>0</v>
      </c>
      <c r="BL389" s="19" t="s">
        <v>217</v>
      </c>
      <c r="BM389" s="227" t="s">
        <v>4801</v>
      </c>
    </row>
    <row r="390" s="2" customFormat="1">
      <c r="A390" s="40"/>
      <c r="B390" s="41"/>
      <c r="C390" s="42"/>
      <c r="D390" s="229" t="s">
        <v>219</v>
      </c>
      <c r="E390" s="42"/>
      <c r="F390" s="230" t="s">
        <v>4802</v>
      </c>
      <c r="G390" s="42"/>
      <c r="H390" s="42"/>
      <c r="I390" s="231"/>
      <c r="J390" s="42"/>
      <c r="K390" s="42"/>
      <c r="L390" s="46"/>
      <c r="M390" s="232"/>
      <c r="N390" s="233"/>
      <c r="O390" s="86"/>
      <c r="P390" s="86"/>
      <c r="Q390" s="86"/>
      <c r="R390" s="86"/>
      <c r="S390" s="86"/>
      <c r="T390" s="87"/>
      <c r="U390" s="40"/>
      <c r="V390" s="40"/>
      <c r="W390" s="40"/>
      <c r="X390" s="40"/>
      <c r="Y390" s="40"/>
      <c r="Z390" s="40"/>
      <c r="AA390" s="40"/>
      <c r="AB390" s="40"/>
      <c r="AC390" s="40"/>
      <c r="AD390" s="40"/>
      <c r="AE390" s="40"/>
      <c r="AT390" s="19" t="s">
        <v>219</v>
      </c>
      <c r="AU390" s="19" t="s">
        <v>81</v>
      </c>
    </row>
    <row r="391" s="12" customFormat="1" ht="25.92" customHeight="1">
      <c r="A391" s="12"/>
      <c r="B391" s="200"/>
      <c r="C391" s="201"/>
      <c r="D391" s="202" t="s">
        <v>73</v>
      </c>
      <c r="E391" s="203" t="s">
        <v>920</v>
      </c>
      <c r="F391" s="203" t="s">
        <v>4456</v>
      </c>
      <c r="G391" s="201"/>
      <c r="H391" s="201"/>
      <c r="I391" s="204"/>
      <c r="J391" s="205">
        <f>BK391</f>
        <v>0</v>
      </c>
      <c r="K391" s="201"/>
      <c r="L391" s="206"/>
      <c r="M391" s="207"/>
      <c r="N391" s="208"/>
      <c r="O391" s="208"/>
      <c r="P391" s="209">
        <f>SUM(P392:P409)</f>
        <v>0</v>
      </c>
      <c r="Q391" s="208"/>
      <c r="R391" s="209">
        <f>SUM(R392:R409)</f>
        <v>0</v>
      </c>
      <c r="S391" s="208"/>
      <c r="T391" s="210">
        <f>SUM(T392:T409)</f>
        <v>0</v>
      </c>
      <c r="U391" s="12"/>
      <c r="V391" s="12"/>
      <c r="W391" s="12"/>
      <c r="X391" s="12"/>
      <c r="Y391" s="12"/>
      <c r="Z391" s="12"/>
      <c r="AA391" s="12"/>
      <c r="AB391" s="12"/>
      <c r="AC391" s="12"/>
      <c r="AD391" s="12"/>
      <c r="AE391" s="12"/>
      <c r="AR391" s="211" t="s">
        <v>81</v>
      </c>
      <c r="AT391" s="212" t="s">
        <v>73</v>
      </c>
      <c r="AU391" s="212" t="s">
        <v>74</v>
      </c>
      <c r="AY391" s="211" t="s">
        <v>210</v>
      </c>
      <c r="BK391" s="213">
        <f>SUM(BK392:BK409)</f>
        <v>0</v>
      </c>
    </row>
    <row r="392" s="2" customFormat="1" ht="24.15" customHeight="1">
      <c r="A392" s="40"/>
      <c r="B392" s="41"/>
      <c r="C392" s="216" t="s">
        <v>954</v>
      </c>
      <c r="D392" s="216" t="s">
        <v>212</v>
      </c>
      <c r="E392" s="217" t="s">
        <v>4457</v>
      </c>
      <c r="F392" s="218" t="s">
        <v>4458</v>
      </c>
      <c r="G392" s="219" t="s">
        <v>356</v>
      </c>
      <c r="H392" s="220">
        <v>12.851000000000001</v>
      </c>
      <c r="I392" s="221"/>
      <c r="J392" s="222">
        <f>ROUND(I392*H392,2)</f>
        <v>0</v>
      </c>
      <c r="K392" s="218" t="s">
        <v>216</v>
      </c>
      <c r="L392" s="46"/>
      <c r="M392" s="223" t="s">
        <v>19</v>
      </c>
      <c r="N392" s="224" t="s">
        <v>45</v>
      </c>
      <c r="O392" s="86"/>
      <c r="P392" s="225">
        <f>O392*H392</f>
        <v>0</v>
      </c>
      <c r="Q392" s="225">
        <v>0</v>
      </c>
      <c r="R392" s="225">
        <f>Q392*H392</f>
        <v>0</v>
      </c>
      <c r="S392" s="225">
        <v>0</v>
      </c>
      <c r="T392" s="226">
        <f>S392*H392</f>
        <v>0</v>
      </c>
      <c r="U392" s="40"/>
      <c r="V392" s="40"/>
      <c r="W392" s="40"/>
      <c r="X392" s="40"/>
      <c r="Y392" s="40"/>
      <c r="Z392" s="40"/>
      <c r="AA392" s="40"/>
      <c r="AB392" s="40"/>
      <c r="AC392" s="40"/>
      <c r="AD392" s="40"/>
      <c r="AE392" s="40"/>
      <c r="AR392" s="227" t="s">
        <v>217</v>
      </c>
      <c r="AT392" s="227" t="s">
        <v>212</v>
      </c>
      <c r="AU392" s="227" t="s">
        <v>81</v>
      </c>
      <c r="AY392" s="19" t="s">
        <v>210</v>
      </c>
      <c r="BE392" s="228">
        <f>IF(N392="základní",J392,0)</f>
        <v>0</v>
      </c>
      <c r="BF392" s="228">
        <f>IF(N392="snížená",J392,0)</f>
        <v>0</v>
      </c>
      <c r="BG392" s="228">
        <f>IF(N392="zákl. přenesená",J392,0)</f>
        <v>0</v>
      </c>
      <c r="BH392" s="228">
        <f>IF(N392="sníž. přenesená",J392,0)</f>
        <v>0</v>
      </c>
      <c r="BI392" s="228">
        <f>IF(N392="nulová",J392,0)</f>
        <v>0</v>
      </c>
      <c r="BJ392" s="19" t="s">
        <v>81</v>
      </c>
      <c r="BK392" s="228">
        <f>ROUND(I392*H392,2)</f>
        <v>0</v>
      </c>
      <c r="BL392" s="19" t="s">
        <v>217</v>
      </c>
      <c r="BM392" s="227" t="s">
        <v>1301</v>
      </c>
    </row>
    <row r="393" s="2" customFormat="1">
      <c r="A393" s="40"/>
      <c r="B393" s="41"/>
      <c r="C393" s="42"/>
      <c r="D393" s="229" t="s">
        <v>219</v>
      </c>
      <c r="E393" s="42"/>
      <c r="F393" s="230" t="s">
        <v>4459</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219</v>
      </c>
      <c r="AU393" s="19" t="s">
        <v>81</v>
      </c>
    </row>
    <row r="394" s="14" customFormat="1">
      <c r="A394" s="14"/>
      <c r="B394" s="245"/>
      <c r="C394" s="246"/>
      <c r="D394" s="236" t="s">
        <v>221</v>
      </c>
      <c r="E394" s="247" t="s">
        <v>19</v>
      </c>
      <c r="F394" s="248" t="s">
        <v>4803</v>
      </c>
      <c r="G394" s="246"/>
      <c r="H394" s="249">
        <v>12.851000000000001</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81</v>
      </c>
      <c r="AV394" s="14" t="s">
        <v>83</v>
      </c>
      <c r="AW394" s="14" t="s">
        <v>34</v>
      </c>
      <c r="AX394" s="14" t="s">
        <v>74</v>
      </c>
      <c r="AY394" s="255" t="s">
        <v>210</v>
      </c>
    </row>
    <row r="395" s="16" customFormat="1">
      <c r="A395" s="16"/>
      <c r="B395" s="267"/>
      <c r="C395" s="268"/>
      <c r="D395" s="236" t="s">
        <v>221</v>
      </c>
      <c r="E395" s="269" t="s">
        <v>19</v>
      </c>
      <c r="F395" s="270" t="s">
        <v>236</v>
      </c>
      <c r="G395" s="268"/>
      <c r="H395" s="271">
        <v>12.851000000000001</v>
      </c>
      <c r="I395" s="272"/>
      <c r="J395" s="268"/>
      <c r="K395" s="268"/>
      <c r="L395" s="273"/>
      <c r="M395" s="274"/>
      <c r="N395" s="275"/>
      <c r="O395" s="275"/>
      <c r="P395" s="275"/>
      <c r="Q395" s="275"/>
      <c r="R395" s="275"/>
      <c r="S395" s="275"/>
      <c r="T395" s="276"/>
      <c r="U395" s="16"/>
      <c r="V395" s="16"/>
      <c r="W395" s="16"/>
      <c r="X395" s="16"/>
      <c r="Y395" s="16"/>
      <c r="Z395" s="16"/>
      <c r="AA395" s="16"/>
      <c r="AB395" s="16"/>
      <c r="AC395" s="16"/>
      <c r="AD395" s="16"/>
      <c r="AE395" s="16"/>
      <c r="AT395" s="277" t="s">
        <v>221</v>
      </c>
      <c r="AU395" s="277" t="s">
        <v>81</v>
      </c>
      <c r="AV395" s="16" t="s">
        <v>217</v>
      </c>
      <c r="AW395" s="16" t="s">
        <v>34</v>
      </c>
      <c r="AX395" s="16" t="s">
        <v>81</v>
      </c>
      <c r="AY395" s="277" t="s">
        <v>210</v>
      </c>
    </row>
    <row r="396" s="2" customFormat="1" ht="24.15" customHeight="1">
      <c r="A396" s="40"/>
      <c r="B396" s="41"/>
      <c r="C396" s="216" t="s">
        <v>960</v>
      </c>
      <c r="D396" s="216" t="s">
        <v>212</v>
      </c>
      <c r="E396" s="217" t="s">
        <v>4461</v>
      </c>
      <c r="F396" s="218" t="s">
        <v>4462</v>
      </c>
      <c r="G396" s="219" t="s">
        <v>356</v>
      </c>
      <c r="H396" s="220">
        <v>0.11700000000000001</v>
      </c>
      <c r="I396" s="221"/>
      <c r="J396" s="222">
        <f>ROUND(I396*H396,2)</f>
        <v>0</v>
      </c>
      <c r="K396" s="218" t="s">
        <v>216</v>
      </c>
      <c r="L396" s="46"/>
      <c r="M396" s="223" t="s">
        <v>19</v>
      </c>
      <c r="N396" s="224" t="s">
        <v>45</v>
      </c>
      <c r="O396" s="86"/>
      <c r="P396" s="225">
        <f>O396*H396</f>
        <v>0</v>
      </c>
      <c r="Q396" s="225">
        <v>0</v>
      </c>
      <c r="R396" s="225">
        <f>Q396*H396</f>
        <v>0</v>
      </c>
      <c r="S396" s="225">
        <v>0</v>
      </c>
      <c r="T396" s="226">
        <f>S396*H396</f>
        <v>0</v>
      </c>
      <c r="U396" s="40"/>
      <c r="V396" s="40"/>
      <c r="W396" s="40"/>
      <c r="X396" s="40"/>
      <c r="Y396" s="40"/>
      <c r="Z396" s="40"/>
      <c r="AA396" s="40"/>
      <c r="AB396" s="40"/>
      <c r="AC396" s="40"/>
      <c r="AD396" s="40"/>
      <c r="AE396" s="40"/>
      <c r="AR396" s="227" t="s">
        <v>217</v>
      </c>
      <c r="AT396" s="227" t="s">
        <v>212</v>
      </c>
      <c r="AU396" s="227" t="s">
        <v>81</v>
      </c>
      <c r="AY396" s="19" t="s">
        <v>210</v>
      </c>
      <c r="BE396" s="228">
        <f>IF(N396="základní",J396,0)</f>
        <v>0</v>
      </c>
      <c r="BF396" s="228">
        <f>IF(N396="snížená",J396,0)</f>
        <v>0</v>
      </c>
      <c r="BG396" s="228">
        <f>IF(N396="zákl. přenesená",J396,0)</f>
        <v>0</v>
      </c>
      <c r="BH396" s="228">
        <f>IF(N396="sníž. přenesená",J396,0)</f>
        <v>0</v>
      </c>
      <c r="BI396" s="228">
        <f>IF(N396="nulová",J396,0)</f>
        <v>0</v>
      </c>
      <c r="BJ396" s="19" t="s">
        <v>81</v>
      </c>
      <c r="BK396" s="228">
        <f>ROUND(I396*H396,2)</f>
        <v>0</v>
      </c>
      <c r="BL396" s="19" t="s">
        <v>217</v>
      </c>
      <c r="BM396" s="227" t="s">
        <v>1315</v>
      </c>
    </row>
    <row r="397" s="2" customFormat="1">
      <c r="A397" s="40"/>
      <c r="B397" s="41"/>
      <c r="C397" s="42"/>
      <c r="D397" s="229" t="s">
        <v>219</v>
      </c>
      <c r="E397" s="42"/>
      <c r="F397" s="230" t="s">
        <v>4463</v>
      </c>
      <c r="G397" s="42"/>
      <c r="H397" s="42"/>
      <c r="I397" s="231"/>
      <c r="J397" s="42"/>
      <c r="K397" s="42"/>
      <c r="L397" s="46"/>
      <c r="M397" s="232"/>
      <c r="N397" s="233"/>
      <c r="O397" s="86"/>
      <c r="P397" s="86"/>
      <c r="Q397" s="86"/>
      <c r="R397" s="86"/>
      <c r="S397" s="86"/>
      <c r="T397" s="87"/>
      <c r="U397" s="40"/>
      <c r="V397" s="40"/>
      <c r="W397" s="40"/>
      <c r="X397" s="40"/>
      <c r="Y397" s="40"/>
      <c r="Z397" s="40"/>
      <c r="AA397" s="40"/>
      <c r="AB397" s="40"/>
      <c r="AC397" s="40"/>
      <c r="AD397" s="40"/>
      <c r="AE397" s="40"/>
      <c r="AT397" s="19" t="s">
        <v>219</v>
      </c>
      <c r="AU397" s="19" t="s">
        <v>81</v>
      </c>
    </row>
    <row r="398" s="14" customFormat="1">
      <c r="A398" s="14"/>
      <c r="B398" s="245"/>
      <c r="C398" s="246"/>
      <c r="D398" s="236" t="s">
        <v>221</v>
      </c>
      <c r="E398" s="247" t="s">
        <v>19</v>
      </c>
      <c r="F398" s="248" t="s">
        <v>4804</v>
      </c>
      <c r="G398" s="246"/>
      <c r="H398" s="249">
        <v>0.11700000000000001</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221</v>
      </c>
      <c r="AU398" s="255" t="s">
        <v>81</v>
      </c>
      <c r="AV398" s="14" t="s">
        <v>83</v>
      </c>
      <c r="AW398" s="14" t="s">
        <v>34</v>
      </c>
      <c r="AX398" s="14" t="s">
        <v>74</v>
      </c>
      <c r="AY398" s="255" t="s">
        <v>210</v>
      </c>
    </row>
    <row r="399" s="16" customFormat="1">
      <c r="A399" s="16"/>
      <c r="B399" s="267"/>
      <c r="C399" s="268"/>
      <c r="D399" s="236" t="s">
        <v>221</v>
      </c>
      <c r="E399" s="269" t="s">
        <v>19</v>
      </c>
      <c r="F399" s="270" t="s">
        <v>236</v>
      </c>
      <c r="G399" s="268"/>
      <c r="H399" s="271">
        <v>0.11700000000000001</v>
      </c>
      <c r="I399" s="272"/>
      <c r="J399" s="268"/>
      <c r="K399" s="268"/>
      <c r="L399" s="273"/>
      <c r="M399" s="274"/>
      <c r="N399" s="275"/>
      <c r="O399" s="275"/>
      <c r="P399" s="275"/>
      <c r="Q399" s="275"/>
      <c r="R399" s="275"/>
      <c r="S399" s="275"/>
      <c r="T399" s="276"/>
      <c r="U399" s="16"/>
      <c r="V399" s="16"/>
      <c r="W399" s="16"/>
      <c r="X399" s="16"/>
      <c r="Y399" s="16"/>
      <c r="Z399" s="16"/>
      <c r="AA399" s="16"/>
      <c r="AB399" s="16"/>
      <c r="AC399" s="16"/>
      <c r="AD399" s="16"/>
      <c r="AE399" s="16"/>
      <c r="AT399" s="277" t="s">
        <v>221</v>
      </c>
      <c r="AU399" s="277" t="s">
        <v>81</v>
      </c>
      <c r="AV399" s="16" t="s">
        <v>217</v>
      </c>
      <c r="AW399" s="16" t="s">
        <v>34</v>
      </c>
      <c r="AX399" s="16" t="s">
        <v>81</v>
      </c>
      <c r="AY399" s="277" t="s">
        <v>210</v>
      </c>
    </row>
    <row r="400" s="2" customFormat="1" ht="24.15" customHeight="1">
      <c r="A400" s="40"/>
      <c r="B400" s="41"/>
      <c r="C400" s="216" t="s">
        <v>965</v>
      </c>
      <c r="D400" s="216" t="s">
        <v>212</v>
      </c>
      <c r="E400" s="217" t="s">
        <v>4465</v>
      </c>
      <c r="F400" s="218" t="s">
        <v>4466</v>
      </c>
      <c r="G400" s="219" t="s">
        <v>356</v>
      </c>
      <c r="H400" s="220">
        <v>38.457999999999998</v>
      </c>
      <c r="I400" s="221"/>
      <c r="J400" s="222">
        <f>ROUND(I400*H400,2)</f>
        <v>0</v>
      </c>
      <c r="K400" s="218" t="s">
        <v>216</v>
      </c>
      <c r="L400" s="46"/>
      <c r="M400" s="223" t="s">
        <v>19</v>
      </c>
      <c r="N400" s="224" t="s">
        <v>45</v>
      </c>
      <c r="O400" s="86"/>
      <c r="P400" s="225">
        <f>O400*H400</f>
        <v>0</v>
      </c>
      <c r="Q400" s="225">
        <v>0</v>
      </c>
      <c r="R400" s="225">
        <f>Q400*H400</f>
        <v>0</v>
      </c>
      <c r="S400" s="225">
        <v>0</v>
      </c>
      <c r="T400" s="226">
        <f>S400*H400</f>
        <v>0</v>
      </c>
      <c r="U400" s="40"/>
      <c r="V400" s="40"/>
      <c r="W400" s="40"/>
      <c r="X400" s="40"/>
      <c r="Y400" s="40"/>
      <c r="Z400" s="40"/>
      <c r="AA400" s="40"/>
      <c r="AB400" s="40"/>
      <c r="AC400" s="40"/>
      <c r="AD400" s="40"/>
      <c r="AE400" s="40"/>
      <c r="AR400" s="227" t="s">
        <v>217</v>
      </c>
      <c r="AT400" s="227" t="s">
        <v>212</v>
      </c>
      <c r="AU400" s="227" t="s">
        <v>81</v>
      </c>
      <c r="AY400" s="19" t="s">
        <v>210</v>
      </c>
      <c r="BE400" s="228">
        <f>IF(N400="základní",J400,0)</f>
        <v>0</v>
      </c>
      <c r="BF400" s="228">
        <f>IF(N400="snížená",J400,0)</f>
        <v>0</v>
      </c>
      <c r="BG400" s="228">
        <f>IF(N400="zákl. přenesená",J400,0)</f>
        <v>0</v>
      </c>
      <c r="BH400" s="228">
        <f>IF(N400="sníž. přenesená",J400,0)</f>
        <v>0</v>
      </c>
      <c r="BI400" s="228">
        <f>IF(N400="nulová",J400,0)</f>
        <v>0</v>
      </c>
      <c r="BJ400" s="19" t="s">
        <v>81</v>
      </c>
      <c r="BK400" s="228">
        <f>ROUND(I400*H400,2)</f>
        <v>0</v>
      </c>
      <c r="BL400" s="19" t="s">
        <v>217</v>
      </c>
      <c r="BM400" s="227" t="s">
        <v>1330</v>
      </c>
    </row>
    <row r="401" s="2" customFormat="1">
      <c r="A401" s="40"/>
      <c r="B401" s="41"/>
      <c r="C401" s="42"/>
      <c r="D401" s="229" t="s">
        <v>219</v>
      </c>
      <c r="E401" s="42"/>
      <c r="F401" s="230" t="s">
        <v>4467</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219</v>
      </c>
      <c r="AU401" s="19" t="s">
        <v>81</v>
      </c>
    </row>
    <row r="402" s="14" customFormat="1">
      <c r="A402" s="14"/>
      <c r="B402" s="245"/>
      <c r="C402" s="246"/>
      <c r="D402" s="236" t="s">
        <v>221</v>
      </c>
      <c r="E402" s="247" t="s">
        <v>19</v>
      </c>
      <c r="F402" s="248" t="s">
        <v>4805</v>
      </c>
      <c r="G402" s="246"/>
      <c r="H402" s="249">
        <v>38.457999999999998</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221</v>
      </c>
      <c r="AU402" s="255" t="s">
        <v>81</v>
      </c>
      <c r="AV402" s="14" t="s">
        <v>83</v>
      </c>
      <c r="AW402" s="14" t="s">
        <v>34</v>
      </c>
      <c r="AX402" s="14" t="s">
        <v>74</v>
      </c>
      <c r="AY402" s="255" t="s">
        <v>210</v>
      </c>
    </row>
    <row r="403" s="16" customFormat="1">
      <c r="A403" s="16"/>
      <c r="B403" s="267"/>
      <c r="C403" s="268"/>
      <c r="D403" s="236" t="s">
        <v>221</v>
      </c>
      <c r="E403" s="269" t="s">
        <v>19</v>
      </c>
      <c r="F403" s="270" t="s">
        <v>236</v>
      </c>
      <c r="G403" s="268"/>
      <c r="H403" s="271">
        <v>38.457999999999998</v>
      </c>
      <c r="I403" s="272"/>
      <c r="J403" s="268"/>
      <c r="K403" s="268"/>
      <c r="L403" s="273"/>
      <c r="M403" s="274"/>
      <c r="N403" s="275"/>
      <c r="O403" s="275"/>
      <c r="P403" s="275"/>
      <c r="Q403" s="275"/>
      <c r="R403" s="275"/>
      <c r="S403" s="275"/>
      <c r="T403" s="276"/>
      <c r="U403" s="16"/>
      <c r="V403" s="16"/>
      <c r="W403" s="16"/>
      <c r="X403" s="16"/>
      <c r="Y403" s="16"/>
      <c r="Z403" s="16"/>
      <c r="AA403" s="16"/>
      <c r="AB403" s="16"/>
      <c r="AC403" s="16"/>
      <c r="AD403" s="16"/>
      <c r="AE403" s="16"/>
      <c r="AT403" s="277" t="s">
        <v>221</v>
      </c>
      <c r="AU403" s="277" t="s">
        <v>81</v>
      </c>
      <c r="AV403" s="16" t="s">
        <v>217</v>
      </c>
      <c r="AW403" s="16" t="s">
        <v>34</v>
      </c>
      <c r="AX403" s="16" t="s">
        <v>81</v>
      </c>
      <c r="AY403" s="277" t="s">
        <v>210</v>
      </c>
    </row>
    <row r="404" s="2" customFormat="1" ht="16.5" customHeight="1">
      <c r="A404" s="40"/>
      <c r="B404" s="41"/>
      <c r="C404" s="216" t="s">
        <v>991</v>
      </c>
      <c r="D404" s="216" t="s">
        <v>212</v>
      </c>
      <c r="E404" s="217" t="s">
        <v>3207</v>
      </c>
      <c r="F404" s="218" t="s">
        <v>3208</v>
      </c>
      <c r="G404" s="219" t="s">
        <v>356</v>
      </c>
      <c r="H404" s="220">
        <v>2.6400000000000001</v>
      </c>
      <c r="I404" s="221"/>
      <c r="J404" s="222">
        <f>ROUND(I404*H404,2)</f>
        <v>0</v>
      </c>
      <c r="K404" s="218" t="s">
        <v>216</v>
      </c>
      <c r="L404" s="46"/>
      <c r="M404" s="223" t="s">
        <v>19</v>
      </c>
      <c r="N404" s="224" t="s">
        <v>45</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217</v>
      </c>
      <c r="AT404" s="227" t="s">
        <v>212</v>
      </c>
      <c r="AU404" s="227" t="s">
        <v>81</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217</v>
      </c>
      <c r="BM404" s="227" t="s">
        <v>4806</v>
      </c>
    </row>
    <row r="405" s="2" customFormat="1">
      <c r="A405" s="40"/>
      <c r="B405" s="41"/>
      <c r="C405" s="42"/>
      <c r="D405" s="229" t="s">
        <v>219</v>
      </c>
      <c r="E405" s="42"/>
      <c r="F405" s="230" t="s">
        <v>3210</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219</v>
      </c>
      <c r="AU405" s="19" t="s">
        <v>81</v>
      </c>
    </row>
    <row r="406" s="2" customFormat="1" ht="16.5" customHeight="1">
      <c r="A406" s="40"/>
      <c r="B406" s="41"/>
      <c r="C406" s="216" t="s">
        <v>998</v>
      </c>
      <c r="D406" s="216" t="s">
        <v>212</v>
      </c>
      <c r="E406" s="217" t="s">
        <v>4454</v>
      </c>
      <c r="F406" s="218" t="s">
        <v>4807</v>
      </c>
      <c r="G406" s="219" t="s">
        <v>409</v>
      </c>
      <c r="H406" s="220">
        <v>1</v>
      </c>
      <c r="I406" s="221"/>
      <c r="J406" s="222">
        <f>ROUND(I406*H406,2)</f>
        <v>0</v>
      </c>
      <c r="K406" s="218" t="s">
        <v>216</v>
      </c>
      <c r="L406" s="46"/>
      <c r="M406" s="223" t="s">
        <v>19</v>
      </c>
      <c r="N406" s="224" t="s">
        <v>45</v>
      </c>
      <c r="O406" s="86"/>
      <c r="P406" s="225">
        <f>O406*H406</f>
        <v>0</v>
      </c>
      <c r="Q406" s="225">
        <v>0</v>
      </c>
      <c r="R406" s="225">
        <f>Q406*H406</f>
        <v>0</v>
      </c>
      <c r="S406" s="225">
        <v>0</v>
      </c>
      <c r="T406" s="226">
        <f>S406*H406</f>
        <v>0</v>
      </c>
      <c r="U406" s="40"/>
      <c r="V406" s="40"/>
      <c r="W406" s="40"/>
      <c r="X406" s="40"/>
      <c r="Y406" s="40"/>
      <c r="Z406" s="40"/>
      <c r="AA406" s="40"/>
      <c r="AB406" s="40"/>
      <c r="AC406" s="40"/>
      <c r="AD406" s="40"/>
      <c r="AE406" s="40"/>
      <c r="AR406" s="227" t="s">
        <v>217</v>
      </c>
      <c r="AT406" s="227" t="s">
        <v>212</v>
      </c>
      <c r="AU406" s="227" t="s">
        <v>81</v>
      </c>
      <c r="AY406" s="19" t="s">
        <v>210</v>
      </c>
      <c r="BE406" s="228">
        <f>IF(N406="základní",J406,0)</f>
        <v>0</v>
      </c>
      <c r="BF406" s="228">
        <f>IF(N406="snížená",J406,0)</f>
        <v>0</v>
      </c>
      <c r="BG406" s="228">
        <f>IF(N406="zákl. přenesená",J406,0)</f>
        <v>0</v>
      </c>
      <c r="BH406" s="228">
        <f>IF(N406="sníž. přenesená",J406,0)</f>
        <v>0</v>
      </c>
      <c r="BI406" s="228">
        <f>IF(N406="nulová",J406,0)</f>
        <v>0</v>
      </c>
      <c r="BJ406" s="19" t="s">
        <v>81</v>
      </c>
      <c r="BK406" s="228">
        <f>ROUND(I406*H406,2)</f>
        <v>0</v>
      </c>
      <c r="BL406" s="19" t="s">
        <v>217</v>
      </c>
      <c r="BM406" s="227" t="s">
        <v>4808</v>
      </c>
    </row>
    <row r="407" s="2" customFormat="1">
      <c r="A407" s="40"/>
      <c r="B407" s="41"/>
      <c r="C407" s="42"/>
      <c r="D407" s="229" t="s">
        <v>219</v>
      </c>
      <c r="E407" s="42"/>
      <c r="F407" s="230" t="s">
        <v>4809</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219</v>
      </c>
      <c r="AU407" s="19" t="s">
        <v>81</v>
      </c>
    </row>
    <row r="408" s="14" customFormat="1">
      <c r="A408" s="14"/>
      <c r="B408" s="245"/>
      <c r="C408" s="246"/>
      <c r="D408" s="236" t="s">
        <v>221</v>
      </c>
      <c r="E408" s="247" t="s">
        <v>19</v>
      </c>
      <c r="F408" s="248" t="s">
        <v>3261</v>
      </c>
      <c r="G408" s="246"/>
      <c r="H408" s="249">
        <v>1</v>
      </c>
      <c r="I408" s="250"/>
      <c r="J408" s="246"/>
      <c r="K408" s="246"/>
      <c r="L408" s="251"/>
      <c r="M408" s="252"/>
      <c r="N408" s="253"/>
      <c r="O408" s="253"/>
      <c r="P408" s="253"/>
      <c r="Q408" s="253"/>
      <c r="R408" s="253"/>
      <c r="S408" s="253"/>
      <c r="T408" s="254"/>
      <c r="U408" s="14"/>
      <c r="V408" s="14"/>
      <c r="W408" s="14"/>
      <c r="X408" s="14"/>
      <c r="Y408" s="14"/>
      <c r="Z408" s="14"/>
      <c r="AA408" s="14"/>
      <c r="AB408" s="14"/>
      <c r="AC408" s="14"/>
      <c r="AD408" s="14"/>
      <c r="AE408" s="14"/>
      <c r="AT408" s="255" t="s">
        <v>221</v>
      </c>
      <c r="AU408" s="255" t="s">
        <v>81</v>
      </c>
      <c r="AV408" s="14" t="s">
        <v>83</v>
      </c>
      <c r="AW408" s="14" t="s">
        <v>34</v>
      </c>
      <c r="AX408" s="14" t="s">
        <v>74</v>
      </c>
      <c r="AY408" s="255" t="s">
        <v>210</v>
      </c>
    </row>
    <row r="409" s="16" customFormat="1">
      <c r="A409" s="16"/>
      <c r="B409" s="267"/>
      <c r="C409" s="268"/>
      <c r="D409" s="236" t="s">
        <v>221</v>
      </c>
      <c r="E409" s="269" t="s">
        <v>19</v>
      </c>
      <c r="F409" s="270" t="s">
        <v>236</v>
      </c>
      <c r="G409" s="268"/>
      <c r="H409" s="271">
        <v>1</v>
      </c>
      <c r="I409" s="272"/>
      <c r="J409" s="268"/>
      <c r="K409" s="268"/>
      <c r="L409" s="273"/>
      <c r="M409" s="295"/>
      <c r="N409" s="296"/>
      <c r="O409" s="296"/>
      <c r="P409" s="296"/>
      <c r="Q409" s="296"/>
      <c r="R409" s="296"/>
      <c r="S409" s="296"/>
      <c r="T409" s="297"/>
      <c r="U409" s="16"/>
      <c r="V409" s="16"/>
      <c r="W409" s="16"/>
      <c r="X409" s="16"/>
      <c r="Y409" s="16"/>
      <c r="Z409" s="16"/>
      <c r="AA409" s="16"/>
      <c r="AB409" s="16"/>
      <c r="AC409" s="16"/>
      <c r="AD409" s="16"/>
      <c r="AE409" s="16"/>
      <c r="AT409" s="277" t="s">
        <v>221</v>
      </c>
      <c r="AU409" s="277" t="s">
        <v>81</v>
      </c>
      <c r="AV409" s="16" t="s">
        <v>217</v>
      </c>
      <c r="AW409" s="16" t="s">
        <v>34</v>
      </c>
      <c r="AX409" s="16" t="s">
        <v>81</v>
      </c>
      <c r="AY409" s="277" t="s">
        <v>210</v>
      </c>
    </row>
    <row r="410" s="2" customFormat="1" ht="6.96" customHeight="1">
      <c r="A410" s="40"/>
      <c r="B410" s="61"/>
      <c r="C410" s="62"/>
      <c r="D410" s="62"/>
      <c r="E410" s="62"/>
      <c r="F410" s="62"/>
      <c r="G410" s="62"/>
      <c r="H410" s="62"/>
      <c r="I410" s="62"/>
      <c r="J410" s="62"/>
      <c r="K410" s="62"/>
      <c r="L410" s="46"/>
      <c r="M410" s="40"/>
      <c r="O410" s="40"/>
      <c r="P410" s="40"/>
      <c r="Q410" s="40"/>
      <c r="R410" s="40"/>
      <c r="S410" s="40"/>
      <c r="T410" s="40"/>
      <c r="U410" s="40"/>
      <c r="V410" s="40"/>
      <c r="W410" s="40"/>
      <c r="X410" s="40"/>
      <c r="Y410" s="40"/>
      <c r="Z410" s="40"/>
      <c r="AA410" s="40"/>
      <c r="AB410" s="40"/>
      <c r="AC410" s="40"/>
      <c r="AD410" s="40"/>
      <c r="AE410" s="40"/>
    </row>
  </sheetData>
  <sheetProtection sheet="1" autoFilter="0" formatColumns="0" formatRows="0" objects="1" scenarios="1" spinCount="100000" saltValue="Fsgqb69hKOkWv6NXsorUPoic+o1kEBe9nlhaxjocWlHTug9cNA0vkKZrzTNeRfDxSNDGTD6UVgmHs0eugadSTA==" hashValue="fx8oCJwztSXkzejoSway8+mDhM7aahsCufeYKzE3ugvzk4Bd3RJmjJqEPlj8oW/JH1anJJyNaYb0eeKhS3L0tQ==" algorithmName="SHA-512" password="CC35"/>
  <autoFilter ref="C106:K409"/>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0" r:id="rId1" display="https://podminky.urs.cz/item/CS_URS_2023_01/119001401"/>
    <hyperlink ref="F114" r:id="rId2" display="https://podminky.urs.cz/item/CS_URS_2023_01/119001421"/>
    <hyperlink ref="F118" r:id="rId3" display="https://podminky.urs.cz/item/CS_URS_2023_01/R-pol-11-1"/>
    <hyperlink ref="F123" r:id="rId4" display="https://podminky.urs.cz/item/CS_URS_2023_01/132254203"/>
    <hyperlink ref="F128" r:id="rId5" display="https://podminky.urs.cz/item/CS_URS_2023_01/139001101"/>
    <hyperlink ref="F131" r:id="rId6" display="https://podminky.urs.cz/item/CS_URS_2023_01/151811131"/>
    <hyperlink ref="F135" r:id="rId7" display="https://podminky.urs.cz/item/CS_URS_2023_01/151811231"/>
    <hyperlink ref="F140" r:id="rId8" display="https://podminky.urs.cz/item/CS_URS_2023_01/161150000"/>
    <hyperlink ref="F144" r:id="rId9" display="https://podminky.urs.cz/item/CS_URS_2023_01/162751117"/>
    <hyperlink ref="F148" r:id="rId10" display="https://podminky.urs.cz/item/CS_URS_2023_01/171201231"/>
    <hyperlink ref="F153" r:id="rId11" display="https://podminky.urs.cz/item/CS_URS_2023_01/174151101"/>
    <hyperlink ref="F161" r:id="rId12" display="https://podminky.urs.cz/item/CS_URS_2023_01/451570001"/>
    <hyperlink ref="F165" r:id="rId13" display="https://podminky.urs.cz/item/CS_URS_2023_01/451570002"/>
    <hyperlink ref="F169" r:id="rId14" display="https://podminky.urs.cz/item/CS_URS_2023_01/452311131"/>
    <hyperlink ref="F174" r:id="rId15" display="https://podminky.urs.cz/item/CS_URS_2023_01/452311121"/>
    <hyperlink ref="F179" r:id="rId16" display="https://podminky.urs.cz/item/CS_URS_2023_01/452351101"/>
    <hyperlink ref="F183" r:id="rId17" display="https://podminky.urs.cz/item/CS_URS_2023_01/899721111"/>
    <hyperlink ref="F189" r:id="rId18" display="https://podminky.urs.cz/item/CS_URS_2023_01/113106061"/>
    <hyperlink ref="F197" r:id="rId19" display="https://podminky.urs.cz/item/CS_URS_2023_01/113107023"/>
    <hyperlink ref="F205" r:id="rId20" display="https://podminky.urs.cz/item/CS_URS_2023_01/121112003"/>
    <hyperlink ref="F214" r:id="rId21" display="https://podminky.urs.cz/item/CS_URS_2023_01/132212331"/>
    <hyperlink ref="F223" r:id="rId22" display="https://podminky.urs.cz/item/CS_URS_2023_01/174111101"/>
    <hyperlink ref="F225" r:id="rId23" display="https://podminky.urs.cz/item/CS_URS_2023_01/181311103"/>
    <hyperlink ref="F228" r:id="rId24" display="https://podminky.urs.cz/item/CS_URS_2023_01/564730001"/>
    <hyperlink ref="F235" r:id="rId25" display="https://podminky.urs.cz/item/CS_URS_2023_01/564760101"/>
    <hyperlink ref="F242" r:id="rId26" display="https://podminky.urs.cz/item/CS_URS_2023_01/591111111R"/>
    <hyperlink ref="F252" r:id="rId27" display="https://podminky.urs.cz/item/CS_URS_2023_01/871355221"/>
    <hyperlink ref="F256" r:id="rId28" display="https://podminky.urs.cz/item/CS_URS_2023_01/721170001"/>
    <hyperlink ref="F260" r:id="rId29" display="https://podminky.urs.cz/item/CS_URS_2023_01/721170002"/>
    <hyperlink ref="F264" r:id="rId30" display="https://podminky.urs.cz/item/CS_URS_2023_01/892351111"/>
    <hyperlink ref="F269" r:id="rId31" display="https://podminky.urs.cz/item/CS_URS_2023_01/894410102"/>
    <hyperlink ref="F276" r:id="rId32" display="https://podminky.urs.cz/item/CS_URS_2023_01/894410101"/>
    <hyperlink ref="F283" r:id="rId33" display="https://podminky.urs.cz/item/CS_URS_2023_01/894410211"/>
    <hyperlink ref="F290" r:id="rId34" display="https://podminky.urs.cz/item/CS_URS_2023_01/894410212"/>
    <hyperlink ref="F297" r:id="rId35" display="https://podminky.urs.cz/item/CS_URS_2023_01/894410232"/>
    <hyperlink ref="F304" r:id="rId36" display="https://podminky.urs.cz/item/CS_URS_2023_01/452386111"/>
    <hyperlink ref="F308" r:id="rId37" display="https://podminky.urs.cz/item/CS_URS_2023_01/899104112"/>
    <hyperlink ref="F312" r:id="rId38" display="https://podminky.urs.cz/item/CS_URS_2023_01/871181141"/>
    <hyperlink ref="F319" r:id="rId39" display="https://podminky.urs.cz/item/CS_URS_2023_01/891359111"/>
    <hyperlink ref="F326" r:id="rId40" display="https://podminky.urs.cz/item/CS_URS_2023_01/722219191"/>
    <hyperlink ref="F333" r:id="rId41" display="https://podminky.urs.cz/item/CS_URS_2023_01/891211112"/>
    <hyperlink ref="F340" r:id="rId42" display="https://podminky.urs.cz/item/CS_URS_2023_01/722270105"/>
    <hyperlink ref="F344" r:id="rId43" display="https://podminky.urs.cz/item/CS_URS_2023_01/722290229"/>
    <hyperlink ref="F348" r:id="rId44" display="https://podminky.urs.cz/item/CS_URS_2023_01/892241111"/>
    <hyperlink ref="F353" r:id="rId45" display="https://podminky.urs.cz/item/CS_URS_2023_01/893420101"/>
    <hyperlink ref="F360" r:id="rId46" display="https://podminky.urs.cz/item/CS_URS_2023_01/893420103"/>
    <hyperlink ref="F367" r:id="rId47" display="https://podminky.urs.cz/item/CS_URS_2023_01/899401112"/>
    <hyperlink ref="F378" r:id="rId48" display="https://podminky.urs.cz/item/CS_URS_2023_01/890211851"/>
    <hyperlink ref="F383" r:id="rId49" display="https://podminky.urs.cz/item/CS_URS_2023_01/997013111"/>
    <hyperlink ref="F385" r:id="rId50" display="https://podminky.urs.cz/item/CS_URS_2023_01/997013501"/>
    <hyperlink ref="F387" r:id="rId51" display="https://podminky.urs.cz/item/CS_URS_2023_01/997013509"/>
    <hyperlink ref="F390" r:id="rId52" display="https://podminky.urs.cz/item/CS_URS_2023_01/997013873"/>
    <hyperlink ref="F393" r:id="rId53" display="https://podminky.urs.cz/item/CS_URS_2023_01/998275101"/>
    <hyperlink ref="F397" r:id="rId54" display="https://podminky.urs.cz/item/CS_URS_2023_01/998276101"/>
    <hyperlink ref="F401" r:id="rId55" display="https://podminky.urs.cz/item/CS_URS_2023_01/998225111"/>
    <hyperlink ref="F405" r:id="rId56" display="https://podminky.urs.cz/item/CS_URS_2023_01/997002611"/>
    <hyperlink ref="F407" r:id="rId57" display="https://podminky.urs.cz/item/CS_URS_2023_01/R-pol-997-1"/>
  </hyperlinks>
  <pageMargins left="0.39375" right="0.39375" top="0.39375" bottom="0.39375" header="0" footer="0"/>
  <pageSetup paperSize="9" orientation="landscape" blackAndWhite="1" fitToHeight="100"/>
  <headerFooter>
    <oddFooter>&amp;CStrana &amp;P z &amp;N</oddFooter>
  </headerFooter>
  <drawing r:id="rId58"/>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142</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2268</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4810</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ROUND(J93,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ROUND((SUM(BE93:BE166)),  2)</f>
        <v>0</v>
      </c>
      <c r="G35" s="40"/>
      <c r="H35" s="40"/>
      <c r="I35" s="160">
        <v>0.20999999999999999</v>
      </c>
      <c r="J35" s="159">
        <f>ROUND(((SUM(BE93:BE166))*I35),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ROUND((SUM(BF93:BF166)),  2)</f>
        <v>0</v>
      </c>
      <c r="G36" s="40"/>
      <c r="H36" s="40"/>
      <c r="I36" s="160">
        <v>0.14999999999999999</v>
      </c>
      <c r="J36" s="159">
        <f>ROUND(((SUM(BF93:BF166))*I36),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ROUND((SUM(BG93:BG166)),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ROUND((SUM(BH93:BH166)),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ROUND((SUM(BI93:BI166)),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2268</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SO 06 - Plynovodní přípojka</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J93</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177</v>
      </c>
      <c r="E64" s="181"/>
      <c r="F64" s="181"/>
      <c r="G64" s="181"/>
      <c r="H64" s="181"/>
      <c r="I64" s="181"/>
      <c r="J64" s="182">
        <f>J94</f>
        <v>0</v>
      </c>
      <c r="K64" s="179"/>
      <c r="L64" s="183"/>
      <c r="S64" s="9"/>
      <c r="T64" s="9"/>
      <c r="U64" s="9"/>
      <c r="V64" s="9"/>
      <c r="W64" s="9"/>
      <c r="X64" s="9"/>
      <c r="Y64" s="9"/>
      <c r="Z64" s="9"/>
      <c r="AA64" s="9"/>
      <c r="AB64" s="9"/>
      <c r="AC64" s="9"/>
      <c r="AD64" s="9"/>
      <c r="AE64" s="9"/>
    </row>
    <row r="65" s="10" customFormat="1" ht="19.92" customHeight="1">
      <c r="A65" s="10"/>
      <c r="B65" s="184"/>
      <c r="C65" s="126"/>
      <c r="D65" s="185" t="s">
        <v>178</v>
      </c>
      <c r="E65" s="186"/>
      <c r="F65" s="186"/>
      <c r="G65" s="186"/>
      <c r="H65" s="186"/>
      <c r="I65" s="186"/>
      <c r="J65" s="187">
        <f>J95</f>
        <v>0</v>
      </c>
      <c r="K65" s="126"/>
      <c r="L65" s="188"/>
      <c r="S65" s="10"/>
      <c r="T65" s="10"/>
      <c r="U65" s="10"/>
      <c r="V65" s="10"/>
      <c r="W65" s="10"/>
      <c r="X65" s="10"/>
      <c r="Y65" s="10"/>
      <c r="Z65" s="10"/>
      <c r="AA65" s="10"/>
      <c r="AB65" s="10"/>
      <c r="AC65" s="10"/>
      <c r="AD65" s="10"/>
      <c r="AE65" s="10"/>
    </row>
    <row r="66" s="10" customFormat="1" ht="19.92" customHeight="1">
      <c r="A66" s="10"/>
      <c r="B66" s="184"/>
      <c r="C66" s="126"/>
      <c r="D66" s="185" t="s">
        <v>181</v>
      </c>
      <c r="E66" s="186"/>
      <c r="F66" s="186"/>
      <c r="G66" s="186"/>
      <c r="H66" s="186"/>
      <c r="I66" s="186"/>
      <c r="J66" s="187">
        <f>J118</f>
        <v>0</v>
      </c>
      <c r="K66" s="126"/>
      <c r="L66" s="188"/>
      <c r="S66" s="10"/>
      <c r="T66" s="10"/>
      <c r="U66" s="10"/>
      <c r="V66" s="10"/>
      <c r="W66" s="10"/>
      <c r="X66" s="10"/>
      <c r="Y66" s="10"/>
      <c r="Z66" s="10"/>
      <c r="AA66" s="10"/>
      <c r="AB66" s="10"/>
      <c r="AC66" s="10"/>
      <c r="AD66" s="10"/>
      <c r="AE66" s="10"/>
    </row>
    <row r="67" s="10" customFormat="1" ht="19.92" customHeight="1">
      <c r="A67" s="10"/>
      <c r="B67" s="184"/>
      <c r="C67" s="126"/>
      <c r="D67" s="185" t="s">
        <v>4655</v>
      </c>
      <c r="E67" s="186"/>
      <c r="F67" s="186"/>
      <c r="G67" s="186"/>
      <c r="H67" s="186"/>
      <c r="I67" s="186"/>
      <c r="J67" s="187">
        <f>J123</f>
        <v>0</v>
      </c>
      <c r="K67" s="126"/>
      <c r="L67" s="188"/>
      <c r="S67" s="10"/>
      <c r="T67" s="10"/>
      <c r="U67" s="10"/>
      <c r="V67" s="10"/>
      <c r="W67" s="10"/>
      <c r="X67" s="10"/>
      <c r="Y67" s="10"/>
      <c r="Z67" s="10"/>
      <c r="AA67" s="10"/>
      <c r="AB67" s="10"/>
      <c r="AC67" s="10"/>
      <c r="AD67" s="10"/>
      <c r="AE67" s="10"/>
    </row>
    <row r="68" s="10" customFormat="1" ht="19.92" customHeight="1">
      <c r="A68" s="10"/>
      <c r="B68" s="184"/>
      <c r="C68" s="126"/>
      <c r="D68" s="185" t="s">
        <v>4470</v>
      </c>
      <c r="E68" s="186"/>
      <c r="F68" s="186"/>
      <c r="G68" s="186"/>
      <c r="H68" s="186"/>
      <c r="I68" s="186"/>
      <c r="J68" s="187">
        <f>J131</f>
        <v>0</v>
      </c>
      <c r="K68" s="126"/>
      <c r="L68" s="188"/>
      <c r="S68" s="10"/>
      <c r="T68" s="10"/>
      <c r="U68" s="10"/>
      <c r="V68" s="10"/>
      <c r="W68" s="10"/>
      <c r="X68" s="10"/>
      <c r="Y68" s="10"/>
      <c r="Z68" s="10"/>
      <c r="AA68" s="10"/>
      <c r="AB68" s="10"/>
      <c r="AC68" s="10"/>
      <c r="AD68" s="10"/>
      <c r="AE68" s="10"/>
    </row>
    <row r="69" s="10" customFormat="1" ht="19.92" customHeight="1">
      <c r="A69" s="10"/>
      <c r="B69" s="184"/>
      <c r="C69" s="126"/>
      <c r="D69" s="185" t="s">
        <v>184</v>
      </c>
      <c r="E69" s="186"/>
      <c r="F69" s="186"/>
      <c r="G69" s="186"/>
      <c r="H69" s="186"/>
      <c r="I69" s="186"/>
      <c r="J69" s="187">
        <f>J140</f>
        <v>0</v>
      </c>
      <c r="K69" s="126"/>
      <c r="L69" s="188"/>
      <c r="S69" s="10"/>
      <c r="T69" s="10"/>
      <c r="U69" s="10"/>
      <c r="V69" s="10"/>
      <c r="W69" s="10"/>
      <c r="X69" s="10"/>
      <c r="Y69" s="10"/>
      <c r="Z69" s="10"/>
      <c r="AA69" s="10"/>
      <c r="AB69" s="10"/>
      <c r="AC69" s="10"/>
      <c r="AD69" s="10"/>
      <c r="AE69" s="10"/>
    </row>
    <row r="70" s="9" customFormat="1" ht="24.96" customHeight="1">
      <c r="A70" s="9"/>
      <c r="B70" s="178"/>
      <c r="C70" s="179"/>
      <c r="D70" s="180" t="s">
        <v>3636</v>
      </c>
      <c r="E70" s="181"/>
      <c r="F70" s="181"/>
      <c r="G70" s="181"/>
      <c r="H70" s="181"/>
      <c r="I70" s="181"/>
      <c r="J70" s="182">
        <f>J150</f>
        <v>0</v>
      </c>
      <c r="K70" s="179"/>
      <c r="L70" s="183"/>
      <c r="S70" s="9"/>
      <c r="T70" s="9"/>
      <c r="U70" s="9"/>
      <c r="V70" s="9"/>
      <c r="W70" s="9"/>
      <c r="X70" s="9"/>
      <c r="Y70" s="9"/>
      <c r="Z70" s="9"/>
      <c r="AA70" s="9"/>
      <c r="AB70" s="9"/>
      <c r="AC70" s="9"/>
      <c r="AD70" s="9"/>
      <c r="AE70" s="9"/>
    </row>
    <row r="71" s="10" customFormat="1" ht="19.92" customHeight="1">
      <c r="A71" s="10"/>
      <c r="B71" s="184"/>
      <c r="C71" s="126"/>
      <c r="D71" s="185" t="s">
        <v>4811</v>
      </c>
      <c r="E71" s="186"/>
      <c r="F71" s="186"/>
      <c r="G71" s="186"/>
      <c r="H71" s="186"/>
      <c r="I71" s="186"/>
      <c r="J71" s="187">
        <f>J151</f>
        <v>0</v>
      </c>
      <c r="K71" s="126"/>
      <c r="L71" s="18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8"/>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8"/>
      <c r="S77" s="40"/>
      <c r="T77" s="40"/>
      <c r="U77" s="40"/>
      <c r="V77" s="40"/>
      <c r="W77" s="40"/>
      <c r="X77" s="40"/>
      <c r="Y77" s="40"/>
      <c r="Z77" s="40"/>
      <c r="AA77" s="40"/>
      <c r="AB77" s="40"/>
      <c r="AC77" s="40"/>
      <c r="AD77" s="40"/>
      <c r="AE77" s="40"/>
    </row>
    <row r="78" s="2" customFormat="1" ht="24.96" customHeight="1">
      <c r="A78" s="40"/>
      <c r="B78" s="41"/>
      <c r="C78" s="25" t="s">
        <v>195</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6.5" customHeight="1">
      <c r="A81" s="40"/>
      <c r="B81" s="41"/>
      <c r="C81" s="42"/>
      <c r="D81" s="42"/>
      <c r="E81" s="172" t="str">
        <f>E7</f>
        <v>Revitalizace Starého děkanství, Nymburk</v>
      </c>
      <c r="F81" s="34"/>
      <c r="G81" s="34"/>
      <c r="H81" s="34"/>
      <c r="I81" s="42"/>
      <c r="J81" s="42"/>
      <c r="K81" s="42"/>
      <c r="L81" s="148"/>
      <c r="S81" s="40"/>
      <c r="T81" s="40"/>
      <c r="U81" s="40"/>
      <c r="V81" s="40"/>
      <c r="W81" s="40"/>
      <c r="X81" s="40"/>
      <c r="Y81" s="40"/>
      <c r="Z81" s="40"/>
      <c r="AA81" s="40"/>
      <c r="AB81" s="40"/>
      <c r="AC81" s="40"/>
      <c r="AD81" s="40"/>
      <c r="AE81" s="40"/>
    </row>
    <row r="82" s="1" customFormat="1" ht="12" customHeight="1">
      <c r="B82" s="23"/>
      <c r="C82" s="34" t="s">
        <v>167</v>
      </c>
      <c r="D82" s="24"/>
      <c r="E82" s="24"/>
      <c r="F82" s="24"/>
      <c r="G82" s="24"/>
      <c r="H82" s="24"/>
      <c r="I82" s="24"/>
      <c r="J82" s="24"/>
      <c r="K82" s="24"/>
      <c r="L82" s="22"/>
    </row>
    <row r="83" s="2" customFormat="1" ht="16.5" customHeight="1">
      <c r="A83" s="40"/>
      <c r="B83" s="41"/>
      <c r="C83" s="42"/>
      <c r="D83" s="42"/>
      <c r="E83" s="172" t="s">
        <v>2268</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169</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E11</f>
        <v>SO 06 - Plynovodní přípojka</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2. 5. 2022</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 xml:space="preserve"> </v>
      </c>
      <c r="G89" s="42"/>
      <c r="H89" s="42"/>
      <c r="I89" s="34" t="s">
        <v>31</v>
      </c>
      <c r="J89" s="38" t="str">
        <f>E23</f>
        <v>FAPAL s.r.o.</v>
      </c>
      <c r="K89" s="42"/>
      <c r="L89" s="148"/>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35</v>
      </c>
      <c r="J90" s="38" t="str">
        <f>E26</f>
        <v>Veronika Šoulová</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196</v>
      </c>
      <c r="D92" s="192" t="s">
        <v>59</v>
      </c>
      <c r="E92" s="192" t="s">
        <v>55</v>
      </c>
      <c r="F92" s="192" t="s">
        <v>56</v>
      </c>
      <c r="G92" s="192" t="s">
        <v>197</v>
      </c>
      <c r="H92" s="192" t="s">
        <v>198</v>
      </c>
      <c r="I92" s="192" t="s">
        <v>199</v>
      </c>
      <c r="J92" s="192" t="s">
        <v>175</v>
      </c>
      <c r="K92" s="193" t="s">
        <v>200</v>
      </c>
      <c r="L92" s="194"/>
      <c r="M92" s="94" t="s">
        <v>19</v>
      </c>
      <c r="N92" s="95" t="s">
        <v>44</v>
      </c>
      <c r="O92" s="95" t="s">
        <v>201</v>
      </c>
      <c r="P92" s="95" t="s">
        <v>202</v>
      </c>
      <c r="Q92" s="95" t="s">
        <v>203</v>
      </c>
      <c r="R92" s="95" t="s">
        <v>204</v>
      </c>
      <c r="S92" s="95" t="s">
        <v>205</v>
      </c>
      <c r="T92" s="96" t="s">
        <v>206</v>
      </c>
      <c r="U92" s="189"/>
      <c r="V92" s="189"/>
      <c r="W92" s="189"/>
      <c r="X92" s="189"/>
      <c r="Y92" s="189"/>
      <c r="Z92" s="189"/>
      <c r="AA92" s="189"/>
      <c r="AB92" s="189"/>
      <c r="AC92" s="189"/>
      <c r="AD92" s="189"/>
      <c r="AE92" s="189"/>
    </row>
    <row r="93" s="2" customFormat="1" ht="22.8" customHeight="1">
      <c r="A93" s="40"/>
      <c r="B93" s="41"/>
      <c r="C93" s="101" t="s">
        <v>207</v>
      </c>
      <c r="D93" s="42"/>
      <c r="E93" s="42"/>
      <c r="F93" s="42"/>
      <c r="G93" s="42"/>
      <c r="H93" s="42"/>
      <c r="I93" s="42"/>
      <c r="J93" s="195">
        <f>BK93</f>
        <v>0</v>
      </c>
      <c r="K93" s="42"/>
      <c r="L93" s="46"/>
      <c r="M93" s="97"/>
      <c r="N93" s="196"/>
      <c r="O93" s="98"/>
      <c r="P93" s="197">
        <f>P94+P150</f>
        <v>0</v>
      </c>
      <c r="Q93" s="98"/>
      <c r="R93" s="197">
        <f>R94+R150</f>
        <v>4.8421000000000003</v>
      </c>
      <c r="S93" s="98"/>
      <c r="T93" s="198">
        <f>T94+T150</f>
        <v>3.7392000000000003</v>
      </c>
      <c r="U93" s="40"/>
      <c r="V93" s="40"/>
      <c r="W93" s="40"/>
      <c r="X93" s="40"/>
      <c r="Y93" s="40"/>
      <c r="Z93" s="40"/>
      <c r="AA93" s="40"/>
      <c r="AB93" s="40"/>
      <c r="AC93" s="40"/>
      <c r="AD93" s="40"/>
      <c r="AE93" s="40"/>
      <c r="AT93" s="19" t="s">
        <v>73</v>
      </c>
      <c r="AU93" s="19" t="s">
        <v>176</v>
      </c>
      <c r="BK93" s="199">
        <f>BK94+BK150</f>
        <v>0</v>
      </c>
    </row>
    <row r="94" s="12" customFormat="1" ht="25.92" customHeight="1">
      <c r="A94" s="12"/>
      <c r="B94" s="200"/>
      <c r="C94" s="201"/>
      <c r="D94" s="202" t="s">
        <v>73</v>
      </c>
      <c r="E94" s="203" t="s">
        <v>208</v>
      </c>
      <c r="F94" s="203" t="s">
        <v>209</v>
      </c>
      <c r="G94" s="201"/>
      <c r="H94" s="201"/>
      <c r="I94" s="204"/>
      <c r="J94" s="205">
        <f>BK94</f>
        <v>0</v>
      </c>
      <c r="K94" s="201"/>
      <c r="L94" s="206"/>
      <c r="M94" s="207"/>
      <c r="N94" s="208"/>
      <c r="O94" s="208"/>
      <c r="P94" s="209">
        <f>P95+P118+P123+P131+P140</f>
        <v>0</v>
      </c>
      <c r="Q94" s="208"/>
      <c r="R94" s="209">
        <f>R95+R118+R123+R131+R140</f>
        <v>4.8421000000000003</v>
      </c>
      <c r="S94" s="208"/>
      <c r="T94" s="210">
        <f>T95+T118+T123+T131+T140</f>
        <v>3.7392000000000003</v>
      </c>
      <c r="U94" s="12"/>
      <c r="V94" s="12"/>
      <c r="W94" s="12"/>
      <c r="X94" s="12"/>
      <c r="Y94" s="12"/>
      <c r="Z94" s="12"/>
      <c r="AA94" s="12"/>
      <c r="AB94" s="12"/>
      <c r="AC94" s="12"/>
      <c r="AD94" s="12"/>
      <c r="AE94" s="12"/>
      <c r="AR94" s="211" t="s">
        <v>81</v>
      </c>
      <c r="AT94" s="212" t="s">
        <v>73</v>
      </c>
      <c r="AU94" s="212" t="s">
        <v>74</v>
      </c>
      <c r="AY94" s="211" t="s">
        <v>210</v>
      </c>
      <c r="BK94" s="213">
        <f>BK95+BK118+BK123+BK131+BK140</f>
        <v>0</v>
      </c>
    </row>
    <row r="95" s="12" customFormat="1" ht="22.8" customHeight="1">
      <c r="A95" s="12"/>
      <c r="B95" s="200"/>
      <c r="C95" s="201"/>
      <c r="D95" s="202" t="s">
        <v>73</v>
      </c>
      <c r="E95" s="214" t="s">
        <v>81</v>
      </c>
      <c r="F95" s="214" t="s">
        <v>211</v>
      </c>
      <c r="G95" s="201"/>
      <c r="H95" s="201"/>
      <c r="I95" s="204"/>
      <c r="J95" s="215">
        <f>BK95</f>
        <v>0</v>
      </c>
      <c r="K95" s="201"/>
      <c r="L95" s="206"/>
      <c r="M95" s="207"/>
      <c r="N95" s="208"/>
      <c r="O95" s="208"/>
      <c r="P95" s="209">
        <f>SUM(P96:P117)</f>
        <v>0</v>
      </c>
      <c r="Q95" s="208"/>
      <c r="R95" s="209">
        <f>SUM(R96:R117)</f>
        <v>3.9359999999999999</v>
      </c>
      <c r="S95" s="208"/>
      <c r="T95" s="210">
        <f>SUM(T96:T117)</f>
        <v>3.7392000000000003</v>
      </c>
      <c r="U95" s="12"/>
      <c r="V95" s="12"/>
      <c r="W95" s="12"/>
      <c r="X95" s="12"/>
      <c r="Y95" s="12"/>
      <c r="Z95" s="12"/>
      <c r="AA95" s="12"/>
      <c r="AB95" s="12"/>
      <c r="AC95" s="12"/>
      <c r="AD95" s="12"/>
      <c r="AE95" s="12"/>
      <c r="AR95" s="211" t="s">
        <v>81</v>
      </c>
      <c r="AT95" s="212" t="s">
        <v>73</v>
      </c>
      <c r="AU95" s="212" t="s">
        <v>81</v>
      </c>
      <c r="AY95" s="211" t="s">
        <v>210</v>
      </c>
      <c r="BK95" s="213">
        <f>SUM(BK96:BK117)</f>
        <v>0</v>
      </c>
    </row>
    <row r="96" s="2" customFormat="1" ht="37.8" customHeight="1">
      <c r="A96" s="40"/>
      <c r="B96" s="41"/>
      <c r="C96" s="216" t="s">
        <v>81</v>
      </c>
      <c r="D96" s="216" t="s">
        <v>212</v>
      </c>
      <c r="E96" s="217" t="s">
        <v>4695</v>
      </c>
      <c r="F96" s="218" t="s">
        <v>4696</v>
      </c>
      <c r="G96" s="219" t="s">
        <v>270</v>
      </c>
      <c r="H96" s="220">
        <v>4.9199999999999999</v>
      </c>
      <c r="I96" s="221"/>
      <c r="J96" s="222">
        <f>ROUND(I96*H96,2)</f>
        <v>0</v>
      </c>
      <c r="K96" s="218" t="s">
        <v>216</v>
      </c>
      <c r="L96" s="46"/>
      <c r="M96" s="223" t="s">
        <v>19</v>
      </c>
      <c r="N96" s="224" t="s">
        <v>45</v>
      </c>
      <c r="O96" s="86"/>
      <c r="P96" s="225">
        <f>O96*H96</f>
        <v>0</v>
      </c>
      <c r="Q96" s="225">
        <v>0</v>
      </c>
      <c r="R96" s="225">
        <f>Q96*H96</f>
        <v>0</v>
      </c>
      <c r="S96" s="225">
        <v>0.32000000000000001</v>
      </c>
      <c r="T96" s="226">
        <f>S96*H96</f>
        <v>1.5744</v>
      </c>
      <c r="U96" s="40"/>
      <c r="V96" s="40"/>
      <c r="W96" s="40"/>
      <c r="X96" s="40"/>
      <c r="Y96" s="40"/>
      <c r="Z96" s="40"/>
      <c r="AA96" s="40"/>
      <c r="AB96" s="40"/>
      <c r="AC96" s="40"/>
      <c r="AD96" s="40"/>
      <c r="AE96" s="40"/>
      <c r="AR96" s="227" t="s">
        <v>217</v>
      </c>
      <c r="AT96" s="227" t="s">
        <v>212</v>
      </c>
      <c r="AU96" s="227" t="s">
        <v>83</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217</v>
      </c>
      <c r="BM96" s="227" t="s">
        <v>4812</v>
      </c>
    </row>
    <row r="97" s="2" customFormat="1">
      <c r="A97" s="40"/>
      <c r="B97" s="41"/>
      <c r="C97" s="42"/>
      <c r="D97" s="229" t="s">
        <v>219</v>
      </c>
      <c r="E97" s="42"/>
      <c r="F97" s="230" t="s">
        <v>4698</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219</v>
      </c>
      <c r="AU97" s="19" t="s">
        <v>83</v>
      </c>
    </row>
    <row r="98" s="13" customFormat="1">
      <c r="A98" s="13"/>
      <c r="B98" s="234"/>
      <c r="C98" s="235"/>
      <c r="D98" s="236" t="s">
        <v>221</v>
      </c>
      <c r="E98" s="237" t="s">
        <v>19</v>
      </c>
      <c r="F98" s="238" t="s">
        <v>4813</v>
      </c>
      <c r="G98" s="235"/>
      <c r="H98" s="237" t="s">
        <v>19</v>
      </c>
      <c r="I98" s="239"/>
      <c r="J98" s="235"/>
      <c r="K98" s="235"/>
      <c r="L98" s="240"/>
      <c r="M98" s="241"/>
      <c r="N98" s="242"/>
      <c r="O98" s="242"/>
      <c r="P98" s="242"/>
      <c r="Q98" s="242"/>
      <c r="R98" s="242"/>
      <c r="S98" s="242"/>
      <c r="T98" s="243"/>
      <c r="U98" s="13"/>
      <c r="V98" s="13"/>
      <c r="W98" s="13"/>
      <c r="X98" s="13"/>
      <c r="Y98" s="13"/>
      <c r="Z98" s="13"/>
      <c r="AA98" s="13"/>
      <c r="AB98" s="13"/>
      <c r="AC98" s="13"/>
      <c r="AD98" s="13"/>
      <c r="AE98" s="13"/>
      <c r="AT98" s="244" t="s">
        <v>221</v>
      </c>
      <c r="AU98" s="244" t="s">
        <v>83</v>
      </c>
      <c r="AV98" s="13" t="s">
        <v>81</v>
      </c>
      <c r="AW98" s="13" t="s">
        <v>34</v>
      </c>
      <c r="AX98" s="13" t="s">
        <v>74</v>
      </c>
      <c r="AY98" s="244" t="s">
        <v>210</v>
      </c>
    </row>
    <row r="99" s="14" customFormat="1">
      <c r="A99" s="14"/>
      <c r="B99" s="245"/>
      <c r="C99" s="246"/>
      <c r="D99" s="236" t="s">
        <v>221</v>
      </c>
      <c r="E99" s="247" t="s">
        <v>19</v>
      </c>
      <c r="F99" s="248" t="s">
        <v>4814</v>
      </c>
      <c r="G99" s="246"/>
      <c r="H99" s="249">
        <v>4.9199999999999999</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221</v>
      </c>
      <c r="AU99" s="255" t="s">
        <v>83</v>
      </c>
      <c r="AV99" s="14" t="s">
        <v>83</v>
      </c>
      <c r="AW99" s="14" t="s">
        <v>34</v>
      </c>
      <c r="AX99" s="14" t="s">
        <v>81</v>
      </c>
      <c r="AY99" s="255" t="s">
        <v>210</v>
      </c>
    </row>
    <row r="100" s="2" customFormat="1" ht="37.8" customHeight="1">
      <c r="A100" s="40"/>
      <c r="B100" s="41"/>
      <c r="C100" s="216" t="s">
        <v>83</v>
      </c>
      <c r="D100" s="216" t="s">
        <v>212</v>
      </c>
      <c r="E100" s="217" t="s">
        <v>4704</v>
      </c>
      <c r="F100" s="218" t="s">
        <v>4705</v>
      </c>
      <c r="G100" s="219" t="s">
        <v>270</v>
      </c>
      <c r="H100" s="220">
        <v>4.9199999999999999</v>
      </c>
      <c r="I100" s="221"/>
      <c r="J100" s="222">
        <f>ROUND(I100*H100,2)</f>
        <v>0</v>
      </c>
      <c r="K100" s="218" t="s">
        <v>216</v>
      </c>
      <c r="L100" s="46"/>
      <c r="M100" s="223" t="s">
        <v>19</v>
      </c>
      <c r="N100" s="224" t="s">
        <v>45</v>
      </c>
      <c r="O100" s="86"/>
      <c r="P100" s="225">
        <f>O100*H100</f>
        <v>0</v>
      </c>
      <c r="Q100" s="225">
        <v>0</v>
      </c>
      <c r="R100" s="225">
        <f>Q100*H100</f>
        <v>0</v>
      </c>
      <c r="S100" s="225">
        <v>0.44</v>
      </c>
      <c r="T100" s="226">
        <f>S100*H100</f>
        <v>2.1648000000000001</v>
      </c>
      <c r="U100" s="40"/>
      <c r="V100" s="40"/>
      <c r="W100" s="40"/>
      <c r="X100" s="40"/>
      <c r="Y100" s="40"/>
      <c r="Z100" s="40"/>
      <c r="AA100" s="40"/>
      <c r="AB100" s="40"/>
      <c r="AC100" s="40"/>
      <c r="AD100" s="40"/>
      <c r="AE100" s="40"/>
      <c r="AR100" s="227" t="s">
        <v>217</v>
      </c>
      <c r="AT100" s="227" t="s">
        <v>212</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217</v>
      </c>
      <c r="BM100" s="227" t="s">
        <v>4815</v>
      </c>
    </row>
    <row r="101" s="2" customFormat="1">
      <c r="A101" s="40"/>
      <c r="B101" s="41"/>
      <c r="C101" s="42"/>
      <c r="D101" s="229" t="s">
        <v>219</v>
      </c>
      <c r="E101" s="42"/>
      <c r="F101" s="230" t="s">
        <v>4707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219</v>
      </c>
      <c r="AU101" s="19" t="s">
        <v>83</v>
      </c>
    </row>
    <row r="102" s="13" customFormat="1">
      <c r="A102" s="13"/>
      <c r="B102" s="234"/>
      <c r="C102" s="235"/>
      <c r="D102" s="236" t="s">
        <v>221</v>
      </c>
      <c r="E102" s="237" t="s">
        <v>19</v>
      </c>
      <c r="F102" s="238" t="s">
        <v>4813</v>
      </c>
      <c r="G102" s="235"/>
      <c r="H102" s="237" t="s">
        <v>19</v>
      </c>
      <c r="I102" s="239"/>
      <c r="J102" s="235"/>
      <c r="K102" s="235"/>
      <c r="L102" s="240"/>
      <c r="M102" s="241"/>
      <c r="N102" s="242"/>
      <c r="O102" s="242"/>
      <c r="P102" s="242"/>
      <c r="Q102" s="242"/>
      <c r="R102" s="242"/>
      <c r="S102" s="242"/>
      <c r="T102" s="243"/>
      <c r="U102" s="13"/>
      <c r="V102" s="13"/>
      <c r="W102" s="13"/>
      <c r="X102" s="13"/>
      <c r="Y102" s="13"/>
      <c r="Z102" s="13"/>
      <c r="AA102" s="13"/>
      <c r="AB102" s="13"/>
      <c r="AC102" s="13"/>
      <c r="AD102" s="13"/>
      <c r="AE102" s="13"/>
      <c r="AT102" s="244" t="s">
        <v>221</v>
      </c>
      <c r="AU102" s="244" t="s">
        <v>83</v>
      </c>
      <c r="AV102" s="13" t="s">
        <v>81</v>
      </c>
      <c r="AW102" s="13" t="s">
        <v>34</v>
      </c>
      <c r="AX102" s="13" t="s">
        <v>74</v>
      </c>
      <c r="AY102" s="244" t="s">
        <v>210</v>
      </c>
    </row>
    <row r="103" s="14" customFormat="1">
      <c r="A103" s="14"/>
      <c r="B103" s="245"/>
      <c r="C103" s="246"/>
      <c r="D103" s="236" t="s">
        <v>221</v>
      </c>
      <c r="E103" s="247" t="s">
        <v>19</v>
      </c>
      <c r="F103" s="248" t="s">
        <v>4814</v>
      </c>
      <c r="G103" s="246"/>
      <c r="H103" s="249">
        <v>4.9199999999999999</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221</v>
      </c>
      <c r="AU103" s="255" t="s">
        <v>83</v>
      </c>
      <c r="AV103" s="14" t="s">
        <v>83</v>
      </c>
      <c r="AW103" s="14" t="s">
        <v>34</v>
      </c>
      <c r="AX103" s="14" t="s">
        <v>81</v>
      </c>
      <c r="AY103" s="255" t="s">
        <v>210</v>
      </c>
    </row>
    <row r="104" s="2" customFormat="1" ht="24.15" customHeight="1">
      <c r="A104" s="40"/>
      <c r="B104" s="41"/>
      <c r="C104" s="216" t="s">
        <v>91</v>
      </c>
      <c r="D104" s="216" t="s">
        <v>212</v>
      </c>
      <c r="E104" s="217" t="s">
        <v>4477</v>
      </c>
      <c r="F104" s="218" t="s">
        <v>4478</v>
      </c>
      <c r="G104" s="219" t="s">
        <v>215</v>
      </c>
      <c r="H104" s="220">
        <v>4.9199999999999999</v>
      </c>
      <c r="I104" s="221"/>
      <c r="J104" s="222">
        <f>ROUND(I104*H104,2)</f>
        <v>0</v>
      </c>
      <c r="K104" s="218" t="s">
        <v>216</v>
      </c>
      <c r="L104" s="46"/>
      <c r="M104" s="223" t="s">
        <v>19</v>
      </c>
      <c r="N104" s="224"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217</v>
      </c>
      <c r="AT104" s="227" t="s">
        <v>212</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217</v>
      </c>
      <c r="BM104" s="227" t="s">
        <v>4816</v>
      </c>
    </row>
    <row r="105" s="2" customFormat="1">
      <c r="A105" s="40"/>
      <c r="B105" s="41"/>
      <c r="C105" s="42"/>
      <c r="D105" s="229" t="s">
        <v>219</v>
      </c>
      <c r="E105" s="42"/>
      <c r="F105" s="230" t="s">
        <v>4480</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219</v>
      </c>
      <c r="AU105" s="19" t="s">
        <v>83</v>
      </c>
    </row>
    <row r="106" s="13" customFormat="1">
      <c r="A106" s="13"/>
      <c r="B106" s="234"/>
      <c r="C106" s="235"/>
      <c r="D106" s="236" t="s">
        <v>221</v>
      </c>
      <c r="E106" s="237" t="s">
        <v>19</v>
      </c>
      <c r="F106" s="238" t="s">
        <v>4813</v>
      </c>
      <c r="G106" s="235"/>
      <c r="H106" s="237" t="s">
        <v>19</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221</v>
      </c>
      <c r="AU106" s="244" t="s">
        <v>83</v>
      </c>
      <c r="AV106" s="13" t="s">
        <v>81</v>
      </c>
      <c r="AW106" s="13" t="s">
        <v>34</v>
      </c>
      <c r="AX106" s="13" t="s">
        <v>74</v>
      </c>
      <c r="AY106" s="244" t="s">
        <v>210</v>
      </c>
    </row>
    <row r="107" s="14" customFormat="1">
      <c r="A107" s="14"/>
      <c r="B107" s="245"/>
      <c r="C107" s="246"/>
      <c r="D107" s="236" t="s">
        <v>221</v>
      </c>
      <c r="E107" s="247" t="s">
        <v>19</v>
      </c>
      <c r="F107" s="248" t="s">
        <v>4817</v>
      </c>
      <c r="G107" s="246"/>
      <c r="H107" s="249">
        <v>4.9199999999999999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221</v>
      </c>
      <c r="AU107" s="255" t="s">
        <v>83</v>
      </c>
      <c r="AV107" s="14" t="s">
        <v>83</v>
      </c>
      <c r="AW107" s="14" t="s">
        <v>34</v>
      </c>
      <c r="AX107" s="14" t="s">
        <v>81</v>
      </c>
      <c r="AY107" s="255" t="s">
        <v>210</v>
      </c>
    </row>
    <row r="108" s="2" customFormat="1" ht="24.15" customHeight="1">
      <c r="A108" s="40"/>
      <c r="B108" s="41"/>
      <c r="C108" s="216" t="s">
        <v>217</v>
      </c>
      <c r="D108" s="216" t="s">
        <v>212</v>
      </c>
      <c r="E108" s="217" t="s">
        <v>4482</v>
      </c>
      <c r="F108" s="218" t="s">
        <v>4483</v>
      </c>
      <c r="G108" s="219" t="s">
        <v>215</v>
      </c>
      <c r="H108" s="220">
        <v>2.46</v>
      </c>
      <c r="I108" s="221"/>
      <c r="J108" s="222">
        <f>ROUND(I108*H108,2)</f>
        <v>0</v>
      </c>
      <c r="K108" s="218" t="s">
        <v>216</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217</v>
      </c>
      <c r="AT108" s="227" t="s">
        <v>212</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217</v>
      </c>
      <c r="BM108" s="227" t="s">
        <v>4818</v>
      </c>
    </row>
    <row r="109" s="2" customFormat="1">
      <c r="A109" s="40"/>
      <c r="B109" s="41"/>
      <c r="C109" s="42"/>
      <c r="D109" s="229" t="s">
        <v>219</v>
      </c>
      <c r="E109" s="42"/>
      <c r="F109" s="230" t="s">
        <v>4485</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219</v>
      </c>
      <c r="AU109" s="19" t="s">
        <v>83</v>
      </c>
    </row>
    <row r="110" s="13" customFormat="1">
      <c r="A110" s="13"/>
      <c r="B110" s="234"/>
      <c r="C110" s="235"/>
      <c r="D110" s="236" t="s">
        <v>221</v>
      </c>
      <c r="E110" s="237" t="s">
        <v>19</v>
      </c>
      <c r="F110" s="238" t="s">
        <v>4813</v>
      </c>
      <c r="G110" s="235"/>
      <c r="H110" s="237" t="s">
        <v>19</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221</v>
      </c>
      <c r="AU110" s="244" t="s">
        <v>83</v>
      </c>
      <c r="AV110" s="13" t="s">
        <v>81</v>
      </c>
      <c r="AW110" s="13" t="s">
        <v>34</v>
      </c>
      <c r="AX110" s="13" t="s">
        <v>74</v>
      </c>
      <c r="AY110" s="244" t="s">
        <v>210</v>
      </c>
    </row>
    <row r="111" s="14" customFormat="1">
      <c r="A111" s="14"/>
      <c r="B111" s="245"/>
      <c r="C111" s="246"/>
      <c r="D111" s="236" t="s">
        <v>221</v>
      </c>
      <c r="E111" s="247" t="s">
        <v>19</v>
      </c>
      <c r="F111" s="248" t="s">
        <v>4819</v>
      </c>
      <c r="G111" s="246"/>
      <c r="H111" s="249">
        <v>2.46</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83</v>
      </c>
      <c r="AV111" s="14" t="s">
        <v>83</v>
      </c>
      <c r="AW111" s="14" t="s">
        <v>34</v>
      </c>
      <c r="AX111" s="14" t="s">
        <v>81</v>
      </c>
      <c r="AY111" s="255" t="s">
        <v>210</v>
      </c>
    </row>
    <row r="112" s="2" customFormat="1" ht="37.8" customHeight="1">
      <c r="A112" s="40"/>
      <c r="B112" s="41"/>
      <c r="C112" s="216" t="s">
        <v>267</v>
      </c>
      <c r="D112" s="216" t="s">
        <v>212</v>
      </c>
      <c r="E112" s="217" t="s">
        <v>3167</v>
      </c>
      <c r="F112" s="218" t="s">
        <v>3168</v>
      </c>
      <c r="G112" s="219" t="s">
        <v>215</v>
      </c>
      <c r="H112" s="220">
        <v>1.968</v>
      </c>
      <c r="I112" s="221"/>
      <c r="J112" s="222">
        <f>ROUND(I112*H112,2)</f>
        <v>0</v>
      </c>
      <c r="K112" s="218" t="s">
        <v>216</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217</v>
      </c>
      <c r="AT112" s="227" t="s">
        <v>212</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217</v>
      </c>
      <c r="BM112" s="227" t="s">
        <v>4820</v>
      </c>
    </row>
    <row r="113" s="2" customFormat="1">
      <c r="A113" s="40"/>
      <c r="B113" s="41"/>
      <c r="C113" s="42"/>
      <c r="D113" s="229" t="s">
        <v>219</v>
      </c>
      <c r="E113" s="42"/>
      <c r="F113" s="230" t="s">
        <v>3170</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219</v>
      </c>
      <c r="AU113" s="19" t="s">
        <v>83</v>
      </c>
    </row>
    <row r="114" s="13" customFormat="1">
      <c r="A114" s="13"/>
      <c r="B114" s="234"/>
      <c r="C114" s="235"/>
      <c r="D114" s="236" t="s">
        <v>221</v>
      </c>
      <c r="E114" s="237" t="s">
        <v>19</v>
      </c>
      <c r="F114" s="238" t="s">
        <v>4813</v>
      </c>
      <c r="G114" s="235"/>
      <c r="H114" s="237" t="s">
        <v>19</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221</v>
      </c>
      <c r="AU114" s="244" t="s">
        <v>83</v>
      </c>
      <c r="AV114" s="13" t="s">
        <v>81</v>
      </c>
      <c r="AW114" s="13" t="s">
        <v>34</v>
      </c>
      <c r="AX114" s="13" t="s">
        <v>74</v>
      </c>
      <c r="AY114" s="244" t="s">
        <v>210</v>
      </c>
    </row>
    <row r="115" s="14" customFormat="1">
      <c r="A115" s="14"/>
      <c r="B115" s="245"/>
      <c r="C115" s="246"/>
      <c r="D115" s="236" t="s">
        <v>221</v>
      </c>
      <c r="E115" s="247" t="s">
        <v>19</v>
      </c>
      <c r="F115" s="248" t="s">
        <v>4821</v>
      </c>
      <c r="G115" s="246"/>
      <c r="H115" s="249">
        <v>1.968</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221</v>
      </c>
      <c r="AU115" s="255" t="s">
        <v>83</v>
      </c>
      <c r="AV115" s="14" t="s">
        <v>83</v>
      </c>
      <c r="AW115" s="14" t="s">
        <v>34</v>
      </c>
      <c r="AX115" s="14" t="s">
        <v>81</v>
      </c>
      <c r="AY115" s="255" t="s">
        <v>210</v>
      </c>
    </row>
    <row r="116" s="2" customFormat="1" ht="16.5" customHeight="1">
      <c r="A116" s="40"/>
      <c r="B116" s="41"/>
      <c r="C116" s="278" t="s">
        <v>276</v>
      </c>
      <c r="D116" s="278" t="s">
        <v>424</v>
      </c>
      <c r="E116" s="279" t="s">
        <v>4488</v>
      </c>
      <c r="F116" s="280" t="s">
        <v>4489</v>
      </c>
      <c r="G116" s="281" t="s">
        <v>356</v>
      </c>
      <c r="H116" s="282">
        <v>3.9359999999999999</v>
      </c>
      <c r="I116" s="283"/>
      <c r="J116" s="284">
        <f>ROUND(I116*H116,2)</f>
        <v>0</v>
      </c>
      <c r="K116" s="280" t="s">
        <v>216</v>
      </c>
      <c r="L116" s="285"/>
      <c r="M116" s="286" t="s">
        <v>19</v>
      </c>
      <c r="N116" s="287" t="s">
        <v>45</v>
      </c>
      <c r="O116" s="86"/>
      <c r="P116" s="225">
        <f>O116*H116</f>
        <v>0</v>
      </c>
      <c r="Q116" s="225">
        <v>1</v>
      </c>
      <c r="R116" s="225">
        <f>Q116*H116</f>
        <v>3.9359999999999999</v>
      </c>
      <c r="S116" s="225">
        <v>0</v>
      </c>
      <c r="T116" s="226">
        <f>S116*H116</f>
        <v>0</v>
      </c>
      <c r="U116" s="40"/>
      <c r="V116" s="40"/>
      <c r="W116" s="40"/>
      <c r="X116" s="40"/>
      <c r="Y116" s="40"/>
      <c r="Z116" s="40"/>
      <c r="AA116" s="40"/>
      <c r="AB116" s="40"/>
      <c r="AC116" s="40"/>
      <c r="AD116" s="40"/>
      <c r="AE116" s="40"/>
      <c r="AR116" s="227" t="s">
        <v>286</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217</v>
      </c>
      <c r="BM116" s="227" t="s">
        <v>4822</v>
      </c>
    </row>
    <row r="117" s="14" customFormat="1">
      <c r="A117" s="14"/>
      <c r="B117" s="245"/>
      <c r="C117" s="246"/>
      <c r="D117" s="236" t="s">
        <v>221</v>
      </c>
      <c r="E117" s="246"/>
      <c r="F117" s="248" t="s">
        <v>4823</v>
      </c>
      <c r="G117" s="246"/>
      <c r="H117" s="249">
        <v>3.9359999999999999</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221</v>
      </c>
      <c r="AU117" s="255" t="s">
        <v>83</v>
      </c>
      <c r="AV117" s="14" t="s">
        <v>83</v>
      </c>
      <c r="AW117" s="14" t="s">
        <v>4</v>
      </c>
      <c r="AX117" s="14" t="s">
        <v>81</v>
      </c>
      <c r="AY117" s="255" t="s">
        <v>210</v>
      </c>
    </row>
    <row r="118" s="12" customFormat="1" ht="22.8" customHeight="1">
      <c r="A118" s="12"/>
      <c r="B118" s="200"/>
      <c r="C118" s="201"/>
      <c r="D118" s="202" t="s">
        <v>73</v>
      </c>
      <c r="E118" s="214" t="s">
        <v>217</v>
      </c>
      <c r="F118" s="214" t="s">
        <v>414</v>
      </c>
      <c r="G118" s="201"/>
      <c r="H118" s="201"/>
      <c r="I118" s="204"/>
      <c r="J118" s="215">
        <f>BK118</f>
        <v>0</v>
      </c>
      <c r="K118" s="201"/>
      <c r="L118" s="206"/>
      <c r="M118" s="207"/>
      <c r="N118" s="208"/>
      <c r="O118" s="208"/>
      <c r="P118" s="209">
        <f>SUM(P119:P122)</f>
        <v>0</v>
      </c>
      <c r="Q118" s="208"/>
      <c r="R118" s="209">
        <f>SUM(R119:R122)</f>
        <v>0</v>
      </c>
      <c r="S118" s="208"/>
      <c r="T118" s="210">
        <f>SUM(T119:T122)</f>
        <v>0</v>
      </c>
      <c r="U118" s="12"/>
      <c r="V118" s="12"/>
      <c r="W118" s="12"/>
      <c r="X118" s="12"/>
      <c r="Y118" s="12"/>
      <c r="Z118" s="12"/>
      <c r="AA118" s="12"/>
      <c r="AB118" s="12"/>
      <c r="AC118" s="12"/>
      <c r="AD118" s="12"/>
      <c r="AE118" s="12"/>
      <c r="AR118" s="211" t="s">
        <v>81</v>
      </c>
      <c r="AT118" s="212" t="s">
        <v>73</v>
      </c>
      <c r="AU118" s="212" t="s">
        <v>81</v>
      </c>
      <c r="AY118" s="211" t="s">
        <v>210</v>
      </c>
      <c r="BK118" s="213">
        <f>SUM(BK119:BK122)</f>
        <v>0</v>
      </c>
    </row>
    <row r="119" s="2" customFormat="1" ht="16.5" customHeight="1">
      <c r="A119" s="40"/>
      <c r="B119" s="41"/>
      <c r="C119" s="216" t="s">
        <v>281</v>
      </c>
      <c r="D119" s="216" t="s">
        <v>212</v>
      </c>
      <c r="E119" s="217" t="s">
        <v>3178</v>
      </c>
      <c r="F119" s="218" t="s">
        <v>3179</v>
      </c>
      <c r="G119" s="219" t="s">
        <v>215</v>
      </c>
      <c r="H119" s="220">
        <v>0.49199999999999999</v>
      </c>
      <c r="I119" s="221"/>
      <c r="J119" s="222">
        <f>ROUND(I119*H119,2)</f>
        <v>0</v>
      </c>
      <c r="K119" s="218" t="s">
        <v>216</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4824</v>
      </c>
    </row>
    <row r="120" s="2" customFormat="1">
      <c r="A120" s="40"/>
      <c r="B120" s="41"/>
      <c r="C120" s="42"/>
      <c r="D120" s="229" t="s">
        <v>219</v>
      </c>
      <c r="E120" s="42"/>
      <c r="F120" s="230" t="s">
        <v>3181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219</v>
      </c>
      <c r="AU120" s="19" t="s">
        <v>83</v>
      </c>
    </row>
    <row r="121" s="13" customFormat="1">
      <c r="A121" s="13"/>
      <c r="B121" s="234"/>
      <c r="C121" s="235"/>
      <c r="D121" s="236" t="s">
        <v>221</v>
      </c>
      <c r="E121" s="237" t="s">
        <v>19</v>
      </c>
      <c r="F121" s="238" t="s">
        <v>4813</v>
      </c>
      <c r="G121" s="235"/>
      <c r="H121" s="237" t="s">
        <v>19</v>
      </c>
      <c r="I121" s="239"/>
      <c r="J121" s="235"/>
      <c r="K121" s="235"/>
      <c r="L121" s="240"/>
      <c r="M121" s="241"/>
      <c r="N121" s="242"/>
      <c r="O121" s="242"/>
      <c r="P121" s="242"/>
      <c r="Q121" s="242"/>
      <c r="R121" s="242"/>
      <c r="S121" s="242"/>
      <c r="T121" s="243"/>
      <c r="U121" s="13"/>
      <c r="V121" s="13"/>
      <c r="W121" s="13"/>
      <c r="X121" s="13"/>
      <c r="Y121" s="13"/>
      <c r="Z121" s="13"/>
      <c r="AA121" s="13"/>
      <c r="AB121" s="13"/>
      <c r="AC121" s="13"/>
      <c r="AD121" s="13"/>
      <c r="AE121" s="13"/>
      <c r="AT121" s="244" t="s">
        <v>221</v>
      </c>
      <c r="AU121" s="244" t="s">
        <v>83</v>
      </c>
      <c r="AV121" s="13" t="s">
        <v>81</v>
      </c>
      <c r="AW121" s="13" t="s">
        <v>34</v>
      </c>
      <c r="AX121" s="13" t="s">
        <v>74</v>
      </c>
      <c r="AY121" s="244" t="s">
        <v>210</v>
      </c>
    </row>
    <row r="122" s="14" customFormat="1">
      <c r="A122" s="14"/>
      <c r="B122" s="245"/>
      <c r="C122" s="246"/>
      <c r="D122" s="236" t="s">
        <v>221</v>
      </c>
      <c r="E122" s="247" t="s">
        <v>19</v>
      </c>
      <c r="F122" s="248" t="s">
        <v>4825</v>
      </c>
      <c r="G122" s="246"/>
      <c r="H122" s="249">
        <v>0.49199999999999999</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221</v>
      </c>
      <c r="AU122" s="255" t="s">
        <v>83</v>
      </c>
      <c r="AV122" s="14" t="s">
        <v>83</v>
      </c>
      <c r="AW122" s="14" t="s">
        <v>34</v>
      </c>
      <c r="AX122" s="14" t="s">
        <v>81</v>
      </c>
      <c r="AY122" s="255" t="s">
        <v>210</v>
      </c>
    </row>
    <row r="123" s="12" customFormat="1" ht="22.8" customHeight="1">
      <c r="A123" s="12"/>
      <c r="B123" s="200"/>
      <c r="C123" s="201"/>
      <c r="D123" s="202" t="s">
        <v>73</v>
      </c>
      <c r="E123" s="214" t="s">
        <v>267</v>
      </c>
      <c r="F123" s="214" t="s">
        <v>4723</v>
      </c>
      <c r="G123" s="201"/>
      <c r="H123" s="201"/>
      <c r="I123" s="204"/>
      <c r="J123" s="215">
        <f>BK123</f>
        <v>0</v>
      </c>
      <c r="K123" s="201"/>
      <c r="L123" s="206"/>
      <c r="M123" s="207"/>
      <c r="N123" s="208"/>
      <c r="O123" s="208"/>
      <c r="P123" s="209">
        <f>SUM(P124:P130)</f>
        <v>0</v>
      </c>
      <c r="Q123" s="208"/>
      <c r="R123" s="209">
        <f>SUM(R124:R130)</f>
        <v>0.90380400000000005</v>
      </c>
      <c r="S123" s="208"/>
      <c r="T123" s="210">
        <f>SUM(T124:T130)</f>
        <v>0</v>
      </c>
      <c r="U123" s="12"/>
      <c r="V123" s="12"/>
      <c r="W123" s="12"/>
      <c r="X123" s="12"/>
      <c r="Y123" s="12"/>
      <c r="Z123" s="12"/>
      <c r="AA123" s="12"/>
      <c r="AB123" s="12"/>
      <c r="AC123" s="12"/>
      <c r="AD123" s="12"/>
      <c r="AE123" s="12"/>
      <c r="AR123" s="211" t="s">
        <v>81</v>
      </c>
      <c r="AT123" s="212" t="s">
        <v>73</v>
      </c>
      <c r="AU123" s="212" t="s">
        <v>81</v>
      </c>
      <c r="AY123" s="211" t="s">
        <v>210</v>
      </c>
      <c r="BK123" s="213">
        <f>SUM(BK124:BK130)</f>
        <v>0</v>
      </c>
    </row>
    <row r="124" s="2" customFormat="1" ht="33" customHeight="1">
      <c r="A124" s="40"/>
      <c r="B124" s="41"/>
      <c r="C124" s="216" t="s">
        <v>286</v>
      </c>
      <c r="D124" s="216" t="s">
        <v>212</v>
      </c>
      <c r="E124" s="217" t="s">
        <v>4733</v>
      </c>
      <c r="F124" s="218" t="s">
        <v>4734</v>
      </c>
      <c r="G124" s="219" t="s">
        <v>270</v>
      </c>
      <c r="H124" s="220">
        <v>4.9199999999999999</v>
      </c>
      <c r="I124" s="221"/>
      <c r="J124" s="222">
        <f>ROUND(I124*H124,2)</f>
        <v>0</v>
      </c>
      <c r="K124" s="218" t="s">
        <v>216</v>
      </c>
      <c r="L124" s="46"/>
      <c r="M124" s="223" t="s">
        <v>19</v>
      </c>
      <c r="N124" s="224" t="s">
        <v>45</v>
      </c>
      <c r="O124" s="86"/>
      <c r="P124" s="225">
        <f>O124*H124</f>
        <v>0</v>
      </c>
      <c r="Q124" s="225">
        <v>0.1837</v>
      </c>
      <c r="R124" s="225">
        <f>Q124*H124</f>
        <v>0.90380400000000005</v>
      </c>
      <c r="S124" s="225">
        <v>0</v>
      </c>
      <c r="T124" s="226">
        <f>S124*H124</f>
        <v>0</v>
      </c>
      <c r="U124" s="40"/>
      <c r="V124" s="40"/>
      <c r="W124" s="40"/>
      <c r="X124" s="40"/>
      <c r="Y124" s="40"/>
      <c r="Z124" s="40"/>
      <c r="AA124" s="40"/>
      <c r="AB124" s="40"/>
      <c r="AC124" s="40"/>
      <c r="AD124" s="40"/>
      <c r="AE124" s="40"/>
      <c r="AR124" s="227" t="s">
        <v>217</v>
      </c>
      <c r="AT124" s="227" t="s">
        <v>212</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4826</v>
      </c>
    </row>
    <row r="125" s="2" customFormat="1">
      <c r="A125" s="40"/>
      <c r="B125" s="41"/>
      <c r="C125" s="42"/>
      <c r="D125" s="229" t="s">
        <v>219</v>
      </c>
      <c r="E125" s="42"/>
      <c r="F125" s="230" t="s">
        <v>4736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83</v>
      </c>
    </row>
    <row r="126" s="13" customFormat="1">
      <c r="A126" s="13"/>
      <c r="B126" s="234"/>
      <c r="C126" s="235"/>
      <c r="D126" s="236" t="s">
        <v>221</v>
      </c>
      <c r="E126" s="237" t="s">
        <v>19</v>
      </c>
      <c r="F126" s="238" t="s">
        <v>4813</v>
      </c>
      <c r="G126" s="235"/>
      <c r="H126" s="237" t="s">
        <v>19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221</v>
      </c>
      <c r="AU126" s="244" t="s">
        <v>83</v>
      </c>
      <c r="AV126" s="13" t="s">
        <v>81</v>
      </c>
      <c r="AW126" s="13" t="s">
        <v>34</v>
      </c>
      <c r="AX126" s="13" t="s">
        <v>74</v>
      </c>
      <c r="AY126" s="244" t="s">
        <v>210</v>
      </c>
    </row>
    <row r="127" s="14" customFormat="1">
      <c r="A127" s="14"/>
      <c r="B127" s="245"/>
      <c r="C127" s="246"/>
      <c r="D127" s="236" t="s">
        <v>221</v>
      </c>
      <c r="E127" s="247" t="s">
        <v>19</v>
      </c>
      <c r="F127" s="248" t="s">
        <v>4814</v>
      </c>
      <c r="G127" s="246"/>
      <c r="H127" s="249">
        <v>4.9199999999999999</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83</v>
      </c>
      <c r="AV127" s="14" t="s">
        <v>83</v>
      </c>
      <c r="AW127" s="14" t="s">
        <v>34</v>
      </c>
      <c r="AX127" s="14" t="s">
        <v>81</v>
      </c>
      <c r="AY127" s="255" t="s">
        <v>210</v>
      </c>
    </row>
    <row r="128" s="2" customFormat="1" ht="16.5" customHeight="1">
      <c r="A128" s="40"/>
      <c r="B128" s="41"/>
      <c r="C128" s="278" t="s">
        <v>292</v>
      </c>
      <c r="D128" s="278" t="s">
        <v>424</v>
      </c>
      <c r="E128" s="279" t="s">
        <v>4737</v>
      </c>
      <c r="F128" s="280" t="s">
        <v>4827</v>
      </c>
      <c r="G128" s="281" t="s">
        <v>270</v>
      </c>
      <c r="H128" s="282">
        <v>4.9199999999999999</v>
      </c>
      <c r="I128" s="283"/>
      <c r="J128" s="284">
        <f>ROUND(I128*H128,2)</f>
        <v>0</v>
      </c>
      <c r="K128" s="280" t="s">
        <v>296</v>
      </c>
      <c r="L128" s="285"/>
      <c r="M128" s="286" t="s">
        <v>19</v>
      </c>
      <c r="N128" s="28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286</v>
      </c>
      <c r="AT128" s="227" t="s">
        <v>424</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4828</v>
      </c>
    </row>
    <row r="129" s="13" customFormat="1">
      <c r="A129" s="13"/>
      <c r="B129" s="234"/>
      <c r="C129" s="235"/>
      <c r="D129" s="236" t="s">
        <v>221</v>
      </c>
      <c r="E129" s="237" t="s">
        <v>19</v>
      </c>
      <c r="F129" s="238" t="s">
        <v>4813</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83</v>
      </c>
      <c r="AV129" s="13" t="s">
        <v>81</v>
      </c>
      <c r="AW129" s="13" t="s">
        <v>34</v>
      </c>
      <c r="AX129" s="13" t="s">
        <v>74</v>
      </c>
      <c r="AY129" s="244" t="s">
        <v>210</v>
      </c>
    </row>
    <row r="130" s="14" customFormat="1">
      <c r="A130" s="14"/>
      <c r="B130" s="245"/>
      <c r="C130" s="246"/>
      <c r="D130" s="236" t="s">
        <v>221</v>
      </c>
      <c r="E130" s="247" t="s">
        <v>19</v>
      </c>
      <c r="F130" s="248" t="s">
        <v>4814</v>
      </c>
      <c r="G130" s="246"/>
      <c r="H130" s="249">
        <v>4.9199999999999999</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83</v>
      </c>
      <c r="AV130" s="14" t="s">
        <v>83</v>
      </c>
      <c r="AW130" s="14" t="s">
        <v>34</v>
      </c>
      <c r="AX130" s="14" t="s">
        <v>81</v>
      </c>
      <c r="AY130" s="255" t="s">
        <v>210</v>
      </c>
    </row>
    <row r="131" s="12" customFormat="1" ht="22.8" customHeight="1">
      <c r="A131" s="12"/>
      <c r="B131" s="200"/>
      <c r="C131" s="201"/>
      <c r="D131" s="202" t="s">
        <v>73</v>
      </c>
      <c r="E131" s="214" t="s">
        <v>286</v>
      </c>
      <c r="F131" s="214" t="s">
        <v>4498</v>
      </c>
      <c r="G131" s="201"/>
      <c r="H131" s="201"/>
      <c r="I131" s="204"/>
      <c r="J131" s="215">
        <f>BK131</f>
        <v>0</v>
      </c>
      <c r="K131" s="201"/>
      <c r="L131" s="206"/>
      <c r="M131" s="207"/>
      <c r="N131" s="208"/>
      <c r="O131" s="208"/>
      <c r="P131" s="209">
        <f>SUM(P132:P139)</f>
        <v>0</v>
      </c>
      <c r="Q131" s="208"/>
      <c r="R131" s="209">
        <f>SUM(R132:R139)</f>
        <v>0.0022959999999999999</v>
      </c>
      <c r="S131" s="208"/>
      <c r="T131" s="210">
        <f>SUM(T132:T139)</f>
        <v>0</v>
      </c>
      <c r="U131" s="12"/>
      <c r="V131" s="12"/>
      <c r="W131" s="12"/>
      <c r="X131" s="12"/>
      <c r="Y131" s="12"/>
      <c r="Z131" s="12"/>
      <c r="AA131" s="12"/>
      <c r="AB131" s="12"/>
      <c r="AC131" s="12"/>
      <c r="AD131" s="12"/>
      <c r="AE131" s="12"/>
      <c r="AR131" s="211" t="s">
        <v>81</v>
      </c>
      <c r="AT131" s="212" t="s">
        <v>73</v>
      </c>
      <c r="AU131" s="212" t="s">
        <v>81</v>
      </c>
      <c r="AY131" s="211" t="s">
        <v>210</v>
      </c>
      <c r="BK131" s="213">
        <f>SUM(BK132:BK139)</f>
        <v>0</v>
      </c>
    </row>
    <row r="132" s="2" customFormat="1" ht="16.5" customHeight="1">
      <c r="A132" s="40"/>
      <c r="B132" s="41"/>
      <c r="C132" s="216" t="s">
        <v>299</v>
      </c>
      <c r="D132" s="216" t="s">
        <v>212</v>
      </c>
      <c r="E132" s="217" t="s">
        <v>4499</v>
      </c>
      <c r="F132" s="218" t="s">
        <v>4500</v>
      </c>
      <c r="G132" s="219" t="s">
        <v>417</v>
      </c>
      <c r="H132" s="220">
        <v>8.1999999999999993</v>
      </c>
      <c r="I132" s="221"/>
      <c r="J132" s="222">
        <f>ROUND(I132*H132,2)</f>
        <v>0</v>
      </c>
      <c r="K132" s="218" t="s">
        <v>216</v>
      </c>
      <c r="L132" s="46"/>
      <c r="M132" s="223" t="s">
        <v>19</v>
      </c>
      <c r="N132" s="224" t="s">
        <v>45</v>
      </c>
      <c r="O132" s="86"/>
      <c r="P132" s="225">
        <f>O132*H132</f>
        <v>0</v>
      </c>
      <c r="Q132" s="225">
        <v>0.00019000000000000001</v>
      </c>
      <c r="R132" s="225">
        <f>Q132*H132</f>
        <v>0.0015579999999999999</v>
      </c>
      <c r="S132" s="225">
        <v>0</v>
      </c>
      <c r="T132" s="226">
        <f>S132*H132</f>
        <v>0</v>
      </c>
      <c r="U132" s="40"/>
      <c r="V132" s="40"/>
      <c r="W132" s="40"/>
      <c r="X132" s="40"/>
      <c r="Y132" s="40"/>
      <c r="Z132" s="40"/>
      <c r="AA132" s="40"/>
      <c r="AB132" s="40"/>
      <c r="AC132" s="40"/>
      <c r="AD132" s="40"/>
      <c r="AE132" s="40"/>
      <c r="AR132" s="227" t="s">
        <v>217</v>
      </c>
      <c r="AT132" s="227" t="s">
        <v>212</v>
      </c>
      <c r="AU132" s="227" t="s">
        <v>83</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4829</v>
      </c>
    </row>
    <row r="133" s="2" customFormat="1">
      <c r="A133" s="40"/>
      <c r="B133" s="41"/>
      <c r="C133" s="42"/>
      <c r="D133" s="229" t="s">
        <v>219</v>
      </c>
      <c r="E133" s="42"/>
      <c r="F133" s="230" t="s">
        <v>4502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219</v>
      </c>
      <c r="AU133" s="19" t="s">
        <v>83</v>
      </c>
    </row>
    <row r="134" s="13" customFormat="1">
      <c r="A134" s="13"/>
      <c r="B134" s="234"/>
      <c r="C134" s="235"/>
      <c r="D134" s="236" t="s">
        <v>221</v>
      </c>
      <c r="E134" s="237" t="s">
        <v>19</v>
      </c>
      <c r="F134" s="238" t="s">
        <v>4813</v>
      </c>
      <c r="G134" s="235"/>
      <c r="H134" s="237" t="s">
        <v>19</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221</v>
      </c>
      <c r="AU134" s="244" t="s">
        <v>83</v>
      </c>
      <c r="AV134" s="13" t="s">
        <v>81</v>
      </c>
      <c r="AW134" s="13" t="s">
        <v>34</v>
      </c>
      <c r="AX134" s="13" t="s">
        <v>74</v>
      </c>
      <c r="AY134" s="244" t="s">
        <v>210</v>
      </c>
    </row>
    <row r="135" s="14" customFormat="1">
      <c r="A135" s="14"/>
      <c r="B135" s="245"/>
      <c r="C135" s="246"/>
      <c r="D135" s="236" t="s">
        <v>221</v>
      </c>
      <c r="E135" s="247" t="s">
        <v>19</v>
      </c>
      <c r="F135" s="248" t="s">
        <v>4830</v>
      </c>
      <c r="G135" s="246"/>
      <c r="H135" s="249">
        <v>8.1999999999999993</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83</v>
      </c>
      <c r="AV135" s="14" t="s">
        <v>83</v>
      </c>
      <c r="AW135" s="14" t="s">
        <v>34</v>
      </c>
      <c r="AX135" s="14" t="s">
        <v>81</v>
      </c>
      <c r="AY135" s="255" t="s">
        <v>210</v>
      </c>
    </row>
    <row r="136" s="2" customFormat="1" ht="16.5" customHeight="1">
      <c r="A136" s="40"/>
      <c r="B136" s="41"/>
      <c r="C136" s="216" t="s">
        <v>307</v>
      </c>
      <c r="D136" s="216" t="s">
        <v>212</v>
      </c>
      <c r="E136" s="217" t="s">
        <v>4504</v>
      </c>
      <c r="F136" s="218" t="s">
        <v>4505</v>
      </c>
      <c r="G136" s="219" t="s">
        <v>417</v>
      </c>
      <c r="H136" s="220">
        <v>8.1999999999999993</v>
      </c>
      <c r="I136" s="221"/>
      <c r="J136" s="222">
        <f>ROUND(I136*H136,2)</f>
        <v>0</v>
      </c>
      <c r="K136" s="218" t="s">
        <v>216</v>
      </c>
      <c r="L136" s="46"/>
      <c r="M136" s="223" t="s">
        <v>19</v>
      </c>
      <c r="N136" s="224" t="s">
        <v>45</v>
      </c>
      <c r="O136" s="86"/>
      <c r="P136" s="225">
        <f>O136*H136</f>
        <v>0</v>
      </c>
      <c r="Q136" s="225">
        <v>9.0000000000000006E-05</v>
      </c>
      <c r="R136" s="225">
        <f>Q136*H136</f>
        <v>0.00073799999999999994</v>
      </c>
      <c r="S136" s="225">
        <v>0</v>
      </c>
      <c r="T136" s="226">
        <f>S136*H136</f>
        <v>0</v>
      </c>
      <c r="U136" s="40"/>
      <c r="V136" s="40"/>
      <c r="W136" s="40"/>
      <c r="X136" s="40"/>
      <c r="Y136" s="40"/>
      <c r="Z136" s="40"/>
      <c r="AA136" s="40"/>
      <c r="AB136" s="40"/>
      <c r="AC136" s="40"/>
      <c r="AD136" s="40"/>
      <c r="AE136" s="40"/>
      <c r="AR136" s="227" t="s">
        <v>217</v>
      </c>
      <c r="AT136" s="227" t="s">
        <v>212</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4831</v>
      </c>
    </row>
    <row r="137" s="2" customFormat="1">
      <c r="A137" s="40"/>
      <c r="B137" s="41"/>
      <c r="C137" s="42"/>
      <c r="D137" s="229" t="s">
        <v>219</v>
      </c>
      <c r="E137" s="42"/>
      <c r="F137" s="230" t="s">
        <v>4507</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83</v>
      </c>
    </row>
    <row r="138" s="13" customFormat="1">
      <c r="A138" s="13"/>
      <c r="B138" s="234"/>
      <c r="C138" s="235"/>
      <c r="D138" s="236" t="s">
        <v>221</v>
      </c>
      <c r="E138" s="237" t="s">
        <v>19</v>
      </c>
      <c r="F138" s="238" t="s">
        <v>4813</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221</v>
      </c>
      <c r="AU138" s="244" t="s">
        <v>83</v>
      </c>
      <c r="AV138" s="13" t="s">
        <v>81</v>
      </c>
      <c r="AW138" s="13" t="s">
        <v>34</v>
      </c>
      <c r="AX138" s="13" t="s">
        <v>74</v>
      </c>
      <c r="AY138" s="244" t="s">
        <v>210</v>
      </c>
    </row>
    <row r="139" s="14" customFormat="1">
      <c r="A139" s="14"/>
      <c r="B139" s="245"/>
      <c r="C139" s="246"/>
      <c r="D139" s="236" t="s">
        <v>221</v>
      </c>
      <c r="E139" s="247" t="s">
        <v>19</v>
      </c>
      <c r="F139" s="248" t="s">
        <v>4830</v>
      </c>
      <c r="G139" s="246"/>
      <c r="H139" s="249">
        <v>8.1999999999999993</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83</v>
      </c>
      <c r="AV139" s="14" t="s">
        <v>83</v>
      </c>
      <c r="AW139" s="14" t="s">
        <v>34</v>
      </c>
      <c r="AX139" s="14" t="s">
        <v>81</v>
      </c>
      <c r="AY139" s="255" t="s">
        <v>210</v>
      </c>
    </row>
    <row r="140" s="12" customFormat="1" ht="22.8" customHeight="1">
      <c r="A140" s="12"/>
      <c r="B140" s="200"/>
      <c r="C140" s="201"/>
      <c r="D140" s="202" t="s">
        <v>73</v>
      </c>
      <c r="E140" s="214" t="s">
        <v>877</v>
      </c>
      <c r="F140" s="214" t="s">
        <v>878</v>
      </c>
      <c r="G140" s="201"/>
      <c r="H140" s="201"/>
      <c r="I140" s="204"/>
      <c r="J140" s="215">
        <f>BK140</f>
        <v>0</v>
      </c>
      <c r="K140" s="201"/>
      <c r="L140" s="206"/>
      <c r="M140" s="207"/>
      <c r="N140" s="208"/>
      <c r="O140" s="208"/>
      <c r="P140" s="209">
        <f>SUM(P141:P149)</f>
        <v>0</v>
      </c>
      <c r="Q140" s="208"/>
      <c r="R140" s="209">
        <f>SUM(R141:R149)</f>
        <v>0</v>
      </c>
      <c r="S140" s="208"/>
      <c r="T140" s="210">
        <f>SUM(T141:T149)</f>
        <v>0</v>
      </c>
      <c r="U140" s="12"/>
      <c r="V140" s="12"/>
      <c r="W140" s="12"/>
      <c r="X140" s="12"/>
      <c r="Y140" s="12"/>
      <c r="Z140" s="12"/>
      <c r="AA140" s="12"/>
      <c r="AB140" s="12"/>
      <c r="AC140" s="12"/>
      <c r="AD140" s="12"/>
      <c r="AE140" s="12"/>
      <c r="AR140" s="211" t="s">
        <v>81</v>
      </c>
      <c r="AT140" s="212" t="s">
        <v>73</v>
      </c>
      <c r="AU140" s="212" t="s">
        <v>81</v>
      </c>
      <c r="AY140" s="211" t="s">
        <v>210</v>
      </c>
      <c r="BK140" s="213">
        <f>SUM(BK141:BK149)</f>
        <v>0</v>
      </c>
    </row>
    <row r="141" s="2" customFormat="1" ht="24.15" customHeight="1">
      <c r="A141" s="40"/>
      <c r="B141" s="41"/>
      <c r="C141" s="216" t="s">
        <v>314</v>
      </c>
      <c r="D141" s="216" t="s">
        <v>212</v>
      </c>
      <c r="E141" s="217" t="s">
        <v>4793</v>
      </c>
      <c r="F141" s="218" t="s">
        <v>4794</v>
      </c>
      <c r="G141" s="219" t="s">
        <v>356</v>
      </c>
      <c r="H141" s="220">
        <v>3.7389999999999999</v>
      </c>
      <c r="I141" s="221"/>
      <c r="J141" s="222">
        <f>ROUND(I141*H141,2)</f>
        <v>0</v>
      </c>
      <c r="K141" s="218" t="s">
        <v>216</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217</v>
      </c>
      <c r="AT141" s="227" t="s">
        <v>212</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4832</v>
      </c>
    </row>
    <row r="142" s="2" customFormat="1">
      <c r="A142" s="40"/>
      <c r="B142" s="41"/>
      <c r="C142" s="42"/>
      <c r="D142" s="229" t="s">
        <v>219</v>
      </c>
      <c r="E142" s="42"/>
      <c r="F142" s="230" t="s">
        <v>4796</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219</v>
      </c>
      <c r="AU142" s="19" t="s">
        <v>83</v>
      </c>
    </row>
    <row r="143" s="2" customFormat="1" ht="21.75" customHeight="1">
      <c r="A143" s="40"/>
      <c r="B143" s="41"/>
      <c r="C143" s="216" t="s">
        <v>332</v>
      </c>
      <c r="D143" s="216" t="s">
        <v>212</v>
      </c>
      <c r="E143" s="217" t="s">
        <v>897</v>
      </c>
      <c r="F143" s="218" t="s">
        <v>898</v>
      </c>
      <c r="G143" s="219" t="s">
        <v>356</v>
      </c>
      <c r="H143" s="220">
        <v>3.7389999999999999</v>
      </c>
      <c r="I143" s="221"/>
      <c r="J143" s="222">
        <f>ROUND(I143*H143,2)</f>
        <v>0</v>
      </c>
      <c r="K143" s="218" t="s">
        <v>216</v>
      </c>
      <c r="L143" s="46"/>
      <c r="M143" s="223" t="s">
        <v>19</v>
      </c>
      <c r="N143" s="224"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217</v>
      </c>
      <c r="AT143" s="227" t="s">
        <v>212</v>
      </c>
      <c r="AU143" s="227" t="s">
        <v>83</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4833</v>
      </c>
    </row>
    <row r="144" s="2" customFormat="1">
      <c r="A144" s="40"/>
      <c r="B144" s="41"/>
      <c r="C144" s="42"/>
      <c r="D144" s="229" t="s">
        <v>219</v>
      </c>
      <c r="E144" s="42"/>
      <c r="F144" s="230" t="s">
        <v>900</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219</v>
      </c>
      <c r="AU144" s="19" t="s">
        <v>83</v>
      </c>
    </row>
    <row r="145" s="2" customFormat="1" ht="24.15" customHeight="1">
      <c r="A145" s="40"/>
      <c r="B145" s="41"/>
      <c r="C145" s="216" t="s">
        <v>349</v>
      </c>
      <c r="D145" s="216" t="s">
        <v>212</v>
      </c>
      <c r="E145" s="217" t="s">
        <v>902</v>
      </c>
      <c r="F145" s="218" t="s">
        <v>903</v>
      </c>
      <c r="G145" s="219" t="s">
        <v>356</v>
      </c>
      <c r="H145" s="220">
        <v>33.651000000000003</v>
      </c>
      <c r="I145" s="221"/>
      <c r="J145" s="222">
        <f>ROUND(I145*H145,2)</f>
        <v>0</v>
      </c>
      <c r="K145" s="218" t="s">
        <v>216</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217</v>
      </c>
      <c r="AT145" s="227" t="s">
        <v>212</v>
      </c>
      <c r="AU145" s="227" t="s">
        <v>83</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217</v>
      </c>
      <c r="BM145" s="227" t="s">
        <v>4834</v>
      </c>
    </row>
    <row r="146" s="2" customFormat="1">
      <c r="A146" s="40"/>
      <c r="B146" s="41"/>
      <c r="C146" s="42"/>
      <c r="D146" s="229" t="s">
        <v>219</v>
      </c>
      <c r="E146" s="42"/>
      <c r="F146" s="230" t="s">
        <v>905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219</v>
      </c>
      <c r="AU146" s="19" t="s">
        <v>83</v>
      </c>
    </row>
    <row r="147" s="14" customFormat="1">
      <c r="A147" s="14"/>
      <c r="B147" s="245"/>
      <c r="C147" s="246"/>
      <c r="D147" s="236" t="s">
        <v>221</v>
      </c>
      <c r="E147" s="246"/>
      <c r="F147" s="248" t="s">
        <v>4835</v>
      </c>
      <c r="G147" s="246"/>
      <c r="H147" s="249">
        <v>33.651000000000003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83</v>
      </c>
      <c r="AV147" s="14" t="s">
        <v>83</v>
      </c>
      <c r="AW147" s="14" t="s">
        <v>4</v>
      </c>
      <c r="AX147" s="14" t="s">
        <v>81</v>
      </c>
      <c r="AY147" s="255" t="s">
        <v>210</v>
      </c>
    </row>
    <row r="148" s="2" customFormat="1" ht="24.15" customHeight="1">
      <c r="A148" s="40"/>
      <c r="B148" s="41"/>
      <c r="C148" s="216" t="s">
        <v>8</v>
      </c>
      <c r="D148" s="216" t="s">
        <v>212</v>
      </c>
      <c r="E148" s="217" t="s">
        <v>4800</v>
      </c>
      <c r="F148" s="218" t="s">
        <v>3163</v>
      </c>
      <c r="G148" s="219" t="s">
        <v>356</v>
      </c>
      <c r="H148" s="220">
        <v>3.7389999999999999</v>
      </c>
      <c r="I148" s="221"/>
      <c r="J148" s="222">
        <f>ROUND(I148*H148,2)</f>
        <v>0</v>
      </c>
      <c r="K148" s="218" t="s">
        <v>216</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217</v>
      </c>
      <c r="AT148" s="227" t="s">
        <v>212</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217</v>
      </c>
      <c r="BM148" s="227" t="s">
        <v>4836</v>
      </c>
    </row>
    <row r="149" s="2" customFormat="1">
      <c r="A149" s="40"/>
      <c r="B149" s="41"/>
      <c r="C149" s="42"/>
      <c r="D149" s="229" t="s">
        <v>219</v>
      </c>
      <c r="E149" s="42"/>
      <c r="F149" s="230" t="s">
        <v>4802</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219</v>
      </c>
      <c r="AU149" s="19" t="s">
        <v>83</v>
      </c>
    </row>
    <row r="150" s="12" customFormat="1" ht="25.92" customHeight="1">
      <c r="A150" s="12"/>
      <c r="B150" s="200"/>
      <c r="C150" s="201"/>
      <c r="D150" s="202" t="s">
        <v>73</v>
      </c>
      <c r="E150" s="203" t="s">
        <v>937</v>
      </c>
      <c r="F150" s="203" t="s">
        <v>937</v>
      </c>
      <c r="G150" s="201"/>
      <c r="H150" s="201"/>
      <c r="I150" s="204"/>
      <c r="J150" s="205">
        <f>BK150</f>
        <v>0</v>
      </c>
      <c r="K150" s="201"/>
      <c r="L150" s="206"/>
      <c r="M150" s="207"/>
      <c r="N150" s="208"/>
      <c r="O150" s="208"/>
      <c r="P150" s="209">
        <f>P151</f>
        <v>0</v>
      </c>
      <c r="Q150" s="208"/>
      <c r="R150" s="209">
        <f>R151</f>
        <v>0</v>
      </c>
      <c r="S150" s="208"/>
      <c r="T150" s="210">
        <f>T151</f>
        <v>0</v>
      </c>
      <c r="U150" s="12"/>
      <c r="V150" s="12"/>
      <c r="W150" s="12"/>
      <c r="X150" s="12"/>
      <c r="Y150" s="12"/>
      <c r="Z150" s="12"/>
      <c r="AA150" s="12"/>
      <c r="AB150" s="12"/>
      <c r="AC150" s="12"/>
      <c r="AD150" s="12"/>
      <c r="AE150" s="12"/>
      <c r="AR150" s="211" t="s">
        <v>83</v>
      </c>
      <c r="AT150" s="212" t="s">
        <v>73</v>
      </c>
      <c r="AU150" s="212" t="s">
        <v>74</v>
      </c>
      <c r="AY150" s="211" t="s">
        <v>210</v>
      </c>
      <c r="BK150" s="213">
        <f>BK151</f>
        <v>0</v>
      </c>
    </row>
    <row r="151" s="12" customFormat="1" ht="22.8" customHeight="1">
      <c r="A151" s="12"/>
      <c r="B151" s="200"/>
      <c r="C151" s="201"/>
      <c r="D151" s="202" t="s">
        <v>73</v>
      </c>
      <c r="E151" s="214" t="s">
        <v>3642</v>
      </c>
      <c r="F151" s="214" t="s">
        <v>4837</v>
      </c>
      <c r="G151" s="201"/>
      <c r="H151" s="201"/>
      <c r="I151" s="204"/>
      <c r="J151" s="215">
        <f>BK151</f>
        <v>0</v>
      </c>
      <c r="K151" s="201"/>
      <c r="L151" s="206"/>
      <c r="M151" s="207"/>
      <c r="N151" s="208"/>
      <c r="O151" s="208"/>
      <c r="P151" s="209">
        <f>SUM(P152:P166)</f>
        <v>0</v>
      </c>
      <c r="Q151" s="208"/>
      <c r="R151" s="209">
        <f>SUM(R152:R166)</f>
        <v>0</v>
      </c>
      <c r="S151" s="208"/>
      <c r="T151" s="210">
        <f>SUM(T152:T166)</f>
        <v>0</v>
      </c>
      <c r="U151" s="12"/>
      <c r="V151" s="12"/>
      <c r="W151" s="12"/>
      <c r="X151" s="12"/>
      <c r="Y151" s="12"/>
      <c r="Z151" s="12"/>
      <c r="AA151" s="12"/>
      <c r="AB151" s="12"/>
      <c r="AC151" s="12"/>
      <c r="AD151" s="12"/>
      <c r="AE151" s="12"/>
      <c r="AR151" s="211" t="s">
        <v>83</v>
      </c>
      <c r="AT151" s="212" t="s">
        <v>73</v>
      </c>
      <c r="AU151" s="212" t="s">
        <v>81</v>
      </c>
      <c r="AY151" s="211" t="s">
        <v>210</v>
      </c>
      <c r="BK151" s="213">
        <f>SUM(BK152:BK166)</f>
        <v>0</v>
      </c>
    </row>
    <row r="152" s="2" customFormat="1" ht="16.5" customHeight="1">
      <c r="A152" s="40"/>
      <c r="B152" s="41"/>
      <c r="C152" s="278" t="s">
        <v>368</v>
      </c>
      <c r="D152" s="278" t="s">
        <v>424</v>
      </c>
      <c r="E152" s="279" t="s">
        <v>4838</v>
      </c>
      <c r="F152" s="280" t="s">
        <v>4511</v>
      </c>
      <c r="G152" s="281" t="s">
        <v>2246</v>
      </c>
      <c r="H152" s="282">
        <v>1</v>
      </c>
      <c r="I152" s="283"/>
      <c r="J152" s="284">
        <f>ROUND(I152*H152,2)</f>
        <v>0</v>
      </c>
      <c r="K152" s="280" t="s">
        <v>19</v>
      </c>
      <c r="L152" s="285"/>
      <c r="M152" s="286" t="s">
        <v>19</v>
      </c>
      <c r="N152" s="287"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498</v>
      </c>
      <c r="AT152" s="227" t="s">
        <v>424</v>
      </c>
      <c r="AU152" s="227" t="s">
        <v>83</v>
      </c>
      <c r="AY152" s="19" t="s">
        <v>210</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368</v>
      </c>
      <c r="BM152" s="227" t="s">
        <v>4839</v>
      </c>
    </row>
    <row r="153" s="2" customFormat="1" ht="16.5" customHeight="1">
      <c r="A153" s="40"/>
      <c r="B153" s="41"/>
      <c r="C153" s="278" t="s">
        <v>374</v>
      </c>
      <c r="D153" s="278" t="s">
        <v>424</v>
      </c>
      <c r="E153" s="279" t="s">
        <v>3110</v>
      </c>
      <c r="F153" s="280" t="s">
        <v>3111</v>
      </c>
      <c r="G153" s="281" t="s">
        <v>2246</v>
      </c>
      <c r="H153" s="282">
        <v>1</v>
      </c>
      <c r="I153" s="283"/>
      <c r="J153" s="284">
        <f>ROUND(I153*H153,2)</f>
        <v>0</v>
      </c>
      <c r="K153" s="280" t="s">
        <v>19</v>
      </c>
      <c r="L153" s="285"/>
      <c r="M153" s="286" t="s">
        <v>19</v>
      </c>
      <c r="N153" s="287"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498</v>
      </c>
      <c r="AT153" s="227" t="s">
        <v>424</v>
      </c>
      <c r="AU153" s="227" t="s">
        <v>83</v>
      </c>
      <c r="AY153" s="19" t="s">
        <v>210</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368</v>
      </c>
      <c r="BM153" s="227" t="s">
        <v>4840</v>
      </c>
    </row>
    <row r="154" s="2" customFormat="1" ht="16.5" customHeight="1">
      <c r="A154" s="40"/>
      <c r="B154" s="41"/>
      <c r="C154" s="278" t="s">
        <v>386</v>
      </c>
      <c r="D154" s="278" t="s">
        <v>424</v>
      </c>
      <c r="E154" s="279" t="s">
        <v>3113</v>
      </c>
      <c r="F154" s="280" t="s">
        <v>3114</v>
      </c>
      <c r="G154" s="281" t="s">
        <v>2246</v>
      </c>
      <c r="H154" s="282">
        <v>1</v>
      </c>
      <c r="I154" s="283"/>
      <c r="J154" s="284">
        <f>ROUND(I154*H154,2)</f>
        <v>0</v>
      </c>
      <c r="K154" s="280" t="s">
        <v>19</v>
      </c>
      <c r="L154" s="285"/>
      <c r="M154" s="286" t="s">
        <v>19</v>
      </c>
      <c r="N154" s="287"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498</v>
      </c>
      <c r="AT154" s="227" t="s">
        <v>424</v>
      </c>
      <c r="AU154" s="227" t="s">
        <v>83</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368</v>
      </c>
      <c r="BM154" s="227" t="s">
        <v>4841</v>
      </c>
    </row>
    <row r="155" s="2" customFormat="1" ht="16.5" customHeight="1">
      <c r="A155" s="40"/>
      <c r="B155" s="41"/>
      <c r="C155" s="278" t="s">
        <v>399</v>
      </c>
      <c r="D155" s="278" t="s">
        <v>424</v>
      </c>
      <c r="E155" s="279" t="s">
        <v>4842</v>
      </c>
      <c r="F155" s="280" t="s">
        <v>4843</v>
      </c>
      <c r="G155" s="281" t="s">
        <v>2246</v>
      </c>
      <c r="H155" s="282">
        <v>1</v>
      </c>
      <c r="I155" s="283"/>
      <c r="J155" s="284">
        <f>ROUND(I155*H155,2)</f>
        <v>0</v>
      </c>
      <c r="K155" s="280" t="s">
        <v>19</v>
      </c>
      <c r="L155" s="285"/>
      <c r="M155" s="286" t="s">
        <v>19</v>
      </c>
      <c r="N155" s="287" t="s">
        <v>45</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498</v>
      </c>
      <c r="AT155" s="227" t="s">
        <v>424</v>
      </c>
      <c r="AU155" s="227" t="s">
        <v>83</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368</v>
      </c>
      <c r="BM155" s="227" t="s">
        <v>4844</v>
      </c>
    </row>
    <row r="156" s="2" customFormat="1" ht="16.5" customHeight="1">
      <c r="A156" s="40"/>
      <c r="B156" s="41"/>
      <c r="C156" s="278" t="s">
        <v>406</v>
      </c>
      <c r="D156" s="278" t="s">
        <v>424</v>
      </c>
      <c r="E156" s="279" t="s">
        <v>4845</v>
      </c>
      <c r="F156" s="280" t="s">
        <v>4846</v>
      </c>
      <c r="G156" s="281" t="s">
        <v>295</v>
      </c>
      <c r="H156" s="282">
        <v>1</v>
      </c>
      <c r="I156" s="283"/>
      <c r="J156" s="284">
        <f>ROUND(I156*H156,2)</f>
        <v>0</v>
      </c>
      <c r="K156" s="280" t="s">
        <v>19</v>
      </c>
      <c r="L156" s="285"/>
      <c r="M156" s="286" t="s">
        <v>19</v>
      </c>
      <c r="N156" s="287"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498</v>
      </c>
      <c r="AT156" s="227" t="s">
        <v>424</v>
      </c>
      <c r="AU156" s="227" t="s">
        <v>83</v>
      </c>
      <c r="AY156" s="19" t="s">
        <v>210</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368</v>
      </c>
      <c r="BM156" s="227" t="s">
        <v>4847</v>
      </c>
    </row>
    <row r="157" s="2" customFormat="1" ht="16.5" customHeight="1">
      <c r="A157" s="40"/>
      <c r="B157" s="41"/>
      <c r="C157" s="278" t="s">
        <v>7</v>
      </c>
      <c r="D157" s="278" t="s">
        <v>424</v>
      </c>
      <c r="E157" s="279" t="s">
        <v>4848</v>
      </c>
      <c r="F157" s="280" t="s">
        <v>4849</v>
      </c>
      <c r="G157" s="281" t="s">
        <v>295</v>
      </c>
      <c r="H157" s="282">
        <v>1</v>
      </c>
      <c r="I157" s="283"/>
      <c r="J157" s="284">
        <f>ROUND(I157*H157,2)</f>
        <v>0</v>
      </c>
      <c r="K157" s="280" t="s">
        <v>19</v>
      </c>
      <c r="L157" s="285"/>
      <c r="M157" s="286" t="s">
        <v>19</v>
      </c>
      <c r="N157" s="287"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498</v>
      </c>
      <c r="AT157" s="227" t="s">
        <v>424</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368</v>
      </c>
      <c r="BM157" s="227" t="s">
        <v>4850</v>
      </c>
    </row>
    <row r="158" s="2" customFormat="1" ht="16.5" customHeight="1">
      <c r="A158" s="40"/>
      <c r="B158" s="41"/>
      <c r="C158" s="278" t="s">
        <v>423</v>
      </c>
      <c r="D158" s="278" t="s">
        <v>424</v>
      </c>
      <c r="E158" s="279" t="s">
        <v>4851</v>
      </c>
      <c r="F158" s="280" t="s">
        <v>4852</v>
      </c>
      <c r="G158" s="281" t="s">
        <v>417</v>
      </c>
      <c r="H158" s="282">
        <v>8.1999999999999993</v>
      </c>
      <c r="I158" s="283"/>
      <c r="J158" s="284">
        <f>ROUND(I158*H158,2)</f>
        <v>0</v>
      </c>
      <c r="K158" s="280" t="s">
        <v>19</v>
      </c>
      <c r="L158" s="285"/>
      <c r="M158" s="286" t="s">
        <v>19</v>
      </c>
      <c r="N158" s="287"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498</v>
      </c>
      <c r="AT158" s="227" t="s">
        <v>424</v>
      </c>
      <c r="AU158" s="227" t="s">
        <v>83</v>
      </c>
      <c r="AY158" s="19" t="s">
        <v>210</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368</v>
      </c>
      <c r="BM158" s="227" t="s">
        <v>4853</v>
      </c>
    </row>
    <row r="159" s="2" customFormat="1" ht="16.5" customHeight="1">
      <c r="A159" s="40"/>
      <c r="B159" s="41"/>
      <c r="C159" s="278" t="s">
        <v>428</v>
      </c>
      <c r="D159" s="278" t="s">
        <v>424</v>
      </c>
      <c r="E159" s="279" t="s">
        <v>4854</v>
      </c>
      <c r="F159" s="280" t="s">
        <v>4855</v>
      </c>
      <c r="G159" s="281" t="s">
        <v>868</v>
      </c>
      <c r="H159" s="282">
        <v>1</v>
      </c>
      <c r="I159" s="283"/>
      <c r="J159" s="284">
        <f>ROUND(I159*H159,2)</f>
        <v>0</v>
      </c>
      <c r="K159" s="280" t="s">
        <v>19</v>
      </c>
      <c r="L159" s="285"/>
      <c r="M159" s="286" t="s">
        <v>19</v>
      </c>
      <c r="N159" s="287"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498</v>
      </c>
      <c r="AT159" s="227" t="s">
        <v>424</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368</v>
      </c>
      <c r="BM159" s="227" t="s">
        <v>4856</v>
      </c>
    </row>
    <row r="160" s="2" customFormat="1" ht="16.5" customHeight="1">
      <c r="A160" s="40"/>
      <c r="B160" s="41"/>
      <c r="C160" s="278" t="s">
        <v>435</v>
      </c>
      <c r="D160" s="278" t="s">
        <v>424</v>
      </c>
      <c r="E160" s="279" t="s">
        <v>4857</v>
      </c>
      <c r="F160" s="280" t="s">
        <v>4858</v>
      </c>
      <c r="G160" s="281" t="s">
        <v>868</v>
      </c>
      <c r="H160" s="282">
        <v>1</v>
      </c>
      <c r="I160" s="283"/>
      <c r="J160" s="284">
        <f>ROUND(I160*H160,2)</f>
        <v>0</v>
      </c>
      <c r="K160" s="280" t="s">
        <v>19</v>
      </c>
      <c r="L160" s="285"/>
      <c r="M160" s="286" t="s">
        <v>19</v>
      </c>
      <c r="N160" s="287"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498</v>
      </c>
      <c r="AT160" s="227" t="s">
        <v>424</v>
      </c>
      <c r="AU160" s="227" t="s">
        <v>83</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368</v>
      </c>
      <c r="BM160" s="227" t="s">
        <v>4859</v>
      </c>
    </row>
    <row r="161" s="2" customFormat="1" ht="16.5" customHeight="1">
      <c r="A161" s="40"/>
      <c r="B161" s="41"/>
      <c r="C161" s="278" t="s">
        <v>450</v>
      </c>
      <c r="D161" s="278" t="s">
        <v>424</v>
      </c>
      <c r="E161" s="279" t="s">
        <v>4860</v>
      </c>
      <c r="F161" s="280" t="s">
        <v>4861</v>
      </c>
      <c r="G161" s="281" t="s">
        <v>868</v>
      </c>
      <c r="H161" s="282">
        <v>1</v>
      </c>
      <c r="I161" s="283"/>
      <c r="J161" s="284">
        <f>ROUND(I161*H161,2)</f>
        <v>0</v>
      </c>
      <c r="K161" s="280" t="s">
        <v>19</v>
      </c>
      <c r="L161" s="285"/>
      <c r="M161" s="286" t="s">
        <v>19</v>
      </c>
      <c r="N161" s="287"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498</v>
      </c>
      <c r="AT161" s="227" t="s">
        <v>424</v>
      </c>
      <c r="AU161" s="227" t="s">
        <v>83</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368</v>
      </c>
      <c r="BM161" s="227" t="s">
        <v>4862</v>
      </c>
    </row>
    <row r="162" s="2" customFormat="1" ht="16.5" customHeight="1">
      <c r="A162" s="40"/>
      <c r="B162" s="41"/>
      <c r="C162" s="278" t="s">
        <v>456</v>
      </c>
      <c r="D162" s="278" t="s">
        <v>424</v>
      </c>
      <c r="E162" s="279" t="s">
        <v>4863</v>
      </c>
      <c r="F162" s="280" t="s">
        <v>4864</v>
      </c>
      <c r="G162" s="281" t="s">
        <v>868</v>
      </c>
      <c r="H162" s="282">
        <v>1</v>
      </c>
      <c r="I162" s="283"/>
      <c r="J162" s="284">
        <f>ROUND(I162*H162,2)</f>
        <v>0</v>
      </c>
      <c r="K162" s="280" t="s">
        <v>19</v>
      </c>
      <c r="L162" s="285"/>
      <c r="M162" s="286" t="s">
        <v>19</v>
      </c>
      <c r="N162" s="287"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498</v>
      </c>
      <c r="AT162" s="227" t="s">
        <v>424</v>
      </c>
      <c r="AU162" s="227" t="s">
        <v>83</v>
      </c>
      <c r="AY162" s="19" t="s">
        <v>210</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368</v>
      </c>
      <c r="BM162" s="227" t="s">
        <v>4865</v>
      </c>
    </row>
    <row r="163" s="2" customFormat="1" ht="16.5" customHeight="1">
      <c r="A163" s="40"/>
      <c r="B163" s="41"/>
      <c r="C163" s="278" t="s">
        <v>467</v>
      </c>
      <c r="D163" s="278" t="s">
        <v>424</v>
      </c>
      <c r="E163" s="279" t="s">
        <v>4866</v>
      </c>
      <c r="F163" s="280" t="s">
        <v>4867</v>
      </c>
      <c r="G163" s="281" t="s">
        <v>868</v>
      </c>
      <c r="H163" s="282">
        <v>1</v>
      </c>
      <c r="I163" s="283"/>
      <c r="J163" s="284">
        <f>ROUND(I163*H163,2)</f>
        <v>0</v>
      </c>
      <c r="K163" s="280" t="s">
        <v>19</v>
      </c>
      <c r="L163" s="285"/>
      <c r="M163" s="286" t="s">
        <v>19</v>
      </c>
      <c r="N163" s="287"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498</v>
      </c>
      <c r="AT163" s="227" t="s">
        <v>424</v>
      </c>
      <c r="AU163" s="227" t="s">
        <v>83</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368</v>
      </c>
      <c r="BM163" s="227" t="s">
        <v>4868</v>
      </c>
    </row>
    <row r="164" s="2" customFormat="1" ht="16.5" customHeight="1">
      <c r="A164" s="40"/>
      <c r="B164" s="41"/>
      <c r="C164" s="278" t="s">
        <v>474</v>
      </c>
      <c r="D164" s="278" t="s">
        <v>424</v>
      </c>
      <c r="E164" s="279" t="s">
        <v>4869</v>
      </c>
      <c r="F164" s="280" t="s">
        <v>4870</v>
      </c>
      <c r="G164" s="281" t="s">
        <v>868</v>
      </c>
      <c r="H164" s="282">
        <v>1</v>
      </c>
      <c r="I164" s="283"/>
      <c r="J164" s="284">
        <f>ROUND(I164*H164,2)</f>
        <v>0</v>
      </c>
      <c r="K164" s="280" t="s">
        <v>19</v>
      </c>
      <c r="L164" s="285"/>
      <c r="M164" s="286" t="s">
        <v>19</v>
      </c>
      <c r="N164" s="287"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498</v>
      </c>
      <c r="AT164" s="227" t="s">
        <v>424</v>
      </c>
      <c r="AU164" s="227" t="s">
        <v>83</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368</v>
      </c>
      <c r="BM164" s="227" t="s">
        <v>4871</v>
      </c>
    </row>
    <row r="165" s="2" customFormat="1" ht="16.5" customHeight="1">
      <c r="A165" s="40"/>
      <c r="B165" s="41"/>
      <c r="C165" s="278" t="s">
        <v>481</v>
      </c>
      <c r="D165" s="278" t="s">
        <v>424</v>
      </c>
      <c r="E165" s="279" t="s">
        <v>4535</v>
      </c>
      <c r="F165" s="280" t="s">
        <v>4536</v>
      </c>
      <c r="G165" s="281" t="s">
        <v>417</v>
      </c>
      <c r="H165" s="282">
        <v>9</v>
      </c>
      <c r="I165" s="283"/>
      <c r="J165" s="284">
        <f>ROUND(I165*H165,2)</f>
        <v>0</v>
      </c>
      <c r="K165" s="280" t="s">
        <v>19</v>
      </c>
      <c r="L165" s="285"/>
      <c r="M165" s="286" t="s">
        <v>19</v>
      </c>
      <c r="N165" s="287"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498</v>
      </c>
      <c r="AT165" s="227" t="s">
        <v>424</v>
      </c>
      <c r="AU165" s="227" t="s">
        <v>83</v>
      </c>
      <c r="AY165" s="19" t="s">
        <v>210</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368</v>
      </c>
      <c r="BM165" s="227" t="s">
        <v>4872</v>
      </c>
    </row>
    <row r="166" s="2" customFormat="1" ht="16.5" customHeight="1">
      <c r="A166" s="40"/>
      <c r="B166" s="41"/>
      <c r="C166" s="278" t="s">
        <v>487</v>
      </c>
      <c r="D166" s="278" t="s">
        <v>424</v>
      </c>
      <c r="E166" s="279" t="s">
        <v>4538</v>
      </c>
      <c r="F166" s="280" t="s">
        <v>4539</v>
      </c>
      <c r="G166" s="281" t="s">
        <v>417</v>
      </c>
      <c r="H166" s="282">
        <v>9</v>
      </c>
      <c r="I166" s="283"/>
      <c r="J166" s="284">
        <f>ROUND(I166*H166,2)</f>
        <v>0</v>
      </c>
      <c r="K166" s="280" t="s">
        <v>19</v>
      </c>
      <c r="L166" s="285"/>
      <c r="M166" s="302" t="s">
        <v>19</v>
      </c>
      <c r="N166" s="303" t="s">
        <v>45</v>
      </c>
      <c r="O166" s="292"/>
      <c r="P166" s="293">
        <f>O166*H166</f>
        <v>0</v>
      </c>
      <c r="Q166" s="293">
        <v>0</v>
      </c>
      <c r="R166" s="293">
        <f>Q166*H166</f>
        <v>0</v>
      </c>
      <c r="S166" s="293">
        <v>0</v>
      </c>
      <c r="T166" s="294">
        <f>S166*H166</f>
        <v>0</v>
      </c>
      <c r="U166" s="40"/>
      <c r="V166" s="40"/>
      <c r="W166" s="40"/>
      <c r="X166" s="40"/>
      <c r="Y166" s="40"/>
      <c r="Z166" s="40"/>
      <c r="AA166" s="40"/>
      <c r="AB166" s="40"/>
      <c r="AC166" s="40"/>
      <c r="AD166" s="40"/>
      <c r="AE166" s="40"/>
      <c r="AR166" s="227" t="s">
        <v>498</v>
      </c>
      <c r="AT166" s="227" t="s">
        <v>424</v>
      </c>
      <c r="AU166" s="227" t="s">
        <v>83</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368</v>
      </c>
      <c r="BM166" s="227" t="s">
        <v>4873</v>
      </c>
    </row>
    <row r="167" s="2" customFormat="1" ht="6.96" customHeight="1">
      <c r="A167" s="40"/>
      <c r="B167" s="61"/>
      <c r="C167" s="62"/>
      <c r="D167" s="62"/>
      <c r="E167" s="62"/>
      <c r="F167" s="62"/>
      <c r="G167" s="62"/>
      <c r="H167" s="62"/>
      <c r="I167" s="62"/>
      <c r="J167" s="62"/>
      <c r="K167" s="62"/>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1aVG3kKPCXZ+Wx1dsufSaQ4nKmliJ72oOX6A92YN9Xp+NklRqX3eeyrtTT+Aj5uJzgRCBDvGImcweuh9u1D5lw==" hashValue="VdTMnSey3NaQVpauS5tOxqZVU3wKyEEeQQ1GT9GDXi5JbGVWm/zO333opDrQsqtiT0rtSWNGPrJEkfh2yPHC2Q==" algorithmName="SHA-512" password="CC35"/>
  <autoFilter ref="C92:K166"/>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3_01/113106061"/>
    <hyperlink ref="F101" r:id="rId2" display="https://podminky.urs.cz/item/CS_URS_2023_01/113107023"/>
    <hyperlink ref="F105" r:id="rId3" display="https://podminky.urs.cz/item/CS_URS_2023_01/132254101"/>
    <hyperlink ref="F109" r:id="rId4" display="https://podminky.urs.cz/item/CS_URS_2023_01/174111101"/>
    <hyperlink ref="F113" r:id="rId5" display="https://podminky.urs.cz/item/CS_URS_2023_01/175111101"/>
    <hyperlink ref="F120" r:id="rId6" display="https://podminky.urs.cz/item/CS_URS_2023_01/451573111"/>
    <hyperlink ref="F125" r:id="rId7" display="https://podminky.urs.cz/item/CS_URS_2023_01/591111111R"/>
    <hyperlink ref="F133" r:id="rId8" display="https://podminky.urs.cz/item/CS_URS_2023_01/899721111"/>
    <hyperlink ref="F137" r:id="rId9" display="https://podminky.urs.cz/item/CS_URS_2023_01/899722113"/>
    <hyperlink ref="F142" r:id="rId10" display="https://podminky.urs.cz/item/CS_URS_2023_01/997013111"/>
    <hyperlink ref="F144" r:id="rId11" display="https://podminky.urs.cz/item/CS_URS_2023_01/997013501"/>
    <hyperlink ref="F146" r:id="rId12" display="https://podminky.urs.cz/item/CS_URS_2023_01/997013509"/>
    <hyperlink ref="F149" r:id="rId13" display="https://podminky.urs.cz/item/CS_URS_2023_01/997013873"/>
  </hyperlinks>
  <pageMargins left="0.39375" right="0.39375" top="0.39375" bottom="0.39375" header="0" footer="0"/>
  <pageSetup paperSize="9" orientation="landscape" blackAndWhite="1" fitToHeight="100"/>
  <headerFooter>
    <oddFooter>&amp;CStrana &amp;P z &amp;N</oddFooter>
  </headerFooter>
  <drawing r:id="rId1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2268</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2183</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ROUND(J88,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ROUND((SUM(BE88:BE112)),  2)</f>
        <v>0</v>
      </c>
      <c r="G35" s="40"/>
      <c r="H35" s="40"/>
      <c r="I35" s="160">
        <v>0.20999999999999999</v>
      </c>
      <c r="J35" s="159">
        <f>ROUND(((SUM(BE88:BE112))*I35),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ROUND((SUM(BF88:BF112)),  2)</f>
        <v>0</v>
      </c>
      <c r="G36" s="40"/>
      <c r="H36" s="40"/>
      <c r="I36" s="160">
        <v>0.14999999999999999</v>
      </c>
      <c r="J36" s="159">
        <f>ROUND(((SUM(BF88:BF112))*I36),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ROUND((SUM(BG88:BG112)),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ROUND((SUM(BH88:BH112)),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ROUND((SUM(BI88:BI112)),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2268</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VRN - Vedlejší rozpočtové náklady</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J88</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2183</v>
      </c>
      <c r="E64" s="181"/>
      <c r="F64" s="181"/>
      <c r="G64" s="181"/>
      <c r="H64" s="181"/>
      <c r="I64" s="181"/>
      <c r="J64" s="182">
        <f>J89</f>
        <v>0</v>
      </c>
      <c r="K64" s="179"/>
      <c r="L64" s="183"/>
      <c r="S64" s="9"/>
      <c r="T64" s="9"/>
      <c r="U64" s="9"/>
      <c r="V64" s="9"/>
      <c r="W64" s="9"/>
      <c r="X64" s="9"/>
      <c r="Y64" s="9"/>
      <c r="Z64" s="9"/>
      <c r="AA64" s="9"/>
      <c r="AB64" s="9"/>
      <c r="AC64" s="9"/>
      <c r="AD64" s="9"/>
      <c r="AE64" s="9"/>
    </row>
    <row r="65" s="10" customFormat="1" ht="19.92" customHeight="1">
      <c r="A65" s="10"/>
      <c r="B65" s="184"/>
      <c r="C65" s="126"/>
      <c r="D65" s="185" t="s">
        <v>2184</v>
      </c>
      <c r="E65" s="186"/>
      <c r="F65" s="186"/>
      <c r="G65" s="186"/>
      <c r="H65" s="186"/>
      <c r="I65" s="186"/>
      <c r="J65" s="187">
        <f>J90</f>
        <v>0</v>
      </c>
      <c r="K65" s="126"/>
      <c r="L65" s="188"/>
      <c r="S65" s="10"/>
      <c r="T65" s="10"/>
      <c r="U65" s="10"/>
      <c r="V65" s="10"/>
      <c r="W65" s="10"/>
      <c r="X65" s="10"/>
      <c r="Y65" s="10"/>
      <c r="Z65" s="10"/>
      <c r="AA65" s="10"/>
      <c r="AB65" s="10"/>
      <c r="AC65" s="10"/>
      <c r="AD65" s="10"/>
      <c r="AE65" s="10"/>
    </row>
    <row r="66" s="10" customFormat="1" ht="19.92" customHeight="1">
      <c r="A66" s="10"/>
      <c r="B66" s="184"/>
      <c r="C66" s="126"/>
      <c r="D66" s="185" t="s">
        <v>2187</v>
      </c>
      <c r="E66" s="186"/>
      <c r="F66" s="186"/>
      <c r="G66" s="186"/>
      <c r="H66" s="186"/>
      <c r="I66" s="186"/>
      <c r="J66" s="187">
        <f>J108</f>
        <v>0</v>
      </c>
      <c r="K66" s="126"/>
      <c r="L66" s="18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8"/>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8"/>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8"/>
      <c r="S72" s="40"/>
      <c r="T72" s="40"/>
      <c r="U72" s="40"/>
      <c r="V72" s="40"/>
      <c r="W72" s="40"/>
      <c r="X72" s="40"/>
      <c r="Y72" s="40"/>
      <c r="Z72" s="40"/>
      <c r="AA72" s="40"/>
      <c r="AB72" s="40"/>
      <c r="AC72" s="40"/>
      <c r="AD72" s="40"/>
      <c r="AE72" s="40"/>
    </row>
    <row r="73" s="2" customFormat="1" ht="24.96" customHeight="1">
      <c r="A73" s="40"/>
      <c r="B73" s="41"/>
      <c r="C73" s="25" t="s">
        <v>195</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6.5" customHeight="1">
      <c r="A76" s="40"/>
      <c r="B76" s="41"/>
      <c r="C76" s="42"/>
      <c r="D76" s="42"/>
      <c r="E76" s="172" t="str">
        <f>E7</f>
        <v>Revitalizace Starého děkanství, Nymburk</v>
      </c>
      <c r="F76" s="34"/>
      <c r="G76" s="34"/>
      <c r="H76" s="34"/>
      <c r="I76" s="42"/>
      <c r="J76" s="42"/>
      <c r="K76" s="42"/>
      <c r="L76" s="148"/>
      <c r="S76" s="40"/>
      <c r="T76" s="40"/>
      <c r="U76" s="40"/>
      <c r="V76" s="40"/>
      <c r="W76" s="40"/>
      <c r="X76" s="40"/>
      <c r="Y76" s="40"/>
      <c r="Z76" s="40"/>
      <c r="AA76" s="40"/>
      <c r="AB76" s="40"/>
      <c r="AC76" s="40"/>
      <c r="AD76" s="40"/>
      <c r="AE76" s="40"/>
    </row>
    <row r="77" s="1" customFormat="1" ht="12" customHeight="1">
      <c r="B77" s="23"/>
      <c r="C77" s="34" t="s">
        <v>167</v>
      </c>
      <c r="D77" s="24"/>
      <c r="E77" s="24"/>
      <c r="F77" s="24"/>
      <c r="G77" s="24"/>
      <c r="H77" s="24"/>
      <c r="I77" s="24"/>
      <c r="J77" s="24"/>
      <c r="K77" s="24"/>
      <c r="L77" s="22"/>
    </row>
    <row r="78" s="2" customFormat="1" ht="16.5" customHeight="1">
      <c r="A78" s="40"/>
      <c r="B78" s="41"/>
      <c r="C78" s="42"/>
      <c r="D78" s="42"/>
      <c r="E78" s="172" t="s">
        <v>2268</v>
      </c>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169</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71" t="str">
        <f>E11</f>
        <v>VRN - Vedlejší rozpočtové náklady</v>
      </c>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34" t="s">
        <v>23</v>
      </c>
      <c r="J82" s="74" t="str">
        <f>IF(J14="","",J14)</f>
        <v>2. 5. 2022</v>
      </c>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 xml:space="preserve"> </v>
      </c>
      <c r="G84" s="42"/>
      <c r="H84" s="42"/>
      <c r="I84" s="34" t="s">
        <v>31</v>
      </c>
      <c r="J84" s="38" t="str">
        <f>E23</f>
        <v>FAPAL s.r.o.</v>
      </c>
      <c r="K84" s="42"/>
      <c r="L84" s="148"/>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IF(E20="","",E20)</f>
        <v>Vyplň údaj</v>
      </c>
      <c r="G85" s="42"/>
      <c r="H85" s="42"/>
      <c r="I85" s="34" t="s">
        <v>35</v>
      </c>
      <c r="J85" s="38" t="str">
        <f>E26</f>
        <v>Veronika Šoulová</v>
      </c>
      <c r="K85" s="42"/>
      <c r="L85" s="148"/>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11" customFormat="1" ht="29.28" customHeight="1">
      <c r="A87" s="189"/>
      <c r="B87" s="190"/>
      <c r="C87" s="191" t="s">
        <v>196</v>
      </c>
      <c r="D87" s="192" t="s">
        <v>59</v>
      </c>
      <c r="E87" s="192" t="s">
        <v>55</v>
      </c>
      <c r="F87" s="192" t="s">
        <v>56</v>
      </c>
      <c r="G87" s="192" t="s">
        <v>197</v>
      </c>
      <c r="H87" s="192" t="s">
        <v>198</v>
      </c>
      <c r="I87" s="192" t="s">
        <v>199</v>
      </c>
      <c r="J87" s="192" t="s">
        <v>175</v>
      </c>
      <c r="K87" s="193" t="s">
        <v>200</v>
      </c>
      <c r="L87" s="194"/>
      <c r="M87" s="94" t="s">
        <v>19</v>
      </c>
      <c r="N87" s="95" t="s">
        <v>44</v>
      </c>
      <c r="O87" s="95" t="s">
        <v>201</v>
      </c>
      <c r="P87" s="95" t="s">
        <v>202</v>
      </c>
      <c r="Q87" s="95" t="s">
        <v>203</v>
      </c>
      <c r="R87" s="95" t="s">
        <v>204</v>
      </c>
      <c r="S87" s="95" t="s">
        <v>205</v>
      </c>
      <c r="T87" s="96" t="s">
        <v>206</v>
      </c>
      <c r="U87" s="189"/>
      <c r="V87" s="189"/>
      <c r="W87" s="189"/>
      <c r="X87" s="189"/>
      <c r="Y87" s="189"/>
      <c r="Z87" s="189"/>
      <c r="AA87" s="189"/>
      <c r="AB87" s="189"/>
      <c r="AC87" s="189"/>
      <c r="AD87" s="189"/>
      <c r="AE87" s="189"/>
    </row>
    <row r="88" s="2" customFormat="1" ht="22.8" customHeight="1">
      <c r="A88" s="40"/>
      <c r="B88" s="41"/>
      <c r="C88" s="101" t="s">
        <v>207</v>
      </c>
      <c r="D88" s="42"/>
      <c r="E88" s="42"/>
      <c r="F88" s="42"/>
      <c r="G88" s="42"/>
      <c r="H88" s="42"/>
      <c r="I88" s="42"/>
      <c r="J88" s="195">
        <f>BK88</f>
        <v>0</v>
      </c>
      <c r="K88" s="42"/>
      <c r="L88" s="46"/>
      <c r="M88" s="97"/>
      <c r="N88" s="196"/>
      <c r="O88" s="98"/>
      <c r="P88" s="197">
        <f>P89</f>
        <v>0</v>
      </c>
      <c r="Q88" s="98"/>
      <c r="R88" s="197">
        <f>R89</f>
        <v>0</v>
      </c>
      <c r="S88" s="98"/>
      <c r="T88" s="198">
        <f>T89</f>
        <v>0</v>
      </c>
      <c r="U88" s="40"/>
      <c r="V88" s="40"/>
      <c r="W88" s="40"/>
      <c r="X88" s="40"/>
      <c r="Y88" s="40"/>
      <c r="Z88" s="40"/>
      <c r="AA88" s="40"/>
      <c r="AB88" s="40"/>
      <c r="AC88" s="40"/>
      <c r="AD88" s="40"/>
      <c r="AE88" s="40"/>
      <c r="AT88" s="19" t="s">
        <v>73</v>
      </c>
      <c r="AU88" s="19" t="s">
        <v>176</v>
      </c>
      <c r="BK88" s="199">
        <f>BK89</f>
        <v>0</v>
      </c>
    </row>
    <row r="89" s="12" customFormat="1" ht="25.92" customHeight="1">
      <c r="A89" s="12"/>
      <c r="B89" s="200"/>
      <c r="C89" s="201"/>
      <c r="D89" s="202" t="s">
        <v>73</v>
      </c>
      <c r="E89" s="203" t="s">
        <v>93</v>
      </c>
      <c r="F89" s="203" t="s">
        <v>94</v>
      </c>
      <c r="G89" s="201"/>
      <c r="H89" s="201"/>
      <c r="I89" s="204"/>
      <c r="J89" s="205">
        <f>BK89</f>
        <v>0</v>
      </c>
      <c r="K89" s="201"/>
      <c r="L89" s="206"/>
      <c r="M89" s="207"/>
      <c r="N89" s="208"/>
      <c r="O89" s="208"/>
      <c r="P89" s="209">
        <f>P90+P108</f>
        <v>0</v>
      </c>
      <c r="Q89" s="208"/>
      <c r="R89" s="209">
        <f>R90+R108</f>
        <v>0</v>
      </c>
      <c r="S89" s="208"/>
      <c r="T89" s="210">
        <f>T90+T108</f>
        <v>0</v>
      </c>
      <c r="U89" s="12"/>
      <c r="V89" s="12"/>
      <c r="W89" s="12"/>
      <c r="X89" s="12"/>
      <c r="Y89" s="12"/>
      <c r="Z89" s="12"/>
      <c r="AA89" s="12"/>
      <c r="AB89" s="12"/>
      <c r="AC89" s="12"/>
      <c r="AD89" s="12"/>
      <c r="AE89" s="12"/>
      <c r="AR89" s="211" t="s">
        <v>267</v>
      </c>
      <c r="AT89" s="212" t="s">
        <v>73</v>
      </c>
      <c r="AU89" s="212" t="s">
        <v>74</v>
      </c>
      <c r="AY89" s="211" t="s">
        <v>210</v>
      </c>
      <c r="BK89" s="213">
        <f>BK90+BK108</f>
        <v>0</v>
      </c>
    </row>
    <row r="90" s="12" customFormat="1" ht="22.8" customHeight="1">
      <c r="A90" s="12"/>
      <c r="B90" s="200"/>
      <c r="C90" s="201"/>
      <c r="D90" s="202" t="s">
        <v>73</v>
      </c>
      <c r="E90" s="214" t="s">
        <v>2188</v>
      </c>
      <c r="F90" s="214" t="s">
        <v>2189</v>
      </c>
      <c r="G90" s="201"/>
      <c r="H90" s="201"/>
      <c r="I90" s="204"/>
      <c r="J90" s="215">
        <f>BK90</f>
        <v>0</v>
      </c>
      <c r="K90" s="201"/>
      <c r="L90" s="206"/>
      <c r="M90" s="207"/>
      <c r="N90" s="208"/>
      <c r="O90" s="208"/>
      <c r="P90" s="209">
        <f>SUM(P91:P107)</f>
        <v>0</v>
      </c>
      <c r="Q90" s="208"/>
      <c r="R90" s="209">
        <f>SUM(R91:R107)</f>
        <v>0</v>
      </c>
      <c r="S90" s="208"/>
      <c r="T90" s="210">
        <f>SUM(T91:T107)</f>
        <v>0</v>
      </c>
      <c r="U90" s="12"/>
      <c r="V90" s="12"/>
      <c r="W90" s="12"/>
      <c r="X90" s="12"/>
      <c r="Y90" s="12"/>
      <c r="Z90" s="12"/>
      <c r="AA90" s="12"/>
      <c r="AB90" s="12"/>
      <c r="AC90" s="12"/>
      <c r="AD90" s="12"/>
      <c r="AE90" s="12"/>
      <c r="AR90" s="211" t="s">
        <v>267</v>
      </c>
      <c r="AT90" s="212" t="s">
        <v>73</v>
      </c>
      <c r="AU90" s="212" t="s">
        <v>81</v>
      </c>
      <c r="AY90" s="211" t="s">
        <v>210</v>
      </c>
      <c r="BK90" s="213">
        <f>SUM(BK91:BK107)</f>
        <v>0</v>
      </c>
    </row>
    <row r="91" s="2" customFormat="1" ht="16.5" customHeight="1">
      <c r="A91" s="40"/>
      <c r="B91" s="41"/>
      <c r="C91" s="216" t="s">
        <v>81</v>
      </c>
      <c r="D91" s="216" t="s">
        <v>212</v>
      </c>
      <c r="E91" s="217" t="s">
        <v>4874</v>
      </c>
      <c r="F91" s="218" t="s">
        <v>4875</v>
      </c>
      <c r="G91" s="219" t="s">
        <v>2246</v>
      </c>
      <c r="H91" s="220">
        <v>1</v>
      </c>
      <c r="I91" s="221"/>
      <c r="J91" s="222">
        <f>ROUND(I91*H91,2)</f>
        <v>0</v>
      </c>
      <c r="K91" s="218" t="s">
        <v>389</v>
      </c>
      <c r="L91" s="46"/>
      <c r="M91" s="223" t="s">
        <v>19</v>
      </c>
      <c r="N91" s="224" t="s">
        <v>45</v>
      </c>
      <c r="O91" s="86"/>
      <c r="P91" s="225">
        <f>O91*H91</f>
        <v>0</v>
      </c>
      <c r="Q91" s="225">
        <v>0</v>
      </c>
      <c r="R91" s="225">
        <f>Q91*H91</f>
        <v>0</v>
      </c>
      <c r="S91" s="225">
        <v>0</v>
      </c>
      <c r="T91" s="226">
        <f>S91*H91</f>
        <v>0</v>
      </c>
      <c r="U91" s="40"/>
      <c r="V91" s="40"/>
      <c r="W91" s="40"/>
      <c r="X91" s="40"/>
      <c r="Y91" s="40"/>
      <c r="Z91" s="40"/>
      <c r="AA91" s="40"/>
      <c r="AB91" s="40"/>
      <c r="AC91" s="40"/>
      <c r="AD91" s="40"/>
      <c r="AE91" s="40"/>
      <c r="AR91" s="227" t="s">
        <v>2192</v>
      </c>
      <c r="AT91" s="227" t="s">
        <v>212</v>
      </c>
      <c r="AU91" s="227" t="s">
        <v>83</v>
      </c>
      <c r="AY91" s="19" t="s">
        <v>210</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2192</v>
      </c>
      <c r="BM91" s="227" t="s">
        <v>4876</v>
      </c>
    </row>
    <row r="92" s="2" customFormat="1">
      <c r="A92" s="40"/>
      <c r="B92" s="41"/>
      <c r="C92" s="42"/>
      <c r="D92" s="229" t="s">
        <v>219</v>
      </c>
      <c r="E92" s="42"/>
      <c r="F92" s="230" t="s">
        <v>4877</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219</v>
      </c>
      <c r="AU92" s="19" t="s">
        <v>83</v>
      </c>
    </row>
    <row r="93" s="2" customFormat="1" ht="16.5" customHeight="1">
      <c r="A93" s="40"/>
      <c r="B93" s="41"/>
      <c r="C93" s="216" t="s">
        <v>83</v>
      </c>
      <c r="D93" s="216" t="s">
        <v>212</v>
      </c>
      <c r="E93" s="217" t="s">
        <v>4878</v>
      </c>
      <c r="F93" s="218" t="s">
        <v>4879</v>
      </c>
      <c r="G93" s="219" t="s">
        <v>2246</v>
      </c>
      <c r="H93" s="220">
        <v>1</v>
      </c>
      <c r="I93" s="221"/>
      <c r="J93" s="222">
        <f>ROUND(I93*H93,2)</f>
        <v>0</v>
      </c>
      <c r="K93" s="218" t="s">
        <v>296</v>
      </c>
      <c r="L93" s="46"/>
      <c r="M93" s="223" t="s">
        <v>19</v>
      </c>
      <c r="N93" s="224" t="s">
        <v>45</v>
      </c>
      <c r="O93" s="86"/>
      <c r="P93" s="225">
        <f>O93*H93</f>
        <v>0</v>
      </c>
      <c r="Q93" s="225">
        <v>0</v>
      </c>
      <c r="R93" s="225">
        <f>Q93*H93</f>
        <v>0</v>
      </c>
      <c r="S93" s="225">
        <v>0</v>
      </c>
      <c r="T93" s="226">
        <f>S93*H93</f>
        <v>0</v>
      </c>
      <c r="U93" s="40"/>
      <c r="V93" s="40"/>
      <c r="W93" s="40"/>
      <c r="X93" s="40"/>
      <c r="Y93" s="40"/>
      <c r="Z93" s="40"/>
      <c r="AA93" s="40"/>
      <c r="AB93" s="40"/>
      <c r="AC93" s="40"/>
      <c r="AD93" s="40"/>
      <c r="AE93" s="40"/>
      <c r="AR93" s="227" t="s">
        <v>2192</v>
      </c>
      <c r="AT93" s="227" t="s">
        <v>212</v>
      </c>
      <c r="AU93" s="227" t="s">
        <v>83</v>
      </c>
      <c r="AY93" s="19" t="s">
        <v>210</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2192</v>
      </c>
      <c r="BM93" s="227" t="s">
        <v>4880</v>
      </c>
    </row>
    <row r="94" s="2" customFormat="1" ht="16.5" customHeight="1">
      <c r="A94" s="40"/>
      <c r="B94" s="41"/>
      <c r="C94" s="216" t="s">
        <v>91</v>
      </c>
      <c r="D94" s="216" t="s">
        <v>212</v>
      </c>
      <c r="E94" s="217" t="s">
        <v>4881</v>
      </c>
      <c r="F94" s="218" t="s">
        <v>4882</v>
      </c>
      <c r="G94" s="219" t="s">
        <v>2246</v>
      </c>
      <c r="H94" s="220">
        <v>1</v>
      </c>
      <c r="I94" s="221"/>
      <c r="J94" s="222">
        <f>ROUND(I94*H94,2)</f>
        <v>0</v>
      </c>
      <c r="K94" s="218" t="s">
        <v>296</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2192</v>
      </c>
      <c r="AT94" s="227" t="s">
        <v>212</v>
      </c>
      <c r="AU94" s="227" t="s">
        <v>83</v>
      </c>
      <c r="AY94" s="19" t="s">
        <v>210</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2192</v>
      </c>
      <c r="BM94" s="227" t="s">
        <v>4883</v>
      </c>
    </row>
    <row r="95" s="2" customFormat="1" ht="24.15" customHeight="1">
      <c r="A95" s="40"/>
      <c r="B95" s="41"/>
      <c r="C95" s="216" t="s">
        <v>217</v>
      </c>
      <c r="D95" s="216" t="s">
        <v>212</v>
      </c>
      <c r="E95" s="217" t="s">
        <v>4884</v>
      </c>
      <c r="F95" s="218" t="s">
        <v>4885</v>
      </c>
      <c r="G95" s="219" t="s">
        <v>2246</v>
      </c>
      <c r="H95" s="220">
        <v>1</v>
      </c>
      <c r="I95" s="221"/>
      <c r="J95" s="222">
        <f>ROUND(I95*H95,2)</f>
        <v>0</v>
      </c>
      <c r="K95" s="218" t="s">
        <v>296</v>
      </c>
      <c r="L95" s="46"/>
      <c r="M95" s="223" t="s">
        <v>19</v>
      </c>
      <c r="N95" s="224" t="s">
        <v>45</v>
      </c>
      <c r="O95" s="86"/>
      <c r="P95" s="225">
        <f>O95*H95</f>
        <v>0</v>
      </c>
      <c r="Q95" s="225">
        <v>0</v>
      </c>
      <c r="R95" s="225">
        <f>Q95*H95</f>
        <v>0</v>
      </c>
      <c r="S95" s="225">
        <v>0</v>
      </c>
      <c r="T95" s="226">
        <f>S95*H95</f>
        <v>0</v>
      </c>
      <c r="U95" s="40"/>
      <c r="V95" s="40"/>
      <c r="W95" s="40"/>
      <c r="X95" s="40"/>
      <c r="Y95" s="40"/>
      <c r="Z95" s="40"/>
      <c r="AA95" s="40"/>
      <c r="AB95" s="40"/>
      <c r="AC95" s="40"/>
      <c r="AD95" s="40"/>
      <c r="AE95" s="40"/>
      <c r="AR95" s="227" t="s">
        <v>2192</v>
      </c>
      <c r="AT95" s="227" t="s">
        <v>212</v>
      </c>
      <c r="AU95" s="227" t="s">
        <v>83</v>
      </c>
      <c r="AY95" s="19" t="s">
        <v>210</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2192</v>
      </c>
      <c r="BM95" s="227" t="s">
        <v>4886</v>
      </c>
    </row>
    <row r="96" s="2" customFormat="1" ht="16.5" customHeight="1">
      <c r="A96" s="40"/>
      <c r="B96" s="41"/>
      <c r="C96" s="216" t="s">
        <v>267</v>
      </c>
      <c r="D96" s="216" t="s">
        <v>212</v>
      </c>
      <c r="E96" s="217" t="s">
        <v>4887</v>
      </c>
      <c r="F96" s="218" t="s">
        <v>4888</v>
      </c>
      <c r="G96" s="219" t="s">
        <v>2246</v>
      </c>
      <c r="H96" s="220">
        <v>1</v>
      </c>
      <c r="I96" s="221"/>
      <c r="J96" s="222">
        <f>ROUND(I96*H96,2)</f>
        <v>0</v>
      </c>
      <c r="K96" s="218" t="s">
        <v>296</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2192</v>
      </c>
      <c r="AT96" s="227" t="s">
        <v>212</v>
      </c>
      <c r="AU96" s="227" t="s">
        <v>83</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2192</v>
      </c>
      <c r="BM96" s="227" t="s">
        <v>4889</v>
      </c>
    </row>
    <row r="97" s="2" customFormat="1" ht="16.5" customHeight="1">
      <c r="A97" s="40"/>
      <c r="B97" s="41"/>
      <c r="C97" s="216" t="s">
        <v>276</v>
      </c>
      <c r="D97" s="216" t="s">
        <v>212</v>
      </c>
      <c r="E97" s="217" t="s">
        <v>4890</v>
      </c>
      <c r="F97" s="218" t="s">
        <v>4891</v>
      </c>
      <c r="G97" s="219" t="s">
        <v>2246</v>
      </c>
      <c r="H97" s="220">
        <v>1</v>
      </c>
      <c r="I97" s="221"/>
      <c r="J97" s="222">
        <f>ROUND(I97*H97,2)</f>
        <v>0</v>
      </c>
      <c r="K97" s="218" t="s">
        <v>296</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2192</v>
      </c>
      <c r="AT97" s="227" t="s">
        <v>212</v>
      </c>
      <c r="AU97" s="227" t="s">
        <v>83</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2192</v>
      </c>
      <c r="BM97" s="227" t="s">
        <v>4892</v>
      </c>
    </row>
    <row r="98" s="2" customFormat="1" ht="16.5" customHeight="1">
      <c r="A98" s="40"/>
      <c r="B98" s="41"/>
      <c r="C98" s="216" t="s">
        <v>281</v>
      </c>
      <c r="D98" s="216" t="s">
        <v>212</v>
      </c>
      <c r="E98" s="217" t="s">
        <v>4893</v>
      </c>
      <c r="F98" s="218" t="s">
        <v>4894</v>
      </c>
      <c r="G98" s="219" t="s">
        <v>295</v>
      </c>
      <c r="H98" s="220">
        <v>1</v>
      </c>
      <c r="I98" s="221"/>
      <c r="J98" s="222">
        <f>ROUND(I98*H98,2)</f>
        <v>0</v>
      </c>
      <c r="K98" s="218" t="s">
        <v>296</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2192</v>
      </c>
      <c r="AT98" s="227" t="s">
        <v>212</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2192</v>
      </c>
      <c r="BM98" s="227" t="s">
        <v>4895</v>
      </c>
    </row>
    <row r="99" s="2" customFormat="1" ht="21.75" customHeight="1">
      <c r="A99" s="40"/>
      <c r="B99" s="41"/>
      <c r="C99" s="216" t="s">
        <v>286</v>
      </c>
      <c r="D99" s="216" t="s">
        <v>212</v>
      </c>
      <c r="E99" s="217" t="s">
        <v>4896</v>
      </c>
      <c r="F99" s="218" t="s">
        <v>4897</v>
      </c>
      <c r="G99" s="219" t="s">
        <v>295</v>
      </c>
      <c r="H99" s="220">
        <v>1</v>
      </c>
      <c r="I99" s="221"/>
      <c r="J99" s="222">
        <f>ROUND(I99*H99,2)</f>
        <v>0</v>
      </c>
      <c r="K99" s="218" t="s">
        <v>296</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2192</v>
      </c>
      <c r="AT99" s="227" t="s">
        <v>212</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2192</v>
      </c>
      <c r="BM99" s="227" t="s">
        <v>4898</v>
      </c>
    </row>
    <row r="100" s="2" customFormat="1" ht="16.5" customHeight="1">
      <c r="A100" s="40"/>
      <c r="B100" s="41"/>
      <c r="C100" s="216" t="s">
        <v>292</v>
      </c>
      <c r="D100" s="216" t="s">
        <v>212</v>
      </c>
      <c r="E100" s="217" t="s">
        <v>4899</v>
      </c>
      <c r="F100" s="218" t="s">
        <v>4900</v>
      </c>
      <c r="G100" s="219" t="s">
        <v>295</v>
      </c>
      <c r="H100" s="220">
        <v>1</v>
      </c>
      <c r="I100" s="221"/>
      <c r="J100" s="222">
        <f>ROUND(I100*H100,2)</f>
        <v>0</v>
      </c>
      <c r="K100" s="218" t="s">
        <v>296</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2192</v>
      </c>
      <c r="AT100" s="227" t="s">
        <v>212</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2192</v>
      </c>
      <c r="BM100" s="227" t="s">
        <v>4901</v>
      </c>
    </row>
    <row r="101" s="2" customFormat="1" ht="16.5" customHeight="1">
      <c r="A101" s="40"/>
      <c r="B101" s="41"/>
      <c r="C101" s="216" t="s">
        <v>299</v>
      </c>
      <c r="D101" s="216" t="s">
        <v>212</v>
      </c>
      <c r="E101" s="217" t="s">
        <v>4902</v>
      </c>
      <c r="F101" s="218" t="s">
        <v>4903</v>
      </c>
      <c r="G101" s="219" t="s">
        <v>295</v>
      </c>
      <c r="H101" s="220">
        <v>1</v>
      </c>
      <c r="I101" s="221"/>
      <c r="J101" s="222">
        <f>ROUND(I101*H101,2)</f>
        <v>0</v>
      </c>
      <c r="K101" s="218" t="s">
        <v>296</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2192</v>
      </c>
      <c r="AT101" s="227" t="s">
        <v>212</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2192</v>
      </c>
      <c r="BM101" s="227" t="s">
        <v>4904</v>
      </c>
    </row>
    <row r="102" s="2" customFormat="1" ht="24.15" customHeight="1">
      <c r="A102" s="40"/>
      <c r="B102" s="41"/>
      <c r="C102" s="216" t="s">
        <v>307</v>
      </c>
      <c r="D102" s="216" t="s">
        <v>212</v>
      </c>
      <c r="E102" s="217" t="s">
        <v>4905</v>
      </c>
      <c r="F102" s="218" t="s">
        <v>4906</v>
      </c>
      <c r="G102" s="219" t="s">
        <v>295</v>
      </c>
      <c r="H102" s="220">
        <v>1</v>
      </c>
      <c r="I102" s="221"/>
      <c r="J102" s="222">
        <f>ROUND(I102*H102,2)</f>
        <v>0</v>
      </c>
      <c r="K102" s="218" t="s">
        <v>296</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2192</v>
      </c>
      <c r="AT102" s="227" t="s">
        <v>212</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2192</v>
      </c>
      <c r="BM102" s="227" t="s">
        <v>4907</v>
      </c>
    </row>
    <row r="103" s="2" customFormat="1" ht="16.5" customHeight="1">
      <c r="A103" s="40"/>
      <c r="B103" s="41"/>
      <c r="C103" s="216" t="s">
        <v>314</v>
      </c>
      <c r="D103" s="216" t="s">
        <v>212</v>
      </c>
      <c r="E103" s="217" t="s">
        <v>4908</v>
      </c>
      <c r="F103" s="218" t="s">
        <v>4909</v>
      </c>
      <c r="G103" s="219" t="s">
        <v>295</v>
      </c>
      <c r="H103" s="220">
        <v>1</v>
      </c>
      <c r="I103" s="221"/>
      <c r="J103" s="222">
        <f>ROUND(I103*H103,2)</f>
        <v>0</v>
      </c>
      <c r="K103" s="218" t="s">
        <v>296</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2192</v>
      </c>
      <c r="AT103" s="227" t="s">
        <v>212</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2192</v>
      </c>
      <c r="BM103" s="227" t="s">
        <v>4910</v>
      </c>
    </row>
    <row r="104" s="2" customFormat="1" ht="16.5" customHeight="1">
      <c r="A104" s="40"/>
      <c r="B104" s="41"/>
      <c r="C104" s="216" t="s">
        <v>332</v>
      </c>
      <c r="D104" s="216" t="s">
        <v>212</v>
      </c>
      <c r="E104" s="217" t="s">
        <v>4911</v>
      </c>
      <c r="F104" s="218" t="s">
        <v>4912</v>
      </c>
      <c r="G104" s="219" t="s">
        <v>295</v>
      </c>
      <c r="H104" s="220">
        <v>1</v>
      </c>
      <c r="I104" s="221"/>
      <c r="J104" s="222">
        <f>ROUND(I104*H104,2)</f>
        <v>0</v>
      </c>
      <c r="K104" s="218" t="s">
        <v>296</v>
      </c>
      <c r="L104" s="46"/>
      <c r="M104" s="223" t="s">
        <v>19</v>
      </c>
      <c r="N104" s="224"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2192</v>
      </c>
      <c r="AT104" s="227" t="s">
        <v>212</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2192</v>
      </c>
      <c r="BM104" s="227" t="s">
        <v>4913</v>
      </c>
    </row>
    <row r="105" s="2" customFormat="1" ht="21.75" customHeight="1">
      <c r="A105" s="40"/>
      <c r="B105" s="41"/>
      <c r="C105" s="216" t="s">
        <v>349</v>
      </c>
      <c r="D105" s="216" t="s">
        <v>212</v>
      </c>
      <c r="E105" s="217" t="s">
        <v>4914</v>
      </c>
      <c r="F105" s="218" t="s">
        <v>4915</v>
      </c>
      <c r="G105" s="219" t="s">
        <v>295</v>
      </c>
      <c r="H105" s="220">
        <v>1</v>
      </c>
      <c r="I105" s="221"/>
      <c r="J105" s="222">
        <f>ROUND(I105*H105,2)</f>
        <v>0</v>
      </c>
      <c r="K105" s="218" t="s">
        <v>296</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2192</v>
      </c>
      <c r="AT105" s="227" t="s">
        <v>212</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2192</v>
      </c>
      <c r="BM105" s="227" t="s">
        <v>4916</v>
      </c>
    </row>
    <row r="106" s="2" customFormat="1" ht="16.5" customHeight="1">
      <c r="A106" s="40"/>
      <c r="B106" s="41"/>
      <c r="C106" s="216" t="s">
        <v>8</v>
      </c>
      <c r="D106" s="216" t="s">
        <v>212</v>
      </c>
      <c r="E106" s="217" t="s">
        <v>4917</v>
      </c>
      <c r="F106" s="218" t="s">
        <v>4918</v>
      </c>
      <c r="G106" s="219" t="s">
        <v>295</v>
      </c>
      <c r="H106" s="220">
        <v>1</v>
      </c>
      <c r="I106" s="221"/>
      <c r="J106" s="222">
        <f>ROUND(I106*H106,2)</f>
        <v>0</v>
      </c>
      <c r="K106" s="218" t="s">
        <v>296</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2192</v>
      </c>
      <c r="AT106" s="227" t="s">
        <v>212</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2192</v>
      </c>
      <c r="BM106" s="227" t="s">
        <v>4919</v>
      </c>
    </row>
    <row r="107" s="2" customFormat="1" ht="16.5" customHeight="1">
      <c r="A107" s="40"/>
      <c r="B107" s="41"/>
      <c r="C107" s="216" t="s">
        <v>368</v>
      </c>
      <c r="D107" s="216" t="s">
        <v>212</v>
      </c>
      <c r="E107" s="217" t="s">
        <v>4920</v>
      </c>
      <c r="F107" s="218" t="s">
        <v>4921</v>
      </c>
      <c r="G107" s="219" t="s">
        <v>295</v>
      </c>
      <c r="H107" s="220">
        <v>1</v>
      </c>
      <c r="I107" s="221"/>
      <c r="J107" s="222">
        <f>ROUND(I107*H107,2)</f>
        <v>0</v>
      </c>
      <c r="K107" s="218" t="s">
        <v>296</v>
      </c>
      <c r="L107" s="46"/>
      <c r="M107" s="223" t="s">
        <v>19</v>
      </c>
      <c r="N107" s="224"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2192</v>
      </c>
      <c r="AT107" s="227" t="s">
        <v>212</v>
      </c>
      <c r="AU107" s="227" t="s">
        <v>83</v>
      </c>
      <c r="AY107" s="19" t="s">
        <v>210</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2192</v>
      </c>
      <c r="BM107" s="227" t="s">
        <v>4922</v>
      </c>
    </row>
    <row r="108" s="12" customFormat="1" ht="22.8" customHeight="1">
      <c r="A108" s="12"/>
      <c r="B108" s="200"/>
      <c r="C108" s="201"/>
      <c r="D108" s="202" t="s">
        <v>73</v>
      </c>
      <c r="E108" s="214" t="s">
        <v>2259</v>
      </c>
      <c r="F108" s="214" t="s">
        <v>2260</v>
      </c>
      <c r="G108" s="201"/>
      <c r="H108" s="201"/>
      <c r="I108" s="204"/>
      <c r="J108" s="215">
        <f>BK108</f>
        <v>0</v>
      </c>
      <c r="K108" s="201"/>
      <c r="L108" s="206"/>
      <c r="M108" s="207"/>
      <c r="N108" s="208"/>
      <c r="O108" s="208"/>
      <c r="P108" s="209">
        <f>SUM(P109:P112)</f>
        <v>0</v>
      </c>
      <c r="Q108" s="208"/>
      <c r="R108" s="209">
        <f>SUM(R109:R112)</f>
        <v>0</v>
      </c>
      <c r="S108" s="208"/>
      <c r="T108" s="210">
        <f>SUM(T109:T112)</f>
        <v>0</v>
      </c>
      <c r="U108" s="12"/>
      <c r="V108" s="12"/>
      <c r="W108" s="12"/>
      <c r="X108" s="12"/>
      <c r="Y108" s="12"/>
      <c r="Z108" s="12"/>
      <c r="AA108" s="12"/>
      <c r="AB108" s="12"/>
      <c r="AC108" s="12"/>
      <c r="AD108" s="12"/>
      <c r="AE108" s="12"/>
      <c r="AR108" s="211" t="s">
        <v>267</v>
      </c>
      <c r="AT108" s="212" t="s">
        <v>73</v>
      </c>
      <c r="AU108" s="212" t="s">
        <v>81</v>
      </c>
      <c r="AY108" s="211" t="s">
        <v>210</v>
      </c>
      <c r="BK108" s="213">
        <f>SUM(BK109:BK112)</f>
        <v>0</v>
      </c>
    </row>
    <row r="109" s="2" customFormat="1" ht="16.5" customHeight="1">
      <c r="A109" s="40"/>
      <c r="B109" s="41"/>
      <c r="C109" s="216" t="s">
        <v>374</v>
      </c>
      <c r="D109" s="216" t="s">
        <v>212</v>
      </c>
      <c r="E109" s="217" t="s">
        <v>4923</v>
      </c>
      <c r="F109" s="218" t="s">
        <v>4924</v>
      </c>
      <c r="G109" s="219" t="s">
        <v>2246</v>
      </c>
      <c r="H109" s="220">
        <v>18000</v>
      </c>
      <c r="I109" s="221"/>
      <c r="J109" s="222">
        <f>ROUND(I109*H109,2)</f>
        <v>0</v>
      </c>
      <c r="K109" s="218" t="s">
        <v>296</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2192</v>
      </c>
      <c r="AT109" s="227" t="s">
        <v>212</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2192</v>
      </c>
      <c r="BM109" s="227" t="s">
        <v>4925</v>
      </c>
    </row>
    <row r="110" s="13" customFormat="1">
      <c r="A110" s="13"/>
      <c r="B110" s="234"/>
      <c r="C110" s="235"/>
      <c r="D110" s="236" t="s">
        <v>221</v>
      </c>
      <c r="E110" s="237" t="s">
        <v>19</v>
      </c>
      <c r="F110" s="238" t="s">
        <v>4926</v>
      </c>
      <c r="G110" s="235"/>
      <c r="H110" s="237" t="s">
        <v>19</v>
      </c>
      <c r="I110" s="239"/>
      <c r="J110" s="235"/>
      <c r="K110" s="235"/>
      <c r="L110" s="240"/>
      <c r="M110" s="241"/>
      <c r="N110" s="242"/>
      <c r="O110" s="242"/>
      <c r="P110" s="242"/>
      <c r="Q110" s="242"/>
      <c r="R110" s="242"/>
      <c r="S110" s="242"/>
      <c r="T110" s="243"/>
      <c r="U110" s="13"/>
      <c r="V110" s="13"/>
      <c r="W110" s="13"/>
      <c r="X110" s="13"/>
      <c r="Y110" s="13"/>
      <c r="Z110" s="13"/>
      <c r="AA110" s="13"/>
      <c r="AB110" s="13"/>
      <c r="AC110" s="13"/>
      <c r="AD110" s="13"/>
      <c r="AE110" s="13"/>
      <c r="AT110" s="244" t="s">
        <v>221</v>
      </c>
      <c r="AU110" s="244" t="s">
        <v>83</v>
      </c>
      <c r="AV110" s="13" t="s">
        <v>81</v>
      </c>
      <c r="AW110" s="13" t="s">
        <v>34</v>
      </c>
      <c r="AX110" s="13" t="s">
        <v>74</v>
      </c>
      <c r="AY110" s="244" t="s">
        <v>210</v>
      </c>
    </row>
    <row r="111" s="14" customFormat="1">
      <c r="A111" s="14"/>
      <c r="B111" s="245"/>
      <c r="C111" s="246"/>
      <c r="D111" s="236" t="s">
        <v>221</v>
      </c>
      <c r="E111" s="247" t="s">
        <v>19</v>
      </c>
      <c r="F111" s="248" t="s">
        <v>4927</v>
      </c>
      <c r="G111" s="246"/>
      <c r="H111" s="249">
        <v>18000</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221</v>
      </c>
      <c r="AU111" s="255" t="s">
        <v>83</v>
      </c>
      <c r="AV111" s="14" t="s">
        <v>83</v>
      </c>
      <c r="AW111" s="14" t="s">
        <v>34</v>
      </c>
      <c r="AX111" s="14" t="s">
        <v>81</v>
      </c>
      <c r="AY111" s="255" t="s">
        <v>210</v>
      </c>
    </row>
    <row r="112" s="2" customFormat="1" ht="16.5" customHeight="1">
      <c r="A112" s="40"/>
      <c r="B112" s="41"/>
      <c r="C112" s="216" t="s">
        <v>386</v>
      </c>
      <c r="D112" s="216" t="s">
        <v>212</v>
      </c>
      <c r="E112" s="217" t="s">
        <v>4928</v>
      </c>
      <c r="F112" s="218" t="s">
        <v>4929</v>
      </c>
      <c r="G112" s="219" t="s">
        <v>2246</v>
      </c>
      <c r="H112" s="220">
        <v>1</v>
      </c>
      <c r="I112" s="221"/>
      <c r="J112" s="222">
        <f>ROUND(I112*H112,2)</f>
        <v>0</v>
      </c>
      <c r="K112" s="218" t="s">
        <v>296</v>
      </c>
      <c r="L112" s="46"/>
      <c r="M112" s="290" t="s">
        <v>19</v>
      </c>
      <c r="N112" s="291" t="s">
        <v>45</v>
      </c>
      <c r="O112" s="292"/>
      <c r="P112" s="293">
        <f>O112*H112</f>
        <v>0</v>
      </c>
      <c r="Q112" s="293">
        <v>0</v>
      </c>
      <c r="R112" s="293">
        <f>Q112*H112</f>
        <v>0</v>
      </c>
      <c r="S112" s="293">
        <v>0</v>
      </c>
      <c r="T112" s="294">
        <f>S112*H112</f>
        <v>0</v>
      </c>
      <c r="U112" s="40"/>
      <c r="V112" s="40"/>
      <c r="W112" s="40"/>
      <c r="X112" s="40"/>
      <c r="Y112" s="40"/>
      <c r="Z112" s="40"/>
      <c r="AA112" s="40"/>
      <c r="AB112" s="40"/>
      <c r="AC112" s="40"/>
      <c r="AD112" s="40"/>
      <c r="AE112" s="40"/>
      <c r="AR112" s="227" t="s">
        <v>2192</v>
      </c>
      <c r="AT112" s="227" t="s">
        <v>212</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2192</v>
      </c>
      <c r="BM112" s="227" t="s">
        <v>4930</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fZFsbcP+A5Ow9YDG3FdN2azVF6pi42Q1SsQfj8hF2tQZDRzhd1rJ6NEkfW6QhMxdBHO4hH1hQe0tbUvJliLFfg==" hashValue="GOmDxG8Aq1JMsIiPqmPo4MkUOQlYvr1Dfrry5S35BAW8BSdsP4XzmvsViLyAD51VVOUOtLAnQvjHYUKDDPIokw==" algorithmName="SHA-512" password="CC35"/>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2_02/012002000"/>
  </hyperlinks>
  <pageMargins left="0.39375" right="0.39375" top="0.39375" bottom="0.39375" header="0" footer="0"/>
  <pageSetup paperSize="9" orientation="landscape" blackAndWhite="1" fitToHeight="100"/>
  <headerFooter>
    <oddFooter>&amp;CStrana &amp;P z &amp;N</oddFooter>
  </headerFooter>
  <drawing r:id="rId2"/>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172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ROUND((SUM(BE103:BE913)),  2)</f>
        <v>0</v>
      </c>
      <c r="G37" s="40"/>
      <c r="H37" s="40"/>
      <c r="I37" s="160">
        <v>0.20999999999999999</v>
      </c>
      <c r="J37" s="159">
        <f>ROUND(((SUM(BE103:BE913))*I37),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ROUND((SUM(BF103:BF913)),  2)</f>
        <v>0</v>
      </c>
      <c r="G38" s="40"/>
      <c r="H38" s="40"/>
      <c r="I38" s="160">
        <v>0.14999999999999999</v>
      </c>
      <c r="J38" s="159">
        <f>ROUND(((SUM(BF103:BF913))*I38),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ROUND((SUM(BG103:BG913)),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ROUND((SUM(BH103:BH913)),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ROUND((SUM(BI103:BI913)),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01.1,01.2 - Architektonicko - stavební řešení + Stavebně konstrukční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J103</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J104</f>
        <v>0</v>
      </c>
      <c r="K68" s="179"/>
      <c r="L68" s="183"/>
      <c r="S68" s="9"/>
      <c r="T68" s="9"/>
      <c r="U68" s="9"/>
      <c r="V68" s="9"/>
      <c r="W68" s="9"/>
      <c r="X68" s="9"/>
      <c r="Y68" s="9"/>
      <c r="Z68" s="9"/>
      <c r="AA68" s="9"/>
      <c r="AB68" s="9"/>
      <c r="AC68" s="9"/>
      <c r="AD68" s="9"/>
      <c r="AE68" s="9"/>
    </row>
    <row r="69" s="10" customFormat="1" ht="19.92" customHeight="1">
      <c r="A69" s="10"/>
      <c r="B69" s="184"/>
      <c r="C69" s="126"/>
      <c r="D69" s="185" t="s">
        <v>182</v>
      </c>
      <c r="E69" s="186"/>
      <c r="F69" s="186"/>
      <c r="G69" s="186"/>
      <c r="H69" s="186"/>
      <c r="I69" s="186"/>
      <c r="J69" s="187">
        <f>J105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183</v>
      </c>
      <c r="E70" s="186"/>
      <c r="F70" s="186"/>
      <c r="G70" s="186"/>
      <c r="H70" s="186"/>
      <c r="I70" s="186"/>
      <c r="J70" s="187">
        <f>J140</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184</v>
      </c>
      <c r="E71" s="186"/>
      <c r="F71" s="186"/>
      <c r="G71" s="186"/>
      <c r="H71" s="186"/>
      <c r="I71" s="186"/>
      <c r="J71" s="187">
        <f>J280</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185</v>
      </c>
      <c r="E72" s="186"/>
      <c r="F72" s="186"/>
      <c r="G72" s="186"/>
      <c r="H72" s="186"/>
      <c r="I72" s="186"/>
      <c r="J72" s="187">
        <f>J302</f>
        <v>0</v>
      </c>
      <c r="K72" s="126"/>
      <c r="L72" s="188"/>
      <c r="S72" s="10"/>
      <c r="T72" s="10"/>
      <c r="U72" s="10"/>
      <c r="V72" s="10"/>
      <c r="W72" s="10"/>
      <c r="X72" s="10"/>
      <c r="Y72" s="10"/>
      <c r="Z72" s="10"/>
      <c r="AA72" s="10"/>
      <c r="AB72" s="10"/>
      <c r="AC72" s="10"/>
      <c r="AD72" s="10"/>
      <c r="AE72" s="10"/>
    </row>
    <row r="73" s="9" customFormat="1" ht="24.96" customHeight="1">
      <c r="A73" s="9"/>
      <c r="B73" s="178"/>
      <c r="C73" s="179"/>
      <c r="D73" s="180" t="s">
        <v>186</v>
      </c>
      <c r="E73" s="181"/>
      <c r="F73" s="181"/>
      <c r="G73" s="181"/>
      <c r="H73" s="181"/>
      <c r="I73" s="181"/>
      <c r="J73" s="182">
        <f>J309</f>
        <v>0</v>
      </c>
      <c r="K73" s="179"/>
      <c r="L73" s="183"/>
      <c r="S73" s="9"/>
      <c r="T73" s="9"/>
      <c r="U73" s="9"/>
      <c r="V73" s="9"/>
      <c r="W73" s="9"/>
      <c r="X73" s="9"/>
      <c r="Y73" s="9"/>
      <c r="Z73" s="9"/>
      <c r="AA73" s="9"/>
      <c r="AB73" s="9"/>
      <c r="AC73" s="9"/>
      <c r="AD73" s="9"/>
      <c r="AE73" s="9"/>
    </row>
    <row r="74" s="10" customFormat="1" ht="19.92" customHeight="1">
      <c r="A74" s="10"/>
      <c r="B74" s="184"/>
      <c r="C74" s="126"/>
      <c r="D74" s="185" t="s">
        <v>189</v>
      </c>
      <c r="E74" s="186"/>
      <c r="F74" s="186"/>
      <c r="G74" s="186"/>
      <c r="H74" s="186"/>
      <c r="I74" s="186"/>
      <c r="J74" s="187">
        <f>J310</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191</v>
      </c>
      <c r="E75" s="186"/>
      <c r="F75" s="186"/>
      <c r="G75" s="186"/>
      <c r="H75" s="186"/>
      <c r="I75" s="186"/>
      <c r="J75" s="187">
        <f>J532</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193</v>
      </c>
      <c r="E76" s="186"/>
      <c r="F76" s="186"/>
      <c r="G76" s="186"/>
      <c r="H76" s="186"/>
      <c r="I76" s="186"/>
      <c r="J76" s="187">
        <f>J553</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2274</v>
      </c>
      <c r="E77" s="186"/>
      <c r="F77" s="186"/>
      <c r="G77" s="186"/>
      <c r="H77" s="186"/>
      <c r="I77" s="186"/>
      <c r="J77" s="187">
        <f>J585</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4932</v>
      </c>
      <c r="E78" s="186"/>
      <c r="F78" s="186"/>
      <c r="G78" s="186"/>
      <c r="H78" s="186"/>
      <c r="I78" s="186"/>
      <c r="J78" s="187">
        <f>J612</f>
        <v>0</v>
      </c>
      <c r="K78" s="126"/>
      <c r="L78" s="188"/>
      <c r="S78" s="10"/>
      <c r="T78" s="10"/>
      <c r="U78" s="10"/>
      <c r="V78" s="10"/>
      <c r="W78" s="10"/>
      <c r="X78" s="10"/>
      <c r="Y78" s="10"/>
      <c r="Z78" s="10"/>
      <c r="AA78" s="10"/>
      <c r="AB78" s="10"/>
      <c r="AC78" s="10"/>
      <c r="AD78" s="10"/>
      <c r="AE78" s="10"/>
    </row>
    <row r="79" s="9" customFormat="1" ht="24.96" customHeight="1">
      <c r="A79" s="9"/>
      <c r="B79" s="178"/>
      <c r="C79" s="179"/>
      <c r="D79" s="180" t="s">
        <v>194</v>
      </c>
      <c r="E79" s="181"/>
      <c r="F79" s="181"/>
      <c r="G79" s="181"/>
      <c r="H79" s="181"/>
      <c r="I79" s="181"/>
      <c r="J79" s="182">
        <f>J911</f>
        <v>0</v>
      </c>
      <c r="K79" s="179"/>
      <c r="L79" s="183"/>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8"/>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8"/>
      <c r="S85" s="40"/>
      <c r="T85" s="40"/>
      <c r="U85" s="40"/>
      <c r="V85" s="40"/>
      <c r="W85" s="40"/>
      <c r="X85" s="40"/>
      <c r="Y85" s="40"/>
      <c r="Z85" s="40"/>
      <c r="AA85" s="40"/>
      <c r="AB85" s="40"/>
      <c r="AC85" s="40"/>
      <c r="AD85" s="40"/>
      <c r="AE85" s="40"/>
    </row>
    <row r="86" s="2" customFormat="1" ht="24.96" customHeight="1">
      <c r="A86" s="40"/>
      <c r="B86" s="41"/>
      <c r="C86" s="25" t="s">
        <v>195</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172" t="str">
        <f>E7</f>
        <v>Revitalizace Starého děkanství, Nymburk</v>
      </c>
      <c r="F89" s="34"/>
      <c r="G89" s="34"/>
      <c r="H89" s="34"/>
      <c r="I89" s="42"/>
      <c r="J89" s="42"/>
      <c r="K89" s="42"/>
      <c r="L89" s="148"/>
      <c r="S89" s="40"/>
      <c r="T89" s="40"/>
      <c r="U89" s="40"/>
      <c r="V89" s="40"/>
      <c r="W89" s="40"/>
      <c r="X89" s="40"/>
      <c r="Y89" s="40"/>
      <c r="Z89" s="40"/>
      <c r="AA89" s="40"/>
      <c r="AB89" s="40"/>
      <c r="AC89" s="40"/>
      <c r="AD89" s="40"/>
      <c r="AE89" s="40"/>
    </row>
    <row r="90" s="1" customFormat="1" ht="12" customHeight="1">
      <c r="B90" s="23"/>
      <c r="C90" s="34" t="s">
        <v>167</v>
      </c>
      <c r="D90" s="24"/>
      <c r="E90" s="24"/>
      <c r="F90" s="24"/>
      <c r="G90" s="24"/>
      <c r="H90" s="24"/>
      <c r="I90" s="24"/>
      <c r="J90" s="24"/>
      <c r="K90" s="24"/>
      <c r="L90" s="22"/>
    </row>
    <row r="91" s="1" customFormat="1" ht="16.5" customHeight="1">
      <c r="B91" s="23"/>
      <c r="C91" s="24"/>
      <c r="D91" s="24"/>
      <c r="E91" s="172" t="s">
        <v>4931</v>
      </c>
      <c r="F91" s="24"/>
      <c r="G91" s="24"/>
      <c r="H91" s="24"/>
      <c r="I91" s="24"/>
      <c r="J91" s="24"/>
      <c r="K91" s="24"/>
      <c r="L91" s="22"/>
    </row>
    <row r="92" s="1" customFormat="1" ht="12" customHeight="1">
      <c r="B92" s="23"/>
      <c r="C92" s="34" t="s">
        <v>169</v>
      </c>
      <c r="D92" s="24"/>
      <c r="E92" s="24"/>
      <c r="F92" s="24"/>
      <c r="G92" s="24"/>
      <c r="H92" s="24"/>
      <c r="I92" s="24"/>
      <c r="J92" s="24"/>
      <c r="K92" s="24"/>
      <c r="L92" s="22"/>
    </row>
    <row r="93" s="2" customFormat="1" ht="16.5" customHeight="1">
      <c r="A93" s="40"/>
      <c r="B93" s="41"/>
      <c r="C93" s="42"/>
      <c r="D93" s="42"/>
      <c r="E93" s="173" t="s">
        <v>170</v>
      </c>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171</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71" t="str">
        <f>E13</f>
        <v>01.1,01.2 - Architektonicko - stavební řešení + Stavebně konstrukční část</v>
      </c>
      <c r="F95" s="42"/>
      <c r="G95" s="42"/>
      <c r="H95" s="42"/>
      <c r="I95" s="42"/>
      <c r="J95" s="42"/>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F16</f>
        <v xml:space="preserve"> </v>
      </c>
      <c r="G97" s="42"/>
      <c r="H97" s="42"/>
      <c r="I97" s="34" t="s">
        <v>23</v>
      </c>
      <c r="J97" s="74" t="str">
        <f>IF(J16="","",J16)</f>
        <v>2. 5. 2022</v>
      </c>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5.15" customHeight="1">
      <c r="A99" s="40"/>
      <c r="B99" s="41"/>
      <c r="C99" s="34" t="s">
        <v>25</v>
      </c>
      <c r="D99" s="42"/>
      <c r="E99" s="42"/>
      <c r="F99" s="29" t="str">
        <f>E19</f>
        <v xml:space="preserve"> </v>
      </c>
      <c r="G99" s="42"/>
      <c r="H99" s="42"/>
      <c r="I99" s="34" t="s">
        <v>31</v>
      </c>
      <c r="J99" s="38" t="str">
        <f>E25</f>
        <v>FAPAL s.r.o.</v>
      </c>
      <c r="K99" s="42"/>
      <c r="L99" s="148"/>
      <c r="S99" s="40"/>
      <c r="T99" s="40"/>
      <c r="U99" s="40"/>
      <c r="V99" s="40"/>
      <c r="W99" s="40"/>
      <c r="X99" s="40"/>
      <c r="Y99" s="40"/>
      <c r="Z99" s="40"/>
      <c r="AA99" s="40"/>
      <c r="AB99" s="40"/>
      <c r="AC99" s="40"/>
      <c r="AD99" s="40"/>
      <c r="AE99" s="40"/>
    </row>
    <row r="100" s="2" customFormat="1" ht="15.15" customHeight="1">
      <c r="A100" s="40"/>
      <c r="B100" s="41"/>
      <c r="C100" s="34" t="s">
        <v>29</v>
      </c>
      <c r="D100" s="42"/>
      <c r="E100" s="42"/>
      <c r="F100" s="29" t="str">
        <f>IF(E22="","",E22)</f>
        <v>Vyplň údaj</v>
      </c>
      <c r="G100" s="42"/>
      <c r="H100" s="42"/>
      <c r="I100" s="34" t="s">
        <v>35</v>
      </c>
      <c r="J100" s="38" t="str">
        <f>E28</f>
        <v>Veronika Šoulová</v>
      </c>
      <c r="K100" s="42"/>
      <c r="L100" s="148"/>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11" customFormat="1" ht="29.28" customHeight="1">
      <c r="A102" s="189"/>
      <c r="B102" s="190"/>
      <c r="C102" s="191" t="s">
        <v>196</v>
      </c>
      <c r="D102" s="192" t="s">
        <v>59</v>
      </c>
      <c r="E102" s="192" t="s">
        <v>55</v>
      </c>
      <c r="F102" s="192" t="s">
        <v>56</v>
      </c>
      <c r="G102" s="192" t="s">
        <v>197</v>
      </c>
      <c r="H102" s="192" t="s">
        <v>198</v>
      </c>
      <c r="I102" s="192" t="s">
        <v>199</v>
      </c>
      <c r="J102" s="192" t="s">
        <v>175</v>
      </c>
      <c r="K102" s="193" t="s">
        <v>200</v>
      </c>
      <c r="L102" s="194"/>
      <c r="M102" s="94" t="s">
        <v>19</v>
      </c>
      <c r="N102" s="95" t="s">
        <v>44</v>
      </c>
      <c r="O102" s="95" t="s">
        <v>201</v>
      </c>
      <c r="P102" s="95" t="s">
        <v>202</v>
      </c>
      <c r="Q102" s="95" t="s">
        <v>203</v>
      </c>
      <c r="R102" s="95" t="s">
        <v>204</v>
      </c>
      <c r="S102" s="95" t="s">
        <v>205</v>
      </c>
      <c r="T102" s="96" t="s">
        <v>206</v>
      </c>
      <c r="U102" s="189"/>
      <c r="V102" s="189"/>
      <c r="W102" s="189"/>
      <c r="X102" s="189"/>
      <c r="Y102" s="189"/>
      <c r="Z102" s="189"/>
      <c r="AA102" s="189"/>
      <c r="AB102" s="189"/>
      <c r="AC102" s="189"/>
      <c r="AD102" s="189"/>
      <c r="AE102" s="189"/>
    </row>
    <row r="103" s="2" customFormat="1" ht="22.8" customHeight="1">
      <c r="A103" s="40"/>
      <c r="B103" s="41"/>
      <c r="C103" s="101" t="s">
        <v>207</v>
      </c>
      <c r="D103" s="42"/>
      <c r="E103" s="42"/>
      <c r="F103" s="42"/>
      <c r="G103" s="42"/>
      <c r="H103" s="42"/>
      <c r="I103" s="42"/>
      <c r="J103" s="195">
        <f>BK103</f>
        <v>0</v>
      </c>
      <c r="K103" s="42"/>
      <c r="L103" s="46"/>
      <c r="M103" s="97"/>
      <c r="N103" s="196"/>
      <c r="O103" s="98"/>
      <c r="P103" s="197">
        <f>P104+P309+P911</f>
        <v>0</v>
      </c>
      <c r="Q103" s="98"/>
      <c r="R103" s="197">
        <f>R104+R309+R911</f>
        <v>35.353882709999993</v>
      </c>
      <c r="S103" s="98"/>
      <c r="T103" s="198">
        <f>T104+T309+T911</f>
        <v>33.516132999999996</v>
      </c>
      <c r="U103" s="40"/>
      <c r="V103" s="40"/>
      <c r="W103" s="40"/>
      <c r="X103" s="40"/>
      <c r="Y103" s="40"/>
      <c r="Z103" s="40"/>
      <c r="AA103" s="40"/>
      <c r="AB103" s="40"/>
      <c r="AC103" s="40"/>
      <c r="AD103" s="40"/>
      <c r="AE103" s="40"/>
      <c r="AT103" s="19" t="s">
        <v>73</v>
      </c>
      <c r="AU103" s="19" t="s">
        <v>176</v>
      </c>
      <c r="BK103" s="199">
        <f>BK104+BK309+BK911</f>
        <v>0</v>
      </c>
    </row>
    <row r="104" s="12" customFormat="1" ht="25.92" customHeight="1">
      <c r="A104" s="12"/>
      <c r="B104" s="200"/>
      <c r="C104" s="201"/>
      <c r="D104" s="202" t="s">
        <v>73</v>
      </c>
      <c r="E104" s="203" t="s">
        <v>208</v>
      </c>
      <c r="F104" s="203" t="s">
        <v>209</v>
      </c>
      <c r="G104" s="201"/>
      <c r="H104" s="201"/>
      <c r="I104" s="204"/>
      <c r="J104" s="205">
        <f>BK104</f>
        <v>0</v>
      </c>
      <c r="K104" s="201"/>
      <c r="L104" s="206"/>
      <c r="M104" s="207"/>
      <c r="N104" s="208"/>
      <c r="O104" s="208"/>
      <c r="P104" s="209">
        <f>P105+P140+P280+P302</f>
        <v>0</v>
      </c>
      <c r="Q104" s="208"/>
      <c r="R104" s="209">
        <f>R105+R140+R280+R302</f>
        <v>16.734220140000001</v>
      </c>
      <c r="S104" s="208"/>
      <c r="T104" s="210">
        <f>T105+T140+T280+T302</f>
        <v>28.413553</v>
      </c>
      <c r="U104" s="12"/>
      <c r="V104" s="12"/>
      <c r="W104" s="12"/>
      <c r="X104" s="12"/>
      <c r="Y104" s="12"/>
      <c r="Z104" s="12"/>
      <c r="AA104" s="12"/>
      <c r="AB104" s="12"/>
      <c r="AC104" s="12"/>
      <c r="AD104" s="12"/>
      <c r="AE104" s="12"/>
      <c r="AR104" s="211" t="s">
        <v>81</v>
      </c>
      <c r="AT104" s="212" t="s">
        <v>73</v>
      </c>
      <c r="AU104" s="212" t="s">
        <v>74</v>
      </c>
      <c r="AY104" s="211" t="s">
        <v>210</v>
      </c>
      <c r="BK104" s="213">
        <f>BK105+BK140+BK280+BK302</f>
        <v>0</v>
      </c>
    </row>
    <row r="105" s="12" customFormat="1" ht="22.8" customHeight="1">
      <c r="A105" s="12"/>
      <c r="B105" s="200"/>
      <c r="C105" s="201"/>
      <c r="D105" s="202" t="s">
        <v>73</v>
      </c>
      <c r="E105" s="214" t="s">
        <v>276</v>
      </c>
      <c r="F105" s="214" t="s">
        <v>449</v>
      </c>
      <c r="G105" s="201"/>
      <c r="H105" s="201"/>
      <c r="I105" s="204"/>
      <c r="J105" s="215">
        <f>BK105</f>
        <v>0</v>
      </c>
      <c r="K105" s="201"/>
      <c r="L105" s="206"/>
      <c r="M105" s="207"/>
      <c r="N105" s="208"/>
      <c r="O105" s="208"/>
      <c r="P105" s="209">
        <f>SUM(P106:P139)</f>
        <v>0</v>
      </c>
      <c r="Q105" s="208"/>
      <c r="R105" s="209">
        <f>SUM(R106:R139)</f>
        <v>13.337886000000001</v>
      </c>
      <c r="S105" s="208"/>
      <c r="T105" s="210">
        <f>SUM(T106:T139)</f>
        <v>0</v>
      </c>
      <c r="U105" s="12"/>
      <c r="V105" s="12"/>
      <c r="W105" s="12"/>
      <c r="X105" s="12"/>
      <c r="Y105" s="12"/>
      <c r="Z105" s="12"/>
      <c r="AA105" s="12"/>
      <c r="AB105" s="12"/>
      <c r="AC105" s="12"/>
      <c r="AD105" s="12"/>
      <c r="AE105" s="12"/>
      <c r="AR105" s="211" t="s">
        <v>81</v>
      </c>
      <c r="AT105" s="212" t="s">
        <v>73</v>
      </c>
      <c r="AU105" s="212" t="s">
        <v>81</v>
      </c>
      <c r="AY105" s="211" t="s">
        <v>210</v>
      </c>
      <c r="BK105" s="213">
        <f>SUM(BK106:BK139)</f>
        <v>0</v>
      </c>
    </row>
    <row r="106" s="2" customFormat="1" ht="24.15" customHeight="1">
      <c r="A106" s="40"/>
      <c r="B106" s="41"/>
      <c r="C106" s="216" t="s">
        <v>81</v>
      </c>
      <c r="D106" s="216" t="s">
        <v>212</v>
      </c>
      <c r="E106" s="217" t="s">
        <v>4933</v>
      </c>
      <c r="F106" s="218" t="s">
        <v>4934</v>
      </c>
      <c r="G106" s="219" t="s">
        <v>270</v>
      </c>
      <c r="H106" s="220">
        <v>207.16300000000001</v>
      </c>
      <c r="I106" s="221"/>
      <c r="J106" s="222">
        <f>ROUND(I106*H106,2)</f>
        <v>0</v>
      </c>
      <c r="K106" s="218" t="s">
        <v>216</v>
      </c>
      <c r="L106" s="46"/>
      <c r="M106" s="223" t="s">
        <v>19</v>
      </c>
      <c r="N106" s="224" t="s">
        <v>45</v>
      </c>
      <c r="O106" s="86"/>
      <c r="P106" s="225">
        <f>O106*H106</f>
        <v>0</v>
      </c>
      <c r="Q106" s="225">
        <v>0.025000000000000001</v>
      </c>
      <c r="R106" s="225">
        <f>Q106*H106</f>
        <v>5.179075000000001</v>
      </c>
      <c r="S106" s="225">
        <v>0</v>
      </c>
      <c r="T106" s="226">
        <f>S106*H106</f>
        <v>0</v>
      </c>
      <c r="U106" s="40"/>
      <c r="V106" s="40"/>
      <c r="W106" s="40"/>
      <c r="X106" s="40"/>
      <c r="Y106" s="40"/>
      <c r="Z106" s="40"/>
      <c r="AA106" s="40"/>
      <c r="AB106" s="40"/>
      <c r="AC106" s="40"/>
      <c r="AD106" s="40"/>
      <c r="AE106" s="40"/>
      <c r="AR106" s="227" t="s">
        <v>217</v>
      </c>
      <c r="AT106" s="227" t="s">
        <v>212</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4935</v>
      </c>
    </row>
    <row r="107" s="2" customFormat="1">
      <c r="A107" s="40"/>
      <c r="B107" s="41"/>
      <c r="C107" s="42"/>
      <c r="D107" s="229" t="s">
        <v>219</v>
      </c>
      <c r="E107" s="42"/>
      <c r="F107" s="230" t="s">
        <v>4936</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219</v>
      </c>
      <c r="AU107" s="19" t="s">
        <v>83</v>
      </c>
    </row>
    <row r="108" s="13" customFormat="1">
      <c r="A108" s="13"/>
      <c r="B108" s="234"/>
      <c r="C108" s="235"/>
      <c r="D108" s="236" t="s">
        <v>221</v>
      </c>
      <c r="E108" s="237" t="s">
        <v>19</v>
      </c>
      <c r="F108" s="238" t="s">
        <v>4937</v>
      </c>
      <c r="G108" s="235"/>
      <c r="H108" s="237" t="s">
        <v>19</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221</v>
      </c>
      <c r="AU108" s="244" t="s">
        <v>83</v>
      </c>
      <c r="AV108" s="13" t="s">
        <v>81</v>
      </c>
      <c r="AW108" s="13" t="s">
        <v>34</v>
      </c>
      <c r="AX108" s="13" t="s">
        <v>74</v>
      </c>
      <c r="AY108" s="244" t="s">
        <v>210</v>
      </c>
    </row>
    <row r="109" s="14" customFormat="1">
      <c r="A109" s="14"/>
      <c r="B109" s="245"/>
      <c r="C109" s="246"/>
      <c r="D109" s="236" t="s">
        <v>221</v>
      </c>
      <c r="E109" s="247" t="s">
        <v>19</v>
      </c>
      <c r="F109" s="248" t="s">
        <v>4938</v>
      </c>
      <c r="G109" s="246"/>
      <c r="H109" s="249">
        <v>31.920000000000002</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221</v>
      </c>
      <c r="AU109" s="255" t="s">
        <v>83</v>
      </c>
      <c r="AV109" s="14" t="s">
        <v>83</v>
      </c>
      <c r="AW109" s="14" t="s">
        <v>34</v>
      </c>
      <c r="AX109" s="14" t="s">
        <v>74</v>
      </c>
      <c r="AY109" s="255" t="s">
        <v>210</v>
      </c>
    </row>
    <row r="110" s="14" customFormat="1">
      <c r="A110" s="14"/>
      <c r="B110" s="245"/>
      <c r="C110" s="246"/>
      <c r="D110" s="236" t="s">
        <v>221</v>
      </c>
      <c r="E110" s="247" t="s">
        <v>19</v>
      </c>
      <c r="F110" s="248" t="s">
        <v>4939</v>
      </c>
      <c r="G110" s="246"/>
      <c r="H110" s="249">
        <v>23.850000000000001</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221</v>
      </c>
      <c r="AU110" s="255" t="s">
        <v>83</v>
      </c>
      <c r="AV110" s="14" t="s">
        <v>83</v>
      </c>
      <c r="AW110" s="14" t="s">
        <v>34</v>
      </c>
      <c r="AX110" s="14" t="s">
        <v>74</v>
      </c>
      <c r="AY110" s="255" t="s">
        <v>210</v>
      </c>
    </row>
    <row r="111" s="15" customFormat="1">
      <c r="A111" s="15"/>
      <c r="B111" s="256"/>
      <c r="C111" s="257"/>
      <c r="D111" s="236" t="s">
        <v>221</v>
      </c>
      <c r="E111" s="258" t="s">
        <v>19</v>
      </c>
      <c r="F111" s="259" t="s">
        <v>234</v>
      </c>
      <c r="G111" s="257"/>
      <c r="H111" s="260">
        <v>55.770000000000003</v>
      </c>
      <c r="I111" s="261"/>
      <c r="J111" s="257"/>
      <c r="K111" s="257"/>
      <c r="L111" s="262"/>
      <c r="M111" s="263"/>
      <c r="N111" s="264"/>
      <c r="O111" s="264"/>
      <c r="P111" s="264"/>
      <c r="Q111" s="264"/>
      <c r="R111" s="264"/>
      <c r="S111" s="264"/>
      <c r="T111" s="265"/>
      <c r="U111" s="15"/>
      <c r="V111" s="15"/>
      <c r="W111" s="15"/>
      <c r="X111" s="15"/>
      <c r="Y111" s="15"/>
      <c r="Z111" s="15"/>
      <c r="AA111" s="15"/>
      <c r="AB111" s="15"/>
      <c r="AC111" s="15"/>
      <c r="AD111" s="15"/>
      <c r="AE111" s="15"/>
      <c r="AT111" s="266" t="s">
        <v>221</v>
      </c>
      <c r="AU111" s="266" t="s">
        <v>83</v>
      </c>
      <c r="AV111" s="15" t="s">
        <v>91</v>
      </c>
      <c r="AW111" s="15" t="s">
        <v>34</v>
      </c>
      <c r="AX111" s="15" t="s">
        <v>74</v>
      </c>
      <c r="AY111" s="266" t="s">
        <v>210</v>
      </c>
    </row>
    <row r="112" s="13" customFormat="1">
      <c r="A112" s="13"/>
      <c r="B112" s="234"/>
      <c r="C112" s="235"/>
      <c r="D112" s="236" t="s">
        <v>221</v>
      </c>
      <c r="E112" s="237" t="s">
        <v>19</v>
      </c>
      <c r="F112" s="238" t="s">
        <v>4940</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83</v>
      </c>
      <c r="AV112" s="13" t="s">
        <v>81</v>
      </c>
      <c r="AW112" s="13" t="s">
        <v>34</v>
      </c>
      <c r="AX112" s="13" t="s">
        <v>74</v>
      </c>
      <c r="AY112" s="244" t="s">
        <v>210</v>
      </c>
    </row>
    <row r="113" s="14" customFormat="1">
      <c r="A113" s="14"/>
      <c r="B113" s="245"/>
      <c r="C113" s="246"/>
      <c r="D113" s="236" t="s">
        <v>221</v>
      </c>
      <c r="E113" s="247" t="s">
        <v>19</v>
      </c>
      <c r="F113" s="248" t="s">
        <v>4941</v>
      </c>
      <c r="G113" s="246"/>
      <c r="H113" s="249">
        <v>25.359999999999999</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83</v>
      </c>
      <c r="AV113" s="14" t="s">
        <v>83</v>
      </c>
      <c r="AW113" s="14" t="s">
        <v>34</v>
      </c>
      <c r="AX113" s="14" t="s">
        <v>74</v>
      </c>
      <c r="AY113" s="255" t="s">
        <v>210</v>
      </c>
    </row>
    <row r="114" s="14" customFormat="1">
      <c r="A114" s="14"/>
      <c r="B114" s="245"/>
      <c r="C114" s="246"/>
      <c r="D114" s="236" t="s">
        <v>221</v>
      </c>
      <c r="E114" s="247" t="s">
        <v>19</v>
      </c>
      <c r="F114" s="248" t="s">
        <v>4942</v>
      </c>
      <c r="G114" s="246"/>
      <c r="H114" s="249">
        <v>43.859999999999999</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221</v>
      </c>
      <c r="AU114" s="255" t="s">
        <v>83</v>
      </c>
      <c r="AV114" s="14" t="s">
        <v>83</v>
      </c>
      <c r="AW114" s="14" t="s">
        <v>34</v>
      </c>
      <c r="AX114" s="14" t="s">
        <v>74</v>
      </c>
      <c r="AY114" s="255" t="s">
        <v>210</v>
      </c>
    </row>
    <row r="115" s="15" customFormat="1">
      <c r="A115" s="15"/>
      <c r="B115" s="256"/>
      <c r="C115" s="257"/>
      <c r="D115" s="236" t="s">
        <v>221</v>
      </c>
      <c r="E115" s="258" t="s">
        <v>19</v>
      </c>
      <c r="F115" s="259" t="s">
        <v>234</v>
      </c>
      <c r="G115" s="257"/>
      <c r="H115" s="260">
        <v>69.219999999999999</v>
      </c>
      <c r="I115" s="261"/>
      <c r="J115" s="257"/>
      <c r="K115" s="257"/>
      <c r="L115" s="262"/>
      <c r="M115" s="263"/>
      <c r="N115" s="264"/>
      <c r="O115" s="264"/>
      <c r="P115" s="264"/>
      <c r="Q115" s="264"/>
      <c r="R115" s="264"/>
      <c r="S115" s="264"/>
      <c r="T115" s="265"/>
      <c r="U115" s="15"/>
      <c r="V115" s="15"/>
      <c r="W115" s="15"/>
      <c r="X115" s="15"/>
      <c r="Y115" s="15"/>
      <c r="Z115" s="15"/>
      <c r="AA115" s="15"/>
      <c r="AB115" s="15"/>
      <c r="AC115" s="15"/>
      <c r="AD115" s="15"/>
      <c r="AE115" s="15"/>
      <c r="AT115" s="266" t="s">
        <v>221</v>
      </c>
      <c r="AU115" s="266" t="s">
        <v>83</v>
      </c>
      <c r="AV115" s="15" t="s">
        <v>91</v>
      </c>
      <c r="AW115" s="15" t="s">
        <v>34</v>
      </c>
      <c r="AX115" s="15" t="s">
        <v>74</v>
      </c>
      <c r="AY115" s="266" t="s">
        <v>210</v>
      </c>
    </row>
    <row r="116" s="13" customFormat="1">
      <c r="A116" s="13"/>
      <c r="B116" s="234"/>
      <c r="C116" s="235"/>
      <c r="D116" s="236" t="s">
        <v>221</v>
      </c>
      <c r="E116" s="237" t="s">
        <v>19</v>
      </c>
      <c r="F116" s="238" t="s">
        <v>4943</v>
      </c>
      <c r="G116" s="235"/>
      <c r="H116" s="237" t="s">
        <v>19</v>
      </c>
      <c r="I116" s="239"/>
      <c r="J116" s="235"/>
      <c r="K116" s="235"/>
      <c r="L116" s="240"/>
      <c r="M116" s="241"/>
      <c r="N116" s="242"/>
      <c r="O116" s="242"/>
      <c r="P116" s="242"/>
      <c r="Q116" s="242"/>
      <c r="R116" s="242"/>
      <c r="S116" s="242"/>
      <c r="T116" s="243"/>
      <c r="U116" s="13"/>
      <c r="V116" s="13"/>
      <c r="W116" s="13"/>
      <c r="X116" s="13"/>
      <c r="Y116" s="13"/>
      <c r="Z116" s="13"/>
      <c r="AA116" s="13"/>
      <c r="AB116" s="13"/>
      <c r="AC116" s="13"/>
      <c r="AD116" s="13"/>
      <c r="AE116" s="13"/>
      <c r="AT116" s="244" t="s">
        <v>221</v>
      </c>
      <c r="AU116" s="244" t="s">
        <v>83</v>
      </c>
      <c r="AV116" s="13" t="s">
        <v>81</v>
      </c>
      <c r="AW116" s="13" t="s">
        <v>34</v>
      </c>
      <c r="AX116" s="13" t="s">
        <v>74</v>
      </c>
      <c r="AY116" s="244" t="s">
        <v>210</v>
      </c>
    </row>
    <row r="117" s="14" customFormat="1">
      <c r="A117" s="14"/>
      <c r="B117" s="245"/>
      <c r="C117" s="246"/>
      <c r="D117" s="236" t="s">
        <v>221</v>
      </c>
      <c r="E117" s="247" t="s">
        <v>19</v>
      </c>
      <c r="F117" s="248" t="s">
        <v>4944</v>
      </c>
      <c r="G117" s="246"/>
      <c r="H117" s="249">
        <v>45.390000000000001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221</v>
      </c>
      <c r="AU117" s="255" t="s">
        <v>83</v>
      </c>
      <c r="AV117" s="14" t="s">
        <v>83</v>
      </c>
      <c r="AW117" s="14" t="s">
        <v>34</v>
      </c>
      <c r="AX117" s="14" t="s">
        <v>74</v>
      </c>
      <c r="AY117" s="255" t="s">
        <v>210</v>
      </c>
    </row>
    <row r="118" s="14" customFormat="1">
      <c r="A118" s="14"/>
      <c r="B118" s="245"/>
      <c r="C118" s="246"/>
      <c r="D118" s="236" t="s">
        <v>221</v>
      </c>
      <c r="E118" s="247" t="s">
        <v>19</v>
      </c>
      <c r="F118" s="248" t="s">
        <v>4945</v>
      </c>
      <c r="G118" s="246"/>
      <c r="H118" s="249">
        <v>9.1999999999999993</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221</v>
      </c>
      <c r="AU118" s="255" t="s">
        <v>83</v>
      </c>
      <c r="AV118" s="14" t="s">
        <v>83</v>
      </c>
      <c r="AW118" s="14" t="s">
        <v>34</v>
      </c>
      <c r="AX118" s="14" t="s">
        <v>74</v>
      </c>
      <c r="AY118" s="255" t="s">
        <v>210</v>
      </c>
    </row>
    <row r="119" s="15" customFormat="1">
      <c r="A119" s="15"/>
      <c r="B119" s="256"/>
      <c r="C119" s="257"/>
      <c r="D119" s="236" t="s">
        <v>221</v>
      </c>
      <c r="E119" s="258" t="s">
        <v>19</v>
      </c>
      <c r="F119" s="259" t="s">
        <v>234</v>
      </c>
      <c r="G119" s="257"/>
      <c r="H119" s="260">
        <v>54.590000000000003</v>
      </c>
      <c r="I119" s="261"/>
      <c r="J119" s="257"/>
      <c r="K119" s="257"/>
      <c r="L119" s="262"/>
      <c r="M119" s="263"/>
      <c r="N119" s="264"/>
      <c r="O119" s="264"/>
      <c r="P119" s="264"/>
      <c r="Q119" s="264"/>
      <c r="R119" s="264"/>
      <c r="S119" s="264"/>
      <c r="T119" s="265"/>
      <c r="U119" s="15"/>
      <c r="V119" s="15"/>
      <c r="W119" s="15"/>
      <c r="X119" s="15"/>
      <c r="Y119" s="15"/>
      <c r="Z119" s="15"/>
      <c r="AA119" s="15"/>
      <c r="AB119" s="15"/>
      <c r="AC119" s="15"/>
      <c r="AD119" s="15"/>
      <c r="AE119" s="15"/>
      <c r="AT119" s="266" t="s">
        <v>221</v>
      </c>
      <c r="AU119" s="266" t="s">
        <v>83</v>
      </c>
      <c r="AV119" s="15" t="s">
        <v>91</v>
      </c>
      <c r="AW119" s="15" t="s">
        <v>34</v>
      </c>
      <c r="AX119" s="15" t="s">
        <v>74</v>
      </c>
      <c r="AY119" s="266" t="s">
        <v>210</v>
      </c>
    </row>
    <row r="120" s="14" customFormat="1">
      <c r="A120" s="14"/>
      <c r="B120" s="245"/>
      <c r="C120" s="246"/>
      <c r="D120" s="236" t="s">
        <v>221</v>
      </c>
      <c r="E120" s="247" t="s">
        <v>19</v>
      </c>
      <c r="F120" s="248" t="s">
        <v>4946</v>
      </c>
      <c r="G120" s="246"/>
      <c r="H120" s="249">
        <v>5.3869999999999996</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221</v>
      </c>
      <c r="AU120" s="255" t="s">
        <v>83</v>
      </c>
      <c r="AV120" s="14" t="s">
        <v>83</v>
      </c>
      <c r="AW120" s="14" t="s">
        <v>34</v>
      </c>
      <c r="AX120" s="14" t="s">
        <v>74</v>
      </c>
      <c r="AY120" s="255" t="s">
        <v>210</v>
      </c>
    </row>
    <row r="121" s="16" customFormat="1">
      <c r="A121" s="16"/>
      <c r="B121" s="267"/>
      <c r="C121" s="268"/>
      <c r="D121" s="236" t="s">
        <v>221</v>
      </c>
      <c r="E121" s="269" t="s">
        <v>19</v>
      </c>
      <c r="F121" s="270" t="s">
        <v>236</v>
      </c>
      <c r="G121" s="268"/>
      <c r="H121" s="271">
        <v>184.96700000000001</v>
      </c>
      <c r="I121" s="272"/>
      <c r="J121" s="268"/>
      <c r="K121" s="268"/>
      <c r="L121" s="273"/>
      <c r="M121" s="274"/>
      <c r="N121" s="275"/>
      <c r="O121" s="275"/>
      <c r="P121" s="275"/>
      <c r="Q121" s="275"/>
      <c r="R121" s="275"/>
      <c r="S121" s="275"/>
      <c r="T121" s="276"/>
      <c r="U121" s="16"/>
      <c r="V121" s="16"/>
      <c r="W121" s="16"/>
      <c r="X121" s="16"/>
      <c r="Y121" s="16"/>
      <c r="Z121" s="16"/>
      <c r="AA121" s="16"/>
      <c r="AB121" s="16"/>
      <c r="AC121" s="16"/>
      <c r="AD121" s="16"/>
      <c r="AE121" s="16"/>
      <c r="AT121" s="277" t="s">
        <v>221</v>
      </c>
      <c r="AU121" s="277" t="s">
        <v>83</v>
      </c>
      <c r="AV121" s="16" t="s">
        <v>217</v>
      </c>
      <c r="AW121" s="16" t="s">
        <v>34</v>
      </c>
      <c r="AX121" s="16" t="s">
        <v>81</v>
      </c>
      <c r="AY121" s="277" t="s">
        <v>210</v>
      </c>
    </row>
    <row r="122" s="13" customFormat="1">
      <c r="A122" s="13"/>
      <c r="B122" s="234"/>
      <c r="C122" s="235"/>
      <c r="D122" s="236" t="s">
        <v>221</v>
      </c>
      <c r="E122" s="237" t="s">
        <v>19</v>
      </c>
      <c r="F122" s="238" t="s">
        <v>4947</v>
      </c>
      <c r="G122" s="235"/>
      <c r="H122" s="237" t="s">
        <v>19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221</v>
      </c>
      <c r="AU122" s="244" t="s">
        <v>83</v>
      </c>
      <c r="AV122" s="13" t="s">
        <v>81</v>
      </c>
      <c r="AW122" s="13" t="s">
        <v>34</v>
      </c>
      <c r="AX122" s="13" t="s">
        <v>74</v>
      </c>
      <c r="AY122" s="244" t="s">
        <v>210</v>
      </c>
    </row>
    <row r="123" s="14" customFormat="1">
      <c r="A123" s="14"/>
      <c r="B123" s="245"/>
      <c r="C123" s="246"/>
      <c r="D123" s="236" t="s">
        <v>221</v>
      </c>
      <c r="E123" s="246"/>
      <c r="F123" s="248" t="s">
        <v>4948</v>
      </c>
      <c r="G123" s="246"/>
      <c r="H123" s="249">
        <v>207.16300000000001</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221</v>
      </c>
      <c r="AU123" s="255" t="s">
        <v>83</v>
      </c>
      <c r="AV123" s="14" t="s">
        <v>83</v>
      </c>
      <c r="AW123" s="14" t="s">
        <v>4</v>
      </c>
      <c r="AX123" s="14" t="s">
        <v>81</v>
      </c>
      <c r="AY123" s="255" t="s">
        <v>210</v>
      </c>
    </row>
    <row r="124" s="2" customFormat="1" ht="24.15" customHeight="1">
      <c r="A124" s="40"/>
      <c r="B124" s="41"/>
      <c r="C124" s="216" t="s">
        <v>83</v>
      </c>
      <c r="D124" s="216" t="s">
        <v>212</v>
      </c>
      <c r="E124" s="217" t="s">
        <v>4949</v>
      </c>
      <c r="F124" s="218" t="s">
        <v>4950</v>
      </c>
      <c r="G124" s="219" t="s">
        <v>270</v>
      </c>
      <c r="H124" s="220">
        <v>924.83500000000004</v>
      </c>
      <c r="I124" s="221"/>
      <c r="J124" s="222">
        <f>ROUND(I124*H124,2)</f>
        <v>0</v>
      </c>
      <c r="K124" s="218" t="s">
        <v>216</v>
      </c>
      <c r="L124" s="46"/>
      <c r="M124" s="223" t="s">
        <v>19</v>
      </c>
      <c r="N124" s="224" t="s">
        <v>45</v>
      </c>
      <c r="O124" s="86"/>
      <c r="P124" s="225">
        <f>O124*H124</f>
        <v>0</v>
      </c>
      <c r="Q124" s="225">
        <v>0.0070000000000000001</v>
      </c>
      <c r="R124" s="225">
        <f>Q124*H124</f>
        <v>6.4738450000000007</v>
      </c>
      <c r="S124" s="225">
        <v>0</v>
      </c>
      <c r="T124" s="226">
        <f>S124*H124</f>
        <v>0</v>
      </c>
      <c r="U124" s="40"/>
      <c r="V124" s="40"/>
      <c r="W124" s="40"/>
      <c r="X124" s="40"/>
      <c r="Y124" s="40"/>
      <c r="Z124" s="40"/>
      <c r="AA124" s="40"/>
      <c r="AB124" s="40"/>
      <c r="AC124" s="40"/>
      <c r="AD124" s="40"/>
      <c r="AE124" s="40"/>
      <c r="AR124" s="227" t="s">
        <v>217</v>
      </c>
      <c r="AT124" s="227" t="s">
        <v>212</v>
      </c>
      <c r="AU124" s="227" t="s">
        <v>83</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4951</v>
      </c>
    </row>
    <row r="125" s="2" customFormat="1">
      <c r="A125" s="40"/>
      <c r="B125" s="41"/>
      <c r="C125" s="42"/>
      <c r="D125" s="229" t="s">
        <v>219</v>
      </c>
      <c r="E125" s="42"/>
      <c r="F125" s="230" t="s">
        <v>4952</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219</v>
      </c>
      <c r="AU125" s="19" t="s">
        <v>83</v>
      </c>
    </row>
    <row r="126" s="13" customFormat="1">
      <c r="A126" s="13"/>
      <c r="B126" s="234"/>
      <c r="C126" s="235"/>
      <c r="D126" s="236" t="s">
        <v>221</v>
      </c>
      <c r="E126" s="237" t="s">
        <v>19</v>
      </c>
      <c r="F126" s="238" t="s">
        <v>4953</v>
      </c>
      <c r="G126" s="235"/>
      <c r="H126" s="237" t="s">
        <v>19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221</v>
      </c>
      <c r="AU126" s="244" t="s">
        <v>83</v>
      </c>
      <c r="AV126" s="13" t="s">
        <v>81</v>
      </c>
      <c r="AW126" s="13" t="s">
        <v>34</v>
      </c>
      <c r="AX126" s="13" t="s">
        <v>74</v>
      </c>
      <c r="AY126" s="244" t="s">
        <v>210</v>
      </c>
    </row>
    <row r="127" s="14" customFormat="1">
      <c r="A127" s="14"/>
      <c r="B127" s="245"/>
      <c r="C127" s="246"/>
      <c r="D127" s="236" t="s">
        <v>221</v>
      </c>
      <c r="E127" s="247" t="s">
        <v>19</v>
      </c>
      <c r="F127" s="248" t="s">
        <v>4954</v>
      </c>
      <c r="G127" s="246"/>
      <c r="H127" s="249">
        <v>924.83500000000004</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221</v>
      </c>
      <c r="AU127" s="255" t="s">
        <v>83</v>
      </c>
      <c r="AV127" s="14" t="s">
        <v>83</v>
      </c>
      <c r="AW127" s="14" t="s">
        <v>34</v>
      </c>
      <c r="AX127" s="14" t="s">
        <v>81</v>
      </c>
      <c r="AY127" s="255" t="s">
        <v>210</v>
      </c>
    </row>
    <row r="128" s="2" customFormat="1" ht="24.15" customHeight="1">
      <c r="A128" s="40"/>
      <c r="B128" s="41"/>
      <c r="C128" s="216" t="s">
        <v>91</v>
      </c>
      <c r="D128" s="216" t="s">
        <v>212</v>
      </c>
      <c r="E128" s="217" t="s">
        <v>4955</v>
      </c>
      <c r="F128" s="218" t="s">
        <v>4950</v>
      </c>
      <c r="G128" s="219" t="s">
        <v>417</v>
      </c>
      <c r="H128" s="220">
        <v>13.978</v>
      </c>
      <c r="I128" s="221"/>
      <c r="J128" s="222">
        <f>ROUND(I128*H128,2)</f>
        <v>0</v>
      </c>
      <c r="K128" s="218" t="s">
        <v>296</v>
      </c>
      <c r="L128" s="46"/>
      <c r="M128" s="223" t="s">
        <v>19</v>
      </c>
      <c r="N128" s="224" t="s">
        <v>45</v>
      </c>
      <c r="O128" s="86"/>
      <c r="P128" s="225">
        <f>O128*H128</f>
        <v>0</v>
      </c>
      <c r="Q128" s="225">
        <v>0.0070000000000000001</v>
      </c>
      <c r="R128" s="225">
        <f>Q128*H128</f>
        <v>0.097846000000000002</v>
      </c>
      <c r="S128" s="225">
        <v>0</v>
      </c>
      <c r="T128" s="226">
        <f>S128*H128</f>
        <v>0</v>
      </c>
      <c r="U128" s="40"/>
      <c r="V128" s="40"/>
      <c r="W128" s="40"/>
      <c r="X128" s="40"/>
      <c r="Y128" s="40"/>
      <c r="Z128" s="40"/>
      <c r="AA128" s="40"/>
      <c r="AB128" s="40"/>
      <c r="AC128" s="40"/>
      <c r="AD128" s="40"/>
      <c r="AE128" s="40"/>
      <c r="AR128" s="227" t="s">
        <v>217</v>
      </c>
      <c r="AT128" s="227" t="s">
        <v>212</v>
      </c>
      <c r="AU128" s="227" t="s">
        <v>83</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4956</v>
      </c>
    </row>
    <row r="129" s="13" customFormat="1">
      <c r="A129" s="13"/>
      <c r="B129" s="234"/>
      <c r="C129" s="235"/>
      <c r="D129" s="236" t="s">
        <v>221</v>
      </c>
      <c r="E129" s="237" t="s">
        <v>19</v>
      </c>
      <c r="F129" s="238" t="s">
        <v>4957</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83</v>
      </c>
      <c r="AV129" s="13" t="s">
        <v>81</v>
      </c>
      <c r="AW129" s="13" t="s">
        <v>34</v>
      </c>
      <c r="AX129" s="13" t="s">
        <v>74</v>
      </c>
      <c r="AY129" s="244" t="s">
        <v>210</v>
      </c>
    </row>
    <row r="130" s="14" customFormat="1">
      <c r="A130" s="14"/>
      <c r="B130" s="245"/>
      <c r="C130" s="246"/>
      <c r="D130" s="236" t="s">
        <v>221</v>
      </c>
      <c r="E130" s="247" t="s">
        <v>19</v>
      </c>
      <c r="F130" s="248" t="s">
        <v>4958</v>
      </c>
      <c r="G130" s="246"/>
      <c r="H130" s="249">
        <v>6.2599999999999998</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83</v>
      </c>
      <c r="AV130" s="14" t="s">
        <v>83</v>
      </c>
      <c r="AW130" s="14" t="s">
        <v>34</v>
      </c>
      <c r="AX130" s="14" t="s">
        <v>74</v>
      </c>
      <c r="AY130" s="255" t="s">
        <v>210</v>
      </c>
    </row>
    <row r="131" s="14" customFormat="1">
      <c r="A131" s="14"/>
      <c r="B131" s="245"/>
      <c r="C131" s="246"/>
      <c r="D131" s="236" t="s">
        <v>221</v>
      </c>
      <c r="E131" s="247" t="s">
        <v>19</v>
      </c>
      <c r="F131" s="248" t="s">
        <v>4959</v>
      </c>
      <c r="G131" s="246"/>
      <c r="H131" s="249">
        <v>6.2199999999999998</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221</v>
      </c>
      <c r="AU131" s="255" t="s">
        <v>83</v>
      </c>
      <c r="AV131" s="14" t="s">
        <v>83</v>
      </c>
      <c r="AW131" s="14" t="s">
        <v>34</v>
      </c>
      <c r="AX131" s="14" t="s">
        <v>74</v>
      </c>
      <c r="AY131" s="255" t="s">
        <v>210</v>
      </c>
    </row>
    <row r="132" s="16" customFormat="1">
      <c r="A132" s="16"/>
      <c r="B132" s="267"/>
      <c r="C132" s="268"/>
      <c r="D132" s="236" t="s">
        <v>221</v>
      </c>
      <c r="E132" s="269" t="s">
        <v>19</v>
      </c>
      <c r="F132" s="270" t="s">
        <v>236</v>
      </c>
      <c r="G132" s="268"/>
      <c r="H132" s="271">
        <v>12.48</v>
      </c>
      <c r="I132" s="272"/>
      <c r="J132" s="268"/>
      <c r="K132" s="268"/>
      <c r="L132" s="273"/>
      <c r="M132" s="274"/>
      <c r="N132" s="275"/>
      <c r="O132" s="275"/>
      <c r="P132" s="275"/>
      <c r="Q132" s="275"/>
      <c r="R132" s="275"/>
      <c r="S132" s="275"/>
      <c r="T132" s="276"/>
      <c r="U132" s="16"/>
      <c r="V132" s="16"/>
      <c r="W132" s="16"/>
      <c r="X132" s="16"/>
      <c r="Y132" s="16"/>
      <c r="Z132" s="16"/>
      <c r="AA132" s="16"/>
      <c r="AB132" s="16"/>
      <c r="AC132" s="16"/>
      <c r="AD132" s="16"/>
      <c r="AE132" s="16"/>
      <c r="AT132" s="277" t="s">
        <v>221</v>
      </c>
      <c r="AU132" s="277" t="s">
        <v>83</v>
      </c>
      <c r="AV132" s="16" t="s">
        <v>217</v>
      </c>
      <c r="AW132" s="16" t="s">
        <v>34</v>
      </c>
      <c r="AX132" s="16" t="s">
        <v>81</v>
      </c>
      <c r="AY132" s="277" t="s">
        <v>210</v>
      </c>
    </row>
    <row r="133" s="14" customFormat="1">
      <c r="A133" s="14"/>
      <c r="B133" s="245"/>
      <c r="C133" s="246"/>
      <c r="D133" s="236" t="s">
        <v>221</v>
      </c>
      <c r="E133" s="246"/>
      <c r="F133" s="248" t="s">
        <v>4960</v>
      </c>
      <c r="G133" s="246"/>
      <c r="H133" s="249">
        <v>13.978</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221</v>
      </c>
      <c r="AU133" s="255" t="s">
        <v>83</v>
      </c>
      <c r="AV133" s="14" t="s">
        <v>83</v>
      </c>
      <c r="AW133" s="14" t="s">
        <v>4</v>
      </c>
      <c r="AX133" s="14" t="s">
        <v>81</v>
      </c>
      <c r="AY133" s="255" t="s">
        <v>210</v>
      </c>
    </row>
    <row r="134" s="2" customFormat="1" ht="16.5" customHeight="1">
      <c r="A134" s="40"/>
      <c r="B134" s="41"/>
      <c r="C134" s="216" t="s">
        <v>217</v>
      </c>
      <c r="D134" s="216" t="s">
        <v>212</v>
      </c>
      <c r="E134" s="217" t="s">
        <v>4961</v>
      </c>
      <c r="F134" s="218" t="s">
        <v>4962</v>
      </c>
      <c r="G134" s="219" t="s">
        <v>295</v>
      </c>
      <c r="H134" s="220">
        <v>1</v>
      </c>
      <c r="I134" s="221"/>
      <c r="J134" s="222">
        <f>ROUND(I134*H134,2)</f>
        <v>0</v>
      </c>
      <c r="K134" s="218" t="s">
        <v>296</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217</v>
      </c>
      <c r="AT134" s="227" t="s">
        <v>212</v>
      </c>
      <c r="AU134" s="227" t="s">
        <v>83</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217</v>
      </c>
      <c r="BM134" s="227" t="s">
        <v>4963</v>
      </c>
    </row>
    <row r="135" s="2" customFormat="1" ht="16.5" customHeight="1">
      <c r="A135" s="40"/>
      <c r="B135" s="41"/>
      <c r="C135" s="216" t="s">
        <v>267</v>
      </c>
      <c r="D135" s="216" t="s">
        <v>212</v>
      </c>
      <c r="E135" s="217" t="s">
        <v>4964</v>
      </c>
      <c r="F135" s="218" t="s">
        <v>4965</v>
      </c>
      <c r="G135" s="219" t="s">
        <v>270</v>
      </c>
      <c r="H135" s="220">
        <v>17</v>
      </c>
      <c r="I135" s="221"/>
      <c r="J135" s="222">
        <f>ROUND(I135*H135,2)</f>
        <v>0</v>
      </c>
      <c r="K135" s="218" t="s">
        <v>296</v>
      </c>
      <c r="L135" s="46"/>
      <c r="M135" s="223" t="s">
        <v>19</v>
      </c>
      <c r="N135" s="224" t="s">
        <v>45</v>
      </c>
      <c r="O135" s="86"/>
      <c r="P135" s="225">
        <f>O135*H135</f>
        <v>0</v>
      </c>
      <c r="Q135" s="225">
        <v>0.093359999999999999</v>
      </c>
      <c r="R135" s="225">
        <f>Q135*H135</f>
        <v>1.5871200000000001</v>
      </c>
      <c r="S135" s="225">
        <v>0</v>
      </c>
      <c r="T135" s="226">
        <f>S135*H135</f>
        <v>0</v>
      </c>
      <c r="U135" s="40"/>
      <c r="V135" s="40"/>
      <c r="W135" s="40"/>
      <c r="X135" s="40"/>
      <c r="Y135" s="40"/>
      <c r="Z135" s="40"/>
      <c r="AA135" s="40"/>
      <c r="AB135" s="40"/>
      <c r="AC135" s="40"/>
      <c r="AD135" s="40"/>
      <c r="AE135" s="40"/>
      <c r="AR135" s="227" t="s">
        <v>217</v>
      </c>
      <c r="AT135" s="227" t="s">
        <v>212</v>
      </c>
      <c r="AU135" s="227" t="s">
        <v>83</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217</v>
      </c>
      <c r="BM135" s="227" t="s">
        <v>4966</v>
      </c>
    </row>
    <row r="136" s="13" customFormat="1">
      <c r="A136" s="13"/>
      <c r="B136" s="234"/>
      <c r="C136" s="235"/>
      <c r="D136" s="236" t="s">
        <v>221</v>
      </c>
      <c r="E136" s="237" t="s">
        <v>19</v>
      </c>
      <c r="F136" s="238" t="s">
        <v>852</v>
      </c>
      <c r="G136" s="235"/>
      <c r="H136" s="237" t="s">
        <v>19</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221</v>
      </c>
      <c r="AU136" s="244" t="s">
        <v>83</v>
      </c>
      <c r="AV136" s="13" t="s">
        <v>81</v>
      </c>
      <c r="AW136" s="13" t="s">
        <v>34</v>
      </c>
      <c r="AX136" s="13" t="s">
        <v>74</v>
      </c>
      <c r="AY136" s="244" t="s">
        <v>210</v>
      </c>
    </row>
    <row r="137" s="13" customFormat="1">
      <c r="A137" s="13"/>
      <c r="B137" s="234"/>
      <c r="C137" s="235"/>
      <c r="D137" s="236" t="s">
        <v>221</v>
      </c>
      <c r="E137" s="237" t="s">
        <v>19</v>
      </c>
      <c r="F137" s="238" t="s">
        <v>946</v>
      </c>
      <c r="G137" s="235"/>
      <c r="H137" s="237" t="s">
        <v>19</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221</v>
      </c>
      <c r="AU137" s="244" t="s">
        <v>83</v>
      </c>
      <c r="AV137" s="13" t="s">
        <v>81</v>
      </c>
      <c r="AW137" s="13" t="s">
        <v>34</v>
      </c>
      <c r="AX137" s="13" t="s">
        <v>74</v>
      </c>
      <c r="AY137" s="244" t="s">
        <v>210</v>
      </c>
    </row>
    <row r="138" s="14" customFormat="1">
      <c r="A138" s="14"/>
      <c r="B138" s="245"/>
      <c r="C138" s="246"/>
      <c r="D138" s="236" t="s">
        <v>221</v>
      </c>
      <c r="E138" s="247" t="s">
        <v>19</v>
      </c>
      <c r="F138" s="248" t="s">
        <v>3349</v>
      </c>
      <c r="G138" s="246"/>
      <c r="H138" s="249">
        <v>17</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221</v>
      </c>
      <c r="AU138" s="255" t="s">
        <v>83</v>
      </c>
      <c r="AV138" s="14" t="s">
        <v>83</v>
      </c>
      <c r="AW138" s="14" t="s">
        <v>34</v>
      </c>
      <c r="AX138" s="14" t="s">
        <v>74</v>
      </c>
      <c r="AY138" s="255" t="s">
        <v>210</v>
      </c>
    </row>
    <row r="139" s="16" customFormat="1">
      <c r="A139" s="16"/>
      <c r="B139" s="267"/>
      <c r="C139" s="268"/>
      <c r="D139" s="236" t="s">
        <v>221</v>
      </c>
      <c r="E139" s="269" t="s">
        <v>19</v>
      </c>
      <c r="F139" s="270" t="s">
        <v>236</v>
      </c>
      <c r="G139" s="268"/>
      <c r="H139" s="271">
        <v>17</v>
      </c>
      <c r="I139" s="272"/>
      <c r="J139" s="268"/>
      <c r="K139" s="268"/>
      <c r="L139" s="273"/>
      <c r="M139" s="274"/>
      <c r="N139" s="275"/>
      <c r="O139" s="275"/>
      <c r="P139" s="275"/>
      <c r="Q139" s="275"/>
      <c r="R139" s="275"/>
      <c r="S139" s="275"/>
      <c r="T139" s="276"/>
      <c r="U139" s="16"/>
      <c r="V139" s="16"/>
      <c r="W139" s="16"/>
      <c r="X139" s="16"/>
      <c r="Y139" s="16"/>
      <c r="Z139" s="16"/>
      <c r="AA139" s="16"/>
      <c r="AB139" s="16"/>
      <c r="AC139" s="16"/>
      <c r="AD139" s="16"/>
      <c r="AE139" s="16"/>
      <c r="AT139" s="277" t="s">
        <v>221</v>
      </c>
      <c r="AU139" s="277" t="s">
        <v>83</v>
      </c>
      <c r="AV139" s="16" t="s">
        <v>217</v>
      </c>
      <c r="AW139" s="16" t="s">
        <v>34</v>
      </c>
      <c r="AX139" s="16" t="s">
        <v>81</v>
      </c>
      <c r="AY139" s="277" t="s">
        <v>210</v>
      </c>
    </row>
    <row r="140" s="12" customFormat="1" ht="22.8" customHeight="1">
      <c r="A140" s="12"/>
      <c r="B140" s="200"/>
      <c r="C140" s="201"/>
      <c r="D140" s="202" t="s">
        <v>73</v>
      </c>
      <c r="E140" s="214" t="s">
        <v>292</v>
      </c>
      <c r="F140" s="214" t="s">
        <v>455</v>
      </c>
      <c r="G140" s="201"/>
      <c r="H140" s="201"/>
      <c r="I140" s="204"/>
      <c r="J140" s="215">
        <f>BK140</f>
        <v>0</v>
      </c>
      <c r="K140" s="201"/>
      <c r="L140" s="206"/>
      <c r="M140" s="207"/>
      <c r="N140" s="208"/>
      <c r="O140" s="208"/>
      <c r="P140" s="209">
        <f>SUM(P141:P279)</f>
        <v>0</v>
      </c>
      <c r="Q140" s="208"/>
      <c r="R140" s="209">
        <f>SUM(R141:R279)</f>
        <v>3.39633414</v>
      </c>
      <c r="S140" s="208"/>
      <c r="T140" s="210">
        <f>SUM(T141:T279)</f>
        <v>10.913053</v>
      </c>
      <c r="U140" s="12"/>
      <c r="V140" s="12"/>
      <c r="W140" s="12"/>
      <c r="X140" s="12"/>
      <c r="Y140" s="12"/>
      <c r="Z140" s="12"/>
      <c r="AA140" s="12"/>
      <c r="AB140" s="12"/>
      <c r="AC140" s="12"/>
      <c r="AD140" s="12"/>
      <c r="AE140" s="12"/>
      <c r="AR140" s="211" t="s">
        <v>81</v>
      </c>
      <c r="AT140" s="212" t="s">
        <v>73</v>
      </c>
      <c r="AU140" s="212" t="s">
        <v>81</v>
      </c>
      <c r="AY140" s="211" t="s">
        <v>210</v>
      </c>
      <c r="BK140" s="213">
        <f>SUM(BK141:BK279)</f>
        <v>0</v>
      </c>
    </row>
    <row r="141" s="2" customFormat="1" ht="24.15" customHeight="1">
      <c r="A141" s="40"/>
      <c r="B141" s="41"/>
      <c r="C141" s="216" t="s">
        <v>276</v>
      </c>
      <c r="D141" s="216" t="s">
        <v>212</v>
      </c>
      <c r="E141" s="217" t="s">
        <v>4967</v>
      </c>
      <c r="F141" s="218" t="s">
        <v>4968</v>
      </c>
      <c r="G141" s="219" t="s">
        <v>270</v>
      </c>
      <c r="H141" s="220">
        <v>242.14400000000001</v>
      </c>
      <c r="I141" s="221"/>
      <c r="J141" s="222">
        <f>ROUND(I141*H141,2)</f>
        <v>0</v>
      </c>
      <c r="K141" s="218" t="s">
        <v>216</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217</v>
      </c>
      <c r="AT141" s="227" t="s">
        <v>212</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4969</v>
      </c>
    </row>
    <row r="142" s="2" customFormat="1">
      <c r="A142" s="40"/>
      <c r="B142" s="41"/>
      <c r="C142" s="42"/>
      <c r="D142" s="229" t="s">
        <v>219</v>
      </c>
      <c r="E142" s="42"/>
      <c r="F142" s="230" t="s">
        <v>4970</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219</v>
      </c>
      <c r="AU142" s="19" t="s">
        <v>83</v>
      </c>
    </row>
    <row r="143" s="14" customFormat="1">
      <c r="A143" s="14"/>
      <c r="B143" s="245"/>
      <c r="C143" s="246"/>
      <c r="D143" s="236" t="s">
        <v>221</v>
      </c>
      <c r="E143" s="247" t="s">
        <v>19</v>
      </c>
      <c r="F143" s="248" t="s">
        <v>4971</v>
      </c>
      <c r="G143" s="246"/>
      <c r="H143" s="249">
        <v>42.566000000000002</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83</v>
      </c>
      <c r="AV143" s="14" t="s">
        <v>83</v>
      </c>
      <c r="AW143" s="14" t="s">
        <v>34</v>
      </c>
      <c r="AX143" s="14" t="s">
        <v>74</v>
      </c>
      <c r="AY143" s="255" t="s">
        <v>210</v>
      </c>
    </row>
    <row r="144" s="14" customFormat="1">
      <c r="A144" s="14"/>
      <c r="B144" s="245"/>
      <c r="C144" s="246"/>
      <c r="D144" s="236" t="s">
        <v>221</v>
      </c>
      <c r="E144" s="247" t="s">
        <v>19</v>
      </c>
      <c r="F144" s="248" t="s">
        <v>4972</v>
      </c>
      <c r="G144" s="246"/>
      <c r="H144" s="249">
        <v>47.506</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83</v>
      </c>
      <c r="AV144" s="14" t="s">
        <v>83</v>
      </c>
      <c r="AW144" s="14" t="s">
        <v>34</v>
      </c>
      <c r="AX144" s="14" t="s">
        <v>74</v>
      </c>
      <c r="AY144" s="255" t="s">
        <v>210</v>
      </c>
    </row>
    <row r="145" s="14" customFormat="1">
      <c r="A145" s="14"/>
      <c r="B145" s="245"/>
      <c r="C145" s="246"/>
      <c r="D145" s="236" t="s">
        <v>221</v>
      </c>
      <c r="E145" s="247" t="s">
        <v>19</v>
      </c>
      <c r="F145" s="248" t="s">
        <v>4973</v>
      </c>
      <c r="G145" s="246"/>
      <c r="H145" s="249">
        <v>32.490000000000002</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83</v>
      </c>
      <c r="AV145" s="14" t="s">
        <v>83</v>
      </c>
      <c r="AW145" s="14" t="s">
        <v>34</v>
      </c>
      <c r="AX145" s="14" t="s">
        <v>74</v>
      </c>
      <c r="AY145" s="255" t="s">
        <v>210</v>
      </c>
    </row>
    <row r="146" s="14" customFormat="1">
      <c r="A146" s="14"/>
      <c r="B146" s="245"/>
      <c r="C146" s="246"/>
      <c r="D146" s="236" t="s">
        <v>221</v>
      </c>
      <c r="E146" s="247" t="s">
        <v>19</v>
      </c>
      <c r="F146" s="248" t="s">
        <v>4974</v>
      </c>
      <c r="G146" s="246"/>
      <c r="H146" s="249">
        <v>51.655999999999999</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221</v>
      </c>
      <c r="AU146" s="255" t="s">
        <v>83</v>
      </c>
      <c r="AV146" s="14" t="s">
        <v>83</v>
      </c>
      <c r="AW146" s="14" t="s">
        <v>34</v>
      </c>
      <c r="AX146" s="14" t="s">
        <v>74</v>
      </c>
      <c r="AY146" s="255" t="s">
        <v>210</v>
      </c>
    </row>
    <row r="147" s="14" customFormat="1">
      <c r="A147" s="14"/>
      <c r="B147" s="245"/>
      <c r="C147" s="246"/>
      <c r="D147" s="236" t="s">
        <v>221</v>
      </c>
      <c r="E147" s="247" t="s">
        <v>19</v>
      </c>
      <c r="F147" s="248" t="s">
        <v>4975</v>
      </c>
      <c r="G147" s="246"/>
      <c r="H147" s="249">
        <v>43.965000000000003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221</v>
      </c>
      <c r="AU147" s="255" t="s">
        <v>83</v>
      </c>
      <c r="AV147" s="14" t="s">
        <v>83</v>
      </c>
      <c r="AW147" s="14" t="s">
        <v>34</v>
      </c>
      <c r="AX147" s="14" t="s">
        <v>74</v>
      </c>
      <c r="AY147" s="255" t="s">
        <v>210</v>
      </c>
    </row>
    <row r="148" s="14" customFormat="1">
      <c r="A148" s="14"/>
      <c r="B148" s="245"/>
      <c r="C148" s="246"/>
      <c r="D148" s="236" t="s">
        <v>221</v>
      </c>
      <c r="E148" s="247" t="s">
        <v>19</v>
      </c>
      <c r="F148" s="248" t="s">
        <v>4976</v>
      </c>
      <c r="G148" s="246"/>
      <c r="H148" s="249">
        <v>10.606999999999999</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221</v>
      </c>
      <c r="AU148" s="255" t="s">
        <v>83</v>
      </c>
      <c r="AV148" s="14" t="s">
        <v>83</v>
      </c>
      <c r="AW148" s="14" t="s">
        <v>34</v>
      </c>
      <c r="AX148" s="14" t="s">
        <v>74</v>
      </c>
      <c r="AY148" s="255" t="s">
        <v>210</v>
      </c>
    </row>
    <row r="149" s="14" customFormat="1">
      <c r="A149" s="14"/>
      <c r="B149" s="245"/>
      <c r="C149" s="246"/>
      <c r="D149" s="236" t="s">
        <v>221</v>
      </c>
      <c r="E149" s="247" t="s">
        <v>19</v>
      </c>
      <c r="F149" s="248" t="s">
        <v>4977</v>
      </c>
      <c r="G149" s="246"/>
      <c r="H149" s="249">
        <v>13.353999999999999</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83</v>
      </c>
      <c r="AV149" s="14" t="s">
        <v>83</v>
      </c>
      <c r="AW149" s="14" t="s">
        <v>34</v>
      </c>
      <c r="AX149" s="14" t="s">
        <v>74</v>
      </c>
      <c r="AY149" s="255" t="s">
        <v>210</v>
      </c>
    </row>
    <row r="150" s="16" customFormat="1">
      <c r="A150" s="16"/>
      <c r="B150" s="267"/>
      <c r="C150" s="268"/>
      <c r="D150" s="236" t="s">
        <v>221</v>
      </c>
      <c r="E150" s="269" t="s">
        <v>19</v>
      </c>
      <c r="F150" s="270" t="s">
        <v>236</v>
      </c>
      <c r="G150" s="268"/>
      <c r="H150" s="271">
        <v>242.14400000000001</v>
      </c>
      <c r="I150" s="272"/>
      <c r="J150" s="268"/>
      <c r="K150" s="268"/>
      <c r="L150" s="273"/>
      <c r="M150" s="274"/>
      <c r="N150" s="275"/>
      <c r="O150" s="275"/>
      <c r="P150" s="275"/>
      <c r="Q150" s="275"/>
      <c r="R150" s="275"/>
      <c r="S150" s="275"/>
      <c r="T150" s="276"/>
      <c r="U150" s="16"/>
      <c r="V150" s="16"/>
      <c r="W150" s="16"/>
      <c r="X150" s="16"/>
      <c r="Y150" s="16"/>
      <c r="Z150" s="16"/>
      <c r="AA150" s="16"/>
      <c r="AB150" s="16"/>
      <c r="AC150" s="16"/>
      <c r="AD150" s="16"/>
      <c r="AE150" s="16"/>
      <c r="AT150" s="277" t="s">
        <v>221</v>
      </c>
      <c r="AU150" s="277" t="s">
        <v>83</v>
      </c>
      <c r="AV150" s="16" t="s">
        <v>217</v>
      </c>
      <c r="AW150" s="16" t="s">
        <v>34</v>
      </c>
      <c r="AX150" s="16" t="s">
        <v>81</v>
      </c>
      <c r="AY150" s="277" t="s">
        <v>210</v>
      </c>
    </row>
    <row r="151" s="2" customFormat="1" ht="24.15" customHeight="1">
      <c r="A151" s="40"/>
      <c r="B151" s="41"/>
      <c r="C151" s="216" t="s">
        <v>281</v>
      </c>
      <c r="D151" s="216" t="s">
        <v>212</v>
      </c>
      <c r="E151" s="217" t="s">
        <v>4978</v>
      </c>
      <c r="F151" s="218" t="s">
        <v>4979</v>
      </c>
      <c r="G151" s="219" t="s">
        <v>270</v>
      </c>
      <c r="H151" s="220">
        <v>14528.639999999999</v>
      </c>
      <c r="I151" s="221"/>
      <c r="J151" s="222">
        <f>ROUND(I151*H151,2)</f>
        <v>0</v>
      </c>
      <c r="K151" s="218" t="s">
        <v>216</v>
      </c>
      <c r="L151" s="46"/>
      <c r="M151" s="223" t="s">
        <v>19</v>
      </c>
      <c r="N151" s="224"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217</v>
      </c>
      <c r="AT151" s="227" t="s">
        <v>212</v>
      </c>
      <c r="AU151" s="227" t="s">
        <v>83</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217</v>
      </c>
      <c r="BM151" s="227" t="s">
        <v>4980</v>
      </c>
    </row>
    <row r="152" s="2" customFormat="1">
      <c r="A152" s="40"/>
      <c r="B152" s="41"/>
      <c r="C152" s="42"/>
      <c r="D152" s="229" t="s">
        <v>219</v>
      </c>
      <c r="E152" s="42"/>
      <c r="F152" s="230" t="s">
        <v>4981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219</v>
      </c>
      <c r="AU152" s="19" t="s">
        <v>83</v>
      </c>
    </row>
    <row r="153" s="14" customFormat="1">
      <c r="A153" s="14"/>
      <c r="B153" s="245"/>
      <c r="C153" s="246"/>
      <c r="D153" s="236" t="s">
        <v>221</v>
      </c>
      <c r="E153" s="246"/>
      <c r="F153" s="248" t="s">
        <v>4982</v>
      </c>
      <c r="G153" s="246"/>
      <c r="H153" s="249">
        <v>14528.639999999999</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221</v>
      </c>
      <c r="AU153" s="255" t="s">
        <v>83</v>
      </c>
      <c r="AV153" s="14" t="s">
        <v>83</v>
      </c>
      <c r="AW153" s="14" t="s">
        <v>4</v>
      </c>
      <c r="AX153" s="14" t="s">
        <v>81</v>
      </c>
      <c r="AY153" s="255" t="s">
        <v>210</v>
      </c>
    </row>
    <row r="154" s="2" customFormat="1" ht="24.15" customHeight="1">
      <c r="A154" s="40"/>
      <c r="B154" s="41"/>
      <c r="C154" s="216" t="s">
        <v>286</v>
      </c>
      <c r="D154" s="216" t="s">
        <v>212</v>
      </c>
      <c r="E154" s="217" t="s">
        <v>4983</v>
      </c>
      <c r="F154" s="218" t="s">
        <v>4984</v>
      </c>
      <c r="G154" s="219" t="s">
        <v>270</v>
      </c>
      <c r="H154" s="220">
        <v>242.14400000000001</v>
      </c>
      <c r="I154" s="221"/>
      <c r="J154" s="222">
        <f>ROUND(I154*H154,2)</f>
        <v>0</v>
      </c>
      <c r="K154" s="218" t="s">
        <v>216</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217</v>
      </c>
      <c r="AT154" s="227" t="s">
        <v>212</v>
      </c>
      <c r="AU154" s="227" t="s">
        <v>83</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217</v>
      </c>
      <c r="BM154" s="227" t="s">
        <v>4985</v>
      </c>
    </row>
    <row r="155" s="2" customFormat="1">
      <c r="A155" s="40"/>
      <c r="B155" s="41"/>
      <c r="C155" s="42"/>
      <c r="D155" s="229" t="s">
        <v>219</v>
      </c>
      <c r="E155" s="42"/>
      <c r="F155" s="230" t="s">
        <v>4986</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219</v>
      </c>
      <c r="AU155" s="19" t="s">
        <v>83</v>
      </c>
    </row>
    <row r="156" s="2" customFormat="1" ht="16.5" customHeight="1">
      <c r="A156" s="40"/>
      <c r="B156" s="41"/>
      <c r="C156" s="216" t="s">
        <v>292</v>
      </c>
      <c r="D156" s="216" t="s">
        <v>212</v>
      </c>
      <c r="E156" s="217" t="s">
        <v>4987</v>
      </c>
      <c r="F156" s="218" t="s">
        <v>4988</v>
      </c>
      <c r="G156" s="219" t="s">
        <v>295</v>
      </c>
      <c r="H156" s="220">
        <v>1</v>
      </c>
      <c r="I156" s="221"/>
      <c r="J156" s="222">
        <f>ROUND(I156*H156,2)</f>
        <v>0</v>
      </c>
      <c r="K156" s="218" t="s">
        <v>296</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217</v>
      </c>
      <c r="AT156" s="227" t="s">
        <v>212</v>
      </c>
      <c r="AU156" s="227" t="s">
        <v>83</v>
      </c>
      <c r="AY156" s="19" t="s">
        <v>210</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217</v>
      </c>
      <c r="BM156" s="227" t="s">
        <v>4989</v>
      </c>
    </row>
    <row r="157" s="2" customFormat="1" ht="16.5" customHeight="1">
      <c r="A157" s="40"/>
      <c r="B157" s="41"/>
      <c r="C157" s="216" t="s">
        <v>299</v>
      </c>
      <c r="D157" s="216" t="s">
        <v>212</v>
      </c>
      <c r="E157" s="217" t="s">
        <v>4990</v>
      </c>
      <c r="F157" s="218" t="s">
        <v>4991</v>
      </c>
      <c r="G157" s="219" t="s">
        <v>270</v>
      </c>
      <c r="H157" s="220">
        <v>242.14400000000001</v>
      </c>
      <c r="I157" s="221"/>
      <c r="J157" s="222">
        <f>ROUND(I157*H157,2)</f>
        <v>0</v>
      </c>
      <c r="K157" s="218" t="s">
        <v>216</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217</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4992</v>
      </c>
    </row>
    <row r="158" s="2" customFormat="1">
      <c r="A158" s="40"/>
      <c r="B158" s="41"/>
      <c r="C158" s="42"/>
      <c r="D158" s="229" t="s">
        <v>219</v>
      </c>
      <c r="E158" s="42"/>
      <c r="F158" s="230" t="s">
        <v>4993</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219</v>
      </c>
      <c r="AU158" s="19" t="s">
        <v>83</v>
      </c>
    </row>
    <row r="159" s="2" customFormat="1" ht="16.5" customHeight="1">
      <c r="A159" s="40"/>
      <c r="B159" s="41"/>
      <c r="C159" s="216" t="s">
        <v>307</v>
      </c>
      <c r="D159" s="216" t="s">
        <v>212</v>
      </c>
      <c r="E159" s="217" t="s">
        <v>4994</v>
      </c>
      <c r="F159" s="218" t="s">
        <v>4995</v>
      </c>
      <c r="G159" s="219" t="s">
        <v>270</v>
      </c>
      <c r="H159" s="220">
        <v>14528.639999999999</v>
      </c>
      <c r="I159" s="221"/>
      <c r="J159" s="222">
        <f>ROUND(I159*H159,2)</f>
        <v>0</v>
      </c>
      <c r="K159" s="218" t="s">
        <v>216</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217</v>
      </c>
      <c r="AT159" s="227" t="s">
        <v>212</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4996</v>
      </c>
    </row>
    <row r="160" s="2" customFormat="1">
      <c r="A160" s="40"/>
      <c r="B160" s="41"/>
      <c r="C160" s="42"/>
      <c r="D160" s="229" t="s">
        <v>219</v>
      </c>
      <c r="E160" s="42"/>
      <c r="F160" s="230" t="s">
        <v>4997</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219</v>
      </c>
      <c r="AU160" s="19" t="s">
        <v>83</v>
      </c>
    </row>
    <row r="161" s="14" customFormat="1">
      <c r="A161" s="14"/>
      <c r="B161" s="245"/>
      <c r="C161" s="246"/>
      <c r="D161" s="236" t="s">
        <v>221</v>
      </c>
      <c r="E161" s="246"/>
      <c r="F161" s="248" t="s">
        <v>4982</v>
      </c>
      <c r="G161" s="246"/>
      <c r="H161" s="249">
        <v>14528.639999999999</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221</v>
      </c>
      <c r="AU161" s="255" t="s">
        <v>83</v>
      </c>
      <c r="AV161" s="14" t="s">
        <v>83</v>
      </c>
      <c r="AW161" s="14" t="s">
        <v>4</v>
      </c>
      <c r="AX161" s="14" t="s">
        <v>81</v>
      </c>
      <c r="AY161" s="255" t="s">
        <v>210</v>
      </c>
    </row>
    <row r="162" s="2" customFormat="1" ht="16.5" customHeight="1">
      <c r="A162" s="40"/>
      <c r="B162" s="41"/>
      <c r="C162" s="216" t="s">
        <v>314</v>
      </c>
      <c r="D162" s="216" t="s">
        <v>212</v>
      </c>
      <c r="E162" s="217" t="s">
        <v>4998</v>
      </c>
      <c r="F162" s="218" t="s">
        <v>4999</v>
      </c>
      <c r="G162" s="219" t="s">
        <v>270</v>
      </c>
      <c r="H162" s="220">
        <v>242.14400000000001</v>
      </c>
      <c r="I162" s="221"/>
      <c r="J162" s="222">
        <f>ROUND(I162*H162,2)</f>
        <v>0</v>
      </c>
      <c r="K162" s="218" t="s">
        <v>216</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217</v>
      </c>
      <c r="AT162" s="227" t="s">
        <v>212</v>
      </c>
      <c r="AU162" s="227" t="s">
        <v>83</v>
      </c>
      <c r="AY162" s="19" t="s">
        <v>210</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217</v>
      </c>
      <c r="BM162" s="227" t="s">
        <v>5000</v>
      </c>
    </row>
    <row r="163" s="2" customFormat="1">
      <c r="A163" s="40"/>
      <c r="B163" s="41"/>
      <c r="C163" s="42"/>
      <c r="D163" s="229" t="s">
        <v>219</v>
      </c>
      <c r="E163" s="42"/>
      <c r="F163" s="230" t="s">
        <v>5001</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219</v>
      </c>
      <c r="AU163" s="19" t="s">
        <v>83</v>
      </c>
    </row>
    <row r="164" s="2" customFormat="1" ht="24.15" customHeight="1">
      <c r="A164" s="40"/>
      <c r="B164" s="41"/>
      <c r="C164" s="216" t="s">
        <v>332</v>
      </c>
      <c r="D164" s="216" t="s">
        <v>212</v>
      </c>
      <c r="E164" s="217" t="s">
        <v>5002</v>
      </c>
      <c r="F164" s="218" t="s">
        <v>5003</v>
      </c>
      <c r="G164" s="219" t="s">
        <v>270</v>
      </c>
      <c r="H164" s="220">
        <v>184.96700000000001</v>
      </c>
      <c r="I164" s="221"/>
      <c r="J164" s="222">
        <f>ROUND(I164*H164,2)</f>
        <v>0</v>
      </c>
      <c r="K164" s="218" t="s">
        <v>216</v>
      </c>
      <c r="L164" s="46"/>
      <c r="M164" s="223" t="s">
        <v>19</v>
      </c>
      <c r="N164" s="224" t="s">
        <v>45</v>
      </c>
      <c r="O164" s="86"/>
      <c r="P164" s="225">
        <f>O164*H164</f>
        <v>0</v>
      </c>
      <c r="Q164" s="225">
        <v>0</v>
      </c>
      <c r="R164" s="225">
        <f>Q164*H164</f>
        <v>0</v>
      </c>
      <c r="S164" s="225">
        <v>0.058999999999999997</v>
      </c>
      <c r="T164" s="226">
        <f>S164*H164</f>
        <v>10.913053</v>
      </c>
      <c r="U164" s="40"/>
      <c r="V164" s="40"/>
      <c r="W164" s="40"/>
      <c r="X164" s="40"/>
      <c r="Y164" s="40"/>
      <c r="Z164" s="40"/>
      <c r="AA164" s="40"/>
      <c r="AB164" s="40"/>
      <c r="AC164" s="40"/>
      <c r="AD164" s="40"/>
      <c r="AE164" s="40"/>
      <c r="AR164" s="227" t="s">
        <v>217</v>
      </c>
      <c r="AT164" s="227" t="s">
        <v>212</v>
      </c>
      <c r="AU164" s="227" t="s">
        <v>83</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217</v>
      </c>
      <c r="BM164" s="227" t="s">
        <v>5004</v>
      </c>
    </row>
    <row r="165" s="2" customFormat="1">
      <c r="A165" s="40"/>
      <c r="B165" s="41"/>
      <c r="C165" s="42"/>
      <c r="D165" s="229" t="s">
        <v>219</v>
      </c>
      <c r="E165" s="42"/>
      <c r="F165" s="230" t="s">
        <v>5005</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219</v>
      </c>
      <c r="AU165" s="19" t="s">
        <v>83</v>
      </c>
    </row>
    <row r="166" s="13" customFormat="1">
      <c r="A166" s="13"/>
      <c r="B166" s="234"/>
      <c r="C166" s="235"/>
      <c r="D166" s="236" t="s">
        <v>221</v>
      </c>
      <c r="E166" s="237" t="s">
        <v>19</v>
      </c>
      <c r="F166" s="238" t="s">
        <v>4937</v>
      </c>
      <c r="G166" s="235"/>
      <c r="H166" s="237" t="s">
        <v>19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221</v>
      </c>
      <c r="AU166" s="244" t="s">
        <v>83</v>
      </c>
      <c r="AV166" s="13" t="s">
        <v>81</v>
      </c>
      <c r="AW166" s="13" t="s">
        <v>34</v>
      </c>
      <c r="AX166" s="13" t="s">
        <v>74</v>
      </c>
      <c r="AY166" s="244" t="s">
        <v>210</v>
      </c>
    </row>
    <row r="167" s="14" customFormat="1">
      <c r="A167" s="14"/>
      <c r="B167" s="245"/>
      <c r="C167" s="246"/>
      <c r="D167" s="236" t="s">
        <v>221</v>
      </c>
      <c r="E167" s="247" t="s">
        <v>19</v>
      </c>
      <c r="F167" s="248" t="s">
        <v>4938</v>
      </c>
      <c r="G167" s="246"/>
      <c r="H167" s="249">
        <v>31.920000000000002</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221</v>
      </c>
      <c r="AU167" s="255" t="s">
        <v>83</v>
      </c>
      <c r="AV167" s="14" t="s">
        <v>83</v>
      </c>
      <c r="AW167" s="14" t="s">
        <v>34</v>
      </c>
      <c r="AX167" s="14" t="s">
        <v>74</v>
      </c>
      <c r="AY167" s="255" t="s">
        <v>210</v>
      </c>
    </row>
    <row r="168" s="14" customFormat="1">
      <c r="A168" s="14"/>
      <c r="B168" s="245"/>
      <c r="C168" s="246"/>
      <c r="D168" s="236" t="s">
        <v>221</v>
      </c>
      <c r="E168" s="247" t="s">
        <v>19</v>
      </c>
      <c r="F168" s="248" t="s">
        <v>4939</v>
      </c>
      <c r="G168" s="246"/>
      <c r="H168" s="249">
        <v>23.850000000000001</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221</v>
      </c>
      <c r="AU168" s="255" t="s">
        <v>83</v>
      </c>
      <c r="AV168" s="14" t="s">
        <v>83</v>
      </c>
      <c r="AW168" s="14" t="s">
        <v>34</v>
      </c>
      <c r="AX168" s="14" t="s">
        <v>74</v>
      </c>
      <c r="AY168" s="255" t="s">
        <v>210</v>
      </c>
    </row>
    <row r="169" s="15" customFormat="1">
      <c r="A169" s="15"/>
      <c r="B169" s="256"/>
      <c r="C169" s="257"/>
      <c r="D169" s="236" t="s">
        <v>221</v>
      </c>
      <c r="E169" s="258" t="s">
        <v>19</v>
      </c>
      <c r="F169" s="259" t="s">
        <v>234</v>
      </c>
      <c r="G169" s="257"/>
      <c r="H169" s="260">
        <v>55.770000000000003</v>
      </c>
      <c r="I169" s="261"/>
      <c r="J169" s="257"/>
      <c r="K169" s="257"/>
      <c r="L169" s="262"/>
      <c r="M169" s="263"/>
      <c r="N169" s="264"/>
      <c r="O169" s="264"/>
      <c r="P169" s="264"/>
      <c r="Q169" s="264"/>
      <c r="R169" s="264"/>
      <c r="S169" s="264"/>
      <c r="T169" s="265"/>
      <c r="U169" s="15"/>
      <c r="V169" s="15"/>
      <c r="W169" s="15"/>
      <c r="X169" s="15"/>
      <c r="Y169" s="15"/>
      <c r="Z169" s="15"/>
      <c r="AA169" s="15"/>
      <c r="AB169" s="15"/>
      <c r="AC169" s="15"/>
      <c r="AD169" s="15"/>
      <c r="AE169" s="15"/>
      <c r="AT169" s="266" t="s">
        <v>221</v>
      </c>
      <c r="AU169" s="266" t="s">
        <v>83</v>
      </c>
      <c r="AV169" s="15" t="s">
        <v>91</v>
      </c>
      <c r="AW169" s="15" t="s">
        <v>34</v>
      </c>
      <c r="AX169" s="15" t="s">
        <v>74</v>
      </c>
      <c r="AY169" s="266" t="s">
        <v>210</v>
      </c>
    </row>
    <row r="170" s="13" customFormat="1">
      <c r="A170" s="13"/>
      <c r="B170" s="234"/>
      <c r="C170" s="235"/>
      <c r="D170" s="236" t="s">
        <v>221</v>
      </c>
      <c r="E170" s="237" t="s">
        <v>19</v>
      </c>
      <c r="F170" s="238" t="s">
        <v>4940</v>
      </c>
      <c r="G170" s="235"/>
      <c r="H170" s="237" t="s">
        <v>19</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221</v>
      </c>
      <c r="AU170" s="244" t="s">
        <v>83</v>
      </c>
      <c r="AV170" s="13" t="s">
        <v>81</v>
      </c>
      <c r="AW170" s="13" t="s">
        <v>34</v>
      </c>
      <c r="AX170" s="13" t="s">
        <v>74</v>
      </c>
      <c r="AY170" s="244" t="s">
        <v>210</v>
      </c>
    </row>
    <row r="171" s="14" customFormat="1">
      <c r="A171" s="14"/>
      <c r="B171" s="245"/>
      <c r="C171" s="246"/>
      <c r="D171" s="236" t="s">
        <v>221</v>
      </c>
      <c r="E171" s="247" t="s">
        <v>19</v>
      </c>
      <c r="F171" s="248" t="s">
        <v>4941</v>
      </c>
      <c r="G171" s="246"/>
      <c r="H171" s="249">
        <v>25.359999999999999</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221</v>
      </c>
      <c r="AU171" s="255" t="s">
        <v>83</v>
      </c>
      <c r="AV171" s="14" t="s">
        <v>83</v>
      </c>
      <c r="AW171" s="14" t="s">
        <v>34</v>
      </c>
      <c r="AX171" s="14" t="s">
        <v>74</v>
      </c>
      <c r="AY171" s="255" t="s">
        <v>210</v>
      </c>
    </row>
    <row r="172" s="14" customFormat="1">
      <c r="A172" s="14"/>
      <c r="B172" s="245"/>
      <c r="C172" s="246"/>
      <c r="D172" s="236" t="s">
        <v>221</v>
      </c>
      <c r="E172" s="247" t="s">
        <v>19</v>
      </c>
      <c r="F172" s="248" t="s">
        <v>4942</v>
      </c>
      <c r="G172" s="246"/>
      <c r="H172" s="249">
        <v>43.859999999999999</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221</v>
      </c>
      <c r="AU172" s="255" t="s">
        <v>83</v>
      </c>
      <c r="AV172" s="14" t="s">
        <v>83</v>
      </c>
      <c r="AW172" s="14" t="s">
        <v>34</v>
      </c>
      <c r="AX172" s="14" t="s">
        <v>74</v>
      </c>
      <c r="AY172" s="255" t="s">
        <v>210</v>
      </c>
    </row>
    <row r="173" s="15" customFormat="1">
      <c r="A173" s="15"/>
      <c r="B173" s="256"/>
      <c r="C173" s="257"/>
      <c r="D173" s="236" t="s">
        <v>221</v>
      </c>
      <c r="E173" s="258" t="s">
        <v>19</v>
      </c>
      <c r="F173" s="259" t="s">
        <v>234</v>
      </c>
      <c r="G173" s="257"/>
      <c r="H173" s="260">
        <v>69.219999999999999</v>
      </c>
      <c r="I173" s="261"/>
      <c r="J173" s="257"/>
      <c r="K173" s="257"/>
      <c r="L173" s="262"/>
      <c r="M173" s="263"/>
      <c r="N173" s="264"/>
      <c r="O173" s="264"/>
      <c r="P173" s="264"/>
      <c r="Q173" s="264"/>
      <c r="R173" s="264"/>
      <c r="S173" s="264"/>
      <c r="T173" s="265"/>
      <c r="U173" s="15"/>
      <c r="V173" s="15"/>
      <c r="W173" s="15"/>
      <c r="X173" s="15"/>
      <c r="Y173" s="15"/>
      <c r="Z173" s="15"/>
      <c r="AA173" s="15"/>
      <c r="AB173" s="15"/>
      <c r="AC173" s="15"/>
      <c r="AD173" s="15"/>
      <c r="AE173" s="15"/>
      <c r="AT173" s="266" t="s">
        <v>221</v>
      </c>
      <c r="AU173" s="266" t="s">
        <v>83</v>
      </c>
      <c r="AV173" s="15" t="s">
        <v>91</v>
      </c>
      <c r="AW173" s="15" t="s">
        <v>34</v>
      </c>
      <c r="AX173" s="15" t="s">
        <v>74</v>
      </c>
      <c r="AY173" s="266" t="s">
        <v>210</v>
      </c>
    </row>
    <row r="174" s="13" customFormat="1">
      <c r="A174" s="13"/>
      <c r="B174" s="234"/>
      <c r="C174" s="235"/>
      <c r="D174" s="236" t="s">
        <v>221</v>
      </c>
      <c r="E174" s="237" t="s">
        <v>19</v>
      </c>
      <c r="F174" s="238" t="s">
        <v>4943</v>
      </c>
      <c r="G174" s="235"/>
      <c r="H174" s="237" t="s">
        <v>19</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221</v>
      </c>
      <c r="AU174" s="244" t="s">
        <v>83</v>
      </c>
      <c r="AV174" s="13" t="s">
        <v>81</v>
      </c>
      <c r="AW174" s="13" t="s">
        <v>34</v>
      </c>
      <c r="AX174" s="13" t="s">
        <v>74</v>
      </c>
      <c r="AY174" s="244" t="s">
        <v>210</v>
      </c>
    </row>
    <row r="175" s="14" customFormat="1">
      <c r="A175" s="14"/>
      <c r="B175" s="245"/>
      <c r="C175" s="246"/>
      <c r="D175" s="236" t="s">
        <v>221</v>
      </c>
      <c r="E175" s="247" t="s">
        <v>19</v>
      </c>
      <c r="F175" s="248" t="s">
        <v>4944</v>
      </c>
      <c r="G175" s="246"/>
      <c r="H175" s="249">
        <v>45.390000000000001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221</v>
      </c>
      <c r="AU175" s="255" t="s">
        <v>83</v>
      </c>
      <c r="AV175" s="14" t="s">
        <v>83</v>
      </c>
      <c r="AW175" s="14" t="s">
        <v>34</v>
      </c>
      <c r="AX175" s="14" t="s">
        <v>74</v>
      </c>
      <c r="AY175" s="255" t="s">
        <v>210</v>
      </c>
    </row>
    <row r="176" s="14" customFormat="1">
      <c r="A176" s="14"/>
      <c r="B176" s="245"/>
      <c r="C176" s="246"/>
      <c r="D176" s="236" t="s">
        <v>221</v>
      </c>
      <c r="E176" s="247" t="s">
        <v>19</v>
      </c>
      <c r="F176" s="248" t="s">
        <v>4945</v>
      </c>
      <c r="G176" s="246"/>
      <c r="H176" s="249">
        <v>9.1999999999999993</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221</v>
      </c>
      <c r="AU176" s="255" t="s">
        <v>83</v>
      </c>
      <c r="AV176" s="14" t="s">
        <v>83</v>
      </c>
      <c r="AW176" s="14" t="s">
        <v>34</v>
      </c>
      <c r="AX176" s="14" t="s">
        <v>74</v>
      </c>
      <c r="AY176" s="255" t="s">
        <v>210</v>
      </c>
    </row>
    <row r="177" s="15" customFormat="1">
      <c r="A177" s="15"/>
      <c r="B177" s="256"/>
      <c r="C177" s="257"/>
      <c r="D177" s="236" t="s">
        <v>221</v>
      </c>
      <c r="E177" s="258" t="s">
        <v>19</v>
      </c>
      <c r="F177" s="259" t="s">
        <v>234</v>
      </c>
      <c r="G177" s="257"/>
      <c r="H177" s="260">
        <v>54.590000000000003</v>
      </c>
      <c r="I177" s="261"/>
      <c r="J177" s="257"/>
      <c r="K177" s="257"/>
      <c r="L177" s="262"/>
      <c r="M177" s="263"/>
      <c r="N177" s="264"/>
      <c r="O177" s="264"/>
      <c r="P177" s="264"/>
      <c r="Q177" s="264"/>
      <c r="R177" s="264"/>
      <c r="S177" s="264"/>
      <c r="T177" s="265"/>
      <c r="U177" s="15"/>
      <c r="V177" s="15"/>
      <c r="W177" s="15"/>
      <c r="X177" s="15"/>
      <c r="Y177" s="15"/>
      <c r="Z177" s="15"/>
      <c r="AA177" s="15"/>
      <c r="AB177" s="15"/>
      <c r="AC177" s="15"/>
      <c r="AD177" s="15"/>
      <c r="AE177" s="15"/>
      <c r="AT177" s="266" t="s">
        <v>221</v>
      </c>
      <c r="AU177" s="266" t="s">
        <v>83</v>
      </c>
      <c r="AV177" s="15" t="s">
        <v>91</v>
      </c>
      <c r="AW177" s="15" t="s">
        <v>34</v>
      </c>
      <c r="AX177" s="15" t="s">
        <v>74</v>
      </c>
      <c r="AY177" s="266" t="s">
        <v>210</v>
      </c>
    </row>
    <row r="178" s="14" customFormat="1">
      <c r="A178" s="14"/>
      <c r="B178" s="245"/>
      <c r="C178" s="246"/>
      <c r="D178" s="236" t="s">
        <v>221</v>
      </c>
      <c r="E178" s="247" t="s">
        <v>19</v>
      </c>
      <c r="F178" s="248" t="s">
        <v>4946</v>
      </c>
      <c r="G178" s="246"/>
      <c r="H178" s="249">
        <v>5.3869999999999996</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221</v>
      </c>
      <c r="AU178" s="255" t="s">
        <v>83</v>
      </c>
      <c r="AV178" s="14" t="s">
        <v>83</v>
      </c>
      <c r="AW178" s="14" t="s">
        <v>34</v>
      </c>
      <c r="AX178" s="14" t="s">
        <v>74</v>
      </c>
      <c r="AY178" s="255" t="s">
        <v>210</v>
      </c>
    </row>
    <row r="179" s="16" customFormat="1">
      <c r="A179" s="16"/>
      <c r="B179" s="267"/>
      <c r="C179" s="268"/>
      <c r="D179" s="236" t="s">
        <v>221</v>
      </c>
      <c r="E179" s="269" t="s">
        <v>19</v>
      </c>
      <c r="F179" s="270" t="s">
        <v>236</v>
      </c>
      <c r="G179" s="268"/>
      <c r="H179" s="271">
        <v>184.96700000000001</v>
      </c>
      <c r="I179" s="272"/>
      <c r="J179" s="268"/>
      <c r="K179" s="268"/>
      <c r="L179" s="273"/>
      <c r="M179" s="274"/>
      <c r="N179" s="275"/>
      <c r="O179" s="275"/>
      <c r="P179" s="275"/>
      <c r="Q179" s="275"/>
      <c r="R179" s="275"/>
      <c r="S179" s="275"/>
      <c r="T179" s="276"/>
      <c r="U179" s="16"/>
      <c r="V179" s="16"/>
      <c r="W179" s="16"/>
      <c r="X179" s="16"/>
      <c r="Y179" s="16"/>
      <c r="Z179" s="16"/>
      <c r="AA179" s="16"/>
      <c r="AB179" s="16"/>
      <c r="AC179" s="16"/>
      <c r="AD179" s="16"/>
      <c r="AE179" s="16"/>
      <c r="AT179" s="277" t="s">
        <v>221</v>
      </c>
      <c r="AU179" s="277" t="s">
        <v>83</v>
      </c>
      <c r="AV179" s="16" t="s">
        <v>217</v>
      </c>
      <c r="AW179" s="16" t="s">
        <v>34</v>
      </c>
      <c r="AX179" s="16" t="s">
        <v>81</v>
      </c>
      <c r="AY179" s="277" t="s">
        <v>210</v>
      </c>
    </row>
    <row r="180" s="13" customFormat="1">
      <c r="A180" s="13"/>
      <c r="B180" s="234"/>
      <c r="C180" s="235"/>
      <c r="D180" s="236" t="s">
        <v>221</v>
      </c>
      <c r="E180" s="237" t="s">
        <v>19</v>
      </c>
      <c r="F180" s="238" t="s">
        <v>4947</v>
      </c>
      <c r="G180" s="235"/>
      <c r="H180" s="237" t="s">
        <v>19</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221</v>
      </c>
      <c r="AU180" s="244" t="s">
        <v>83</v>
      </c>
      <c r="AV180" s="13" t="s">
        <v>81</v>
      </c>
      <c r="AW180" s="13" t="s">
        <v>34</v>
      </c>
      <c r="AX180" s="13" t="s">
        <v>74</v>
      </c>
      <c r="AY180" s="244" t="s">
        <v>210</v>
      </c>
    </row>
    <row r="181" s="2" customFormat="1" ht="16.5" customHeight="1">
      <c r="A181" s="40"/>
      <c r="B181" s="41"/>
      <c r="C181" s="216" t="s">
        <v>349</v>
      </c>
      <c r="D181" s="216" t="s">
        <v>212</v>
      </c>
      <c r="E181" s="217" t="s">
        <v>2597</v>
      </c>
      <c r="F181" s="218" t="s">
        <v>2598</v>
      </c>
      <c r="G181" s="219" t="s">
        <v>270</v>
      </c>
      <c r="H181" s="220">
        <v>225</v>
      </c>
      <c r="I181" s="221"/>
      <c r="J181" s="222">
        <f>ROUND(I181*H181,2)</f>
        <v>0</v>
      </c>
      <c r="K181" s="218" t="s">
        <v>296</v>
      </c>
      <c r="L181" s="46"/>
      <c r="M181" s="223" t="s">
        <v>19</v>
      </c>
      <c r="N181" s="224"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217</v>
      </c>
      <c r="AT181" s="227" t="s">
        <v>212</v>
      </c>
      <c r="AU181" s="227" t="s">
        <v>83</v>
      </c>
      <c r="AY181" s="19" t="s">
        <v>210</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217</v>
      </c>
      <c r="BM181" s="227" t="s">
        <v>2599</v>
      </c>
    </row>
    <row r="182" s="13" customFormat="1">
      <c r="A182" s="13"/>
      <c r="B182" s="234"/>
      <c r="C182" s="235"/>
      <c r="D182" s="236" t="s">
        <v>221</v>
      </c>
      <c r="E182" s="237" t="s">
        <v>19</v>
      </c>
      <c r="F182" s="238" t="s">
        <v>852</v>
      </c>
      <c r="G182" s="235"/>
      <c r="H182" s="237" t="s">
        <v>19</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221</v>
      </c>
      <c r="AU182" s="244" t="s">
        <v>83</v>
      </c>
      <c r="AV182" s="13" t="s">
        <v>81</v>
      </c>
      <c r="AW182" s="13" t="s">
        <v>34</v>
      </c>
      <c r="AX182" s="13" t="s">
        <v>74</v>
      </c>
      <c r="AY182" s="244" t="s">
        <v>210</v>
      </c>
    </row>
    <row r="183" s="13" customFormat="1">
      <c r="A183" s="13"/>
      <c r="B183" s="234"/>
      <c r="C183" s="235"/>
      <c r="D183" s="236" t="s">
        <v>221</v>
      </c>
      <c r="E183" s="237" t="s">
        <v>19</v>
      </c>
      <c r="F183" s="238" t="s">
        <v>946</v>
      </c>
      <c r="G183" s="235"/>
      <c r="H183" s="237" t="s">
        <v>19</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221</v>
      </c>
      <c r="AU183" s="244" t="s">
        <v>83</v>
      </c>
      <c r="AV183" s="13" t="s">
        <v>81</v>
      </c>
      <c r="AW183" s="13" t="s">
        <v>34</v>
      </c>
      <c r="AX183" s="13" t="s">
        <v>74</v>
      </c>
      <c r="AY183" s="244" t="s">
        <v>210</v>
      </c>
    </row>
    <row r="184" s="14" customFormat="1">
      <c r="A184" s="14"/>
      <c r="B184" s="245"/>
      <c r="C184" s="246"/>
      <c r="D184" s="236" t="s">
        <v>221</v>
      </c>
      <c r="E184" s="247" t="s">
        <v>19</v>
      </c>
      <c r="F184" s="248" t="s">
        <v>5006</v>
      </c>
      <c r="G184" s="246"/>
      <c r="H184" s="249">
        <v>180</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221</v>
      </c>
      <c r="AU184" s="255" t="s">
        <v>83</v>
      </c>
      <c r="AV184" s="14" t="s">
        <v>83</v>
      </c>
      <c r="AW184" s="14" t="s">
        <v>34</v>
      </c>
      <c r="AX184" s="14" t="s">
        <v>74</v>
      </c>
      <c r="AY184" s="255" t="s">
        <v>210</v>
      </c>
    </row>
    <row r="185" s="13" customFormat="1">
      <c r="A185" s="13"/>
      <c r="B185" s="234"/>
      <c r="C185" s="235"/>
      <c r="D185" s="236" t="s">
        <v>221</v>
      </c>
      <c r="E185" s="237" t="s">
        <v>19</v>
      </c>
      <c r="F185" s="238" t="s">
        <v>2323</v>
      </c>
      <c r="G185" s="235"/>
      <c r="H185" s="237" t="s">
        <v>19</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221</v>
      </c>
      <c r="AU185" s="244" t="s">
        <v>83</v>
      </c>
      <c r="AV185" s="13" t="s">
        <v>81</v>
      </c>
      <c r="AW185" s="13" t="s">
        <v>34</v>
      </c>
      <c r="AX185" s="13" t="s">
        <v>74</v>
      </c>
      <c r="AY185" s="244" t="s">
        <v>210</v>
      </c>
    </row>
    <row r="186" s="14" customFormat="1">
      <c r="A186" s="14"/>
      <c r="B186" s="245"/>
      <c r="C186" s="246"/>
      <c r="D186" s="236" t="s">
        <v>221</v>
      </c>
      <c r="E186" s="247" t="s">
        <v>19</v>
      </c>
      <c r="F186" s="248" t="s">
        <v>5007</v>
      </c>
      <c r="G186" s="246"/>
      <c r="H186" s="249">
        <v>45</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221</v>
      </c>
      <c r="AU186" s="255" t="s">
        <v>83</v>
      </c>
      <c r="AV186" s="14" t="s">
        <v>83</v>
      </c>
      <c r="AW186" s="14" t="s">
        <v>34</v>
      </c>
      <c r="AX186" s="14" t="s">
        <v>74</v>
      </c>
      <c r="AY186" s="255" t="s">
        <v>210</v>
      </c>
    </row>
    <row r="187" s="16" customFormat="1">
      <c r="A187" s="16"/>
      <c r="B187" s="267"/>
      <c r="C187" s="268"/>
      <c r="D187" s="236" t="s">
        <v>221</v>
      </c>
      <c r="E187" s="269" t="s">
        <v>19</v>
      </c>
      <c r="F187" s="270" t="s">
        <v>236</v>
      </c>
      <c r="G187" s="268"/>
      <c r="H187" s="271">
        <v>225</v>
      </c>
      <c r="I187" s="272"/>
      <c r="J187" s="268"/>
      <c r="K187" s="268"/>
      <c r="L187" s="273"/>
      <c r="M187" s="274"/>
      <c r="N187" s="275"/>
      <c r="O187" s="275"/>
      <c r="P187" s="275"/>
      <c r="Q187" s="275"/>
      <c r="R187" s="275"/>
      <c r="S187" s="275"/>
      <c r="T187" s="276"/>
      <c r="U187" s="16"/>
      <c r="V187" s="16"/>
      <c r="W187" s="16"/>
      <c r="X187" s="16"/>
      <c r="Y187" s="16"/>
      <c r="Z187" s="16"/>
      <c r="AA187" s="16"/>
      <c r="AB187" s="16"/>
      <c r="AC187" s="16"/>
      <c r="AD187" s="16"/>
      <c r="AE187" s="16"/>
      <c r="AT187" s="277" t="s">
        <v>221</v>
      </c>
      <c r="AU187" s="277" t="s">
        <v>83</v>
      </c>
      <c r="AV187" s="16" t="s">
        <v>217</v>
      </c>
      <c r="AW187" s="16" t="s">
        <v>34</v>
      </c>
      <c r="AX187" s="16" t="s">
        <v>81</v>
      </c>
      <c r="AY187" s="277" t="s">
        <v>210</v>
      </c>
    </row>
    <row r="188" s="2" customFormat="1" ht="16.5" customHeight="1">
      <c r="A188" s="40"/>
      <c r="B188" s="41"/>
      <c r="C188" s="216" t="s">
        <v>8</v>
      </c>
      <c r="D188" s="216" t="s">
        <v>212</v>
      </c>
      <c r="E188" s="217" t="s">
        <v>719</v>
      </c>
      <c r="F188" s="218" t="s">
        <v>720</v>
      </c>
      <c r="G188" s="219" t="s">
        <v>417</v>
      </c>
      <c r="H188" s="220">
        <v>42.045000000000002</v>
      </c>
      <c r="I188" s="221"/>
      <c r="J188" s="222">
        <f>ROUND(I188*H188,2)</f>
        <v>0</v>
      </c>
      <c r="K188" s="218" t="s">
        <v>216</v>
      </c>
      <c r="L188" s="46"/>
      <c r="M188" s="223" t="s">
        <v>19</v>
      </c>
      <c r="N188" s="224" t="s">
        <v>45</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217</v>
      </c>
      <c r="AT188" s="227" t="s">
        <v>212</v>
      </c>
      <c r="AU188" s="227" t="s">
        <v>83</v>
      </c>
      <c r="AY188" s="19" t="s">
        <v>210</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217</v>
      </c>
      <c r="BM188" s="227" t="s">
        <v>721</v>
      </c>
    </row>
    <row r="189" s="2" customFormat="1">
      <c r="A189" s="40"/>
      <c r="B189" s="41"/>
      <c r="C189" s="42"/>
      <c r="D189" s="229" t="s">
        <v>219</v>
      </c>
      <c r="E189" s="42"/>
      <c r="F189" s="230" t="s">
        <v>722</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219</v>
      </c>
      <c r="AU189" s="19" t="s">
        <v>83</v>
      </c>
    </row>
    <row r="190" s="13" customFormat="1">
      <c r="A190" s="13"/>
      <c r="B190" s="234"/>
      <c r="C190" s="235"/>
      <c r="D190" s="236" t="s">
        <v>221</v>
      </c>
      <c r="E190" s="237" t="s">
        <v>19</v>
      </c>
      <c r="F190" s="238" t="s">
        <v>5008</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83</v>
      </c>
      <c r="AV190" s="13" t="s">
        <v>81</v>
      </c>
      <c r="AW190" s="13" t="s">
        <v>34</v>
      </c>
      <c r="AX190" s="13" t="s">
        <v>74</v>
      </c>
      <c r="AY190" s="244" t="s">
        <v>210</v>
      </c>
    </row>
    <row r="191" s="14" customFormat="1">
      <c r="A191" s="14"/>
      <c r="B191" s="245"/>
      <c r="C191" s="246"/>
      <c r="D191" s="236" t="s">
        <v>221</v>
      </c>
      <c r="E191" s="247" t="s">
        <v>19</v>
      </c>
      <c r="F191" s="248" t="s">
        <v>5009</v>
      </c>
      <c r="G191" s="246"/>
      <c r="H191" s="249">
        <v>0.90000000000000002</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221</v>
      </c>
      <c r="AU191" s="255" t="s">
        <v>83</v>
      </c>
      <c r="AV191" s="14" t="s">
        <v>83</v>
      </c>
      <c r="AW191" s="14" t="s">
        <v>34</v>
      </c>
      <c r="AX191" s="14" t="s">
        <v>74</v>
      </c>
      <c r="AY191" s="255" t="s">
        <v>210</v>
      </c>
    </row>
    <row r="192" s="14" customFormat="1">
      <c r="A192" s="14"/>
      <c r="B192" s="245"/>
      <c r="C192" s="246"/>
      <c r="D192" s="236" t="s">
        <v>221</v>
      </c>
      <c r="E192" s="247" t="s">
        <v>19</v>
      </c>
      <c r="F192" s="248" t="s">
        <v>5010</v>
      </c>
      <c r="G192" s="246"/>
      <c r="H192" s="249">
        <v>1.2</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221</v>
      </c>
      <c r="AU192" s="255" t="s">
        <v>83</v>
      </c>
      <c r="AV192" s="14" t="s">
        <v>83</v>
      </c>
      <c r="AW192" s="14" t="s">
        <v>34</v>
      </c>
      <c r="AX192" s="14" t="s">
        <v>74</v>
      </c>
      <c r="AY192" s="255" t="s">
        <v>210</v>
      </c>
    </row>
    <row r="193" s="14" customFormat="1">
      <c r="A193" s="14"/>
      <c r="B193" s="245"/>
      <c r="C193" s="246"/>
      <c r="D193" s="236" t="s">
        <v>221</v>
      </c>
      <c r="E193" s="247" t="s">
        <v>19</v>
      </c>
      <c r="F193" s="248" t="s">
        <v>5011</v>
      </c>
      <c r="G193" s="246"/>
      <c r="H193" s="249">
        <v>0.80000000000000004</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221</v>
      </c>
      <c r="AU193" s="255" t="s">
        <v>83</v>
      </c>
      <c r="AV193" s="14" t="s">
        <v>83</v>
      </c>
      <c r="AW193" s="14" t="s">
        <v>34</v>
      </c>
      <c r="AX193" s="14" t="s">
        <v>74</v>
      </c>
      <c r="AY193" s="255" t="s">
        <v>210</v>
      </c>
    </row>
    <row r="194" s="14" customFormat="1">
      <c r="A194" s="14"/>
      <c r="B194" s="245"/>
      <c r="C194" s="246"/>
      <c r="D194" s="236" t="s">
        <v>221</v>
      </c>
      <c r="E194" s="247" t="s">
        <v>19</v>
      </c>
      <c r="F194" s="248" t="s">
        <v>5012</v>
      </c>
      <c r="G194" s="246"/>
      <c r="H194" s="249">
        <v>0.90000000000000002</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221</v>
      </c>
      <c r="AU194" s="255" t="s">
        <v>83</v>
      </c>
      <c r="AV194" s="14" t="s">
        <v>83</v>
      </c>
      <c r="AW194" s="14" t="s">
        <v>34</v>
      </c>
      <c r="AX194" s="14" t="s">
        <v>74</v>
      </c>
      <c r="AY194" s="255" t="s">
        <v>210</v>
      </c>
    </row>
    <row r="195" s="14" customFormat="1">
      <c r="A195" s="14"/>
      <c r="B195" s="245"/>
      <c r="C195" s="246"/>
      <c r="D195" s="236" t="s">
        <v>221</v>
      </c>
      <c r="E195" s="247" t="s">
        <v>19</v>
      </c>
      <c r="F195" s="248" t="s">
        <v>5013</v>
      </c>
      <c r="G195" s="246"/>
      <c r="H195" s="249">
        <v>3.2000000000000002</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221</v>
      </c>
      <c r="AU195" s="255" t="s">
        <v>83</v>
      </c>
      <c r="AV195" s="14" t="s">
        <v>83</v>
      </c>
      <c r="AW195" s="14" t="s">
        <v>34</v>
      </c>
      <c r="AX195" s="14" t="s">
        <v>74</v>
      </c>
      <c r="AY195" s="255" t="s">
        <v>210</v>
      </c>
    </row>
    <row r="196" s="14" customFormat="1">
      <c r="A196" s="14"/>
      <c r="B196" s="245"/>
      <c r="C196" s="246"/>
      <c r="D196" s="236" t="s">
        <v>221</v>
      </c>
      <c r="E196" s="247" t="s">
        <v>19</v>
      </c>
      <c r="F196" s="248" t="s">
        <v>5014</v>
      </c>
      <c r="G196" s="246"/>
      <c r="H196" s="249">
        <v>5.2999999999999998</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83</v>
      </c>
      <c r="AV196" s="14" t="s">
        <v>83</v>
      </c>
      <c r="AW196" s="14" t="s">
        <v>34</v>
      </c>
      <c r="AX196" s="14" t="s">
        <v>74</v>
      </c>
      <c r="AY196" s="255" t="s">
        <v>210</v>
      </c>
    </row>
    <row r="197" s="14" customFormat="1">
      <c r="A197" s="14"/>
      <c r="B197" s="245"/>
      <c r="C197" s="246"/>
      <c r="D197" s="236" t="s">
        <v>221</v>
      </c>
      <c r="E197" s="247" t="s">
        <v>19</v>
      </c>
      <c r="F197" s="248" t="s">
        <v>5015</v>
      </c>
      <c r="G197" s="246"/>
      <c r="H197" s="249">
        <v>2.7000000000000002</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83</v>
      </c>
      <c r="AV197" s="14" t="s">
        <v>83</v>
      </c>
      <c r="AW197" s="14" t="s">
        <v>34</v>
      </c>
      <c r="AX197" s="14" t="s">
        <v>74</v>
      </c>
      <c r="AY197" s="255" t="s">
        <v>210</v>
      </c>
    </row>
    <row r="198" s="14" customFormat="1">
      <c r="A198" s="14"/>
      <c r="B198" s="245"/>
      <c r="C198" s="246"/>
      <c r="D198" s="236" t="s">
        <v>221</v>
      </c>
      <c r="E198" s="247" t="s">
        <v>19</v>
      </c>
      <c r="F198" s="248" t="s">
        <v>5016</v>
      </c>
      <c r="G198" s="246"/>
      <c r="H198" s="249">
        <v>0.5</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221</v>
      </c>
      <c r="AU198" s="255" t="s">
        <v>83</v>
      </c>
      <c r="AV198" s="14" t="s">
        <v>83</v>
      </c>
      <c r="AW198" s="14" t="s">
        <v>34</v>
      </c>
      <c r="AX198" s="14" t="s">
        <v>74</v>
      </c>
      <c r="AY198" s="255" t="s">
        <v>210</v>
      </c>
    </row>
    <row r="199" s="14" customFormat="1">
      <c r="A199" s="14"/>
      <c r="B199" s="245"/>
      <c r="C199" s="246"/>
      <c r="D199" s="236" t="s">
        <v>221</v>
      </c>
      <c r="E199" s="247" t="s">
        <v>19</v>
      </c>
      <c r="F199" s="248" t="s">
        <v>5017</v>
      </c>
      <c r="G199" s="246"/>
      <c r="H199" s="249">
        <v>0.30499999999999999</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221</v>
      </c>
      <c r="AU199" s="255" t="s">
        <v>83</v>
      </c>
      <c r="AV199" s="14" t="s">
        <v>83</v>
      </c>
      <c r="AW199" s="14" t="s">
        <v>34</v>
      </c>
      <c r="AX199" s="14" t="s">
        <v>74</v>
      </c>
      <c r="AY199" s="255" t="s">
        <v>210</v>
      </c>
    </row>
    <row r="200" s="14" customFormat="1">
      <c r="A200" s="14"/>
      <c r="B200" s="245"/>
      <c r="C200" s="246"/>
      <c r="D200" s="236" t="s">
        <v>221</v>
      </c>
      <c r="E200" s="247" t="s">
        <v>19</v>
      </c>
      <c r="F200" s="248" t="s">
        <v>5018</v>
      </c>
      <c r="G200" s="246"/>
      <c r="H200" s="249">
        <v>3.2999999999999998</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4" customFormat="1">
      <c r="A201" s="14"/>
      <c r="B201" s="245"/>
      <c r="C201" s="246"/>
      <c r="D201" s="236" t="s">
        <v>221</v>
      </c>
      <c r="E201" s="247" t="s">
        <v>19</v>
      </c>
      <c r="F201" s="248" t="s">
        <v>5019</v>
      </c>
      <c r="G201" s="246"/>
      <c r="H201" s="249">
        <v>1.6499999999999999</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221</v>
      </c>
      <c r="AU201" s="255" t="s">
        <v>83</v>
      </c>
      <c r="AV201" s="14" t="s">
        <v>83</v>
      </c>
      <c r="AW201" s="14" t="s">
        <v>34</v>
      </c>
      <c r="AX201" s="14" t="s">
        <v>74</v>
      </c>
      <c r="AY201" s="255" t="s">
        <v>210</v>
      </c>
    </row>
    <row r="202" s="14" customFormat="1">
      <c r="A202" s="14"/>
      <c r="B202" s="245"/>
      <c r="C202" s="246"/>
      <c r="D202" s="236" t="s">
        <v>221</v>
      </c>
      <c r="E202" s="247" t="s">
        <v>19</v>
      </c>
      <c r="F202" s="248" t="s">
        <v>5020</v>
      </c>
      <c r="G202" s="246"/>
      <c r="H202" s="249">
        <v>3.75</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221</v>
      </c>
      <c r="AU202" s="255" t="s">
        <v>83</v>
      </c>
      <c r="AV202" s="14" t="s">
        <v>83</v>
      </c>
      <c r="AW202" s="14" t="s">
        <v>34</v>
      </c>
      <c r="AX202" s="14" t="s">
        <v>74</v>
      </c>
      <c r="AY202" s="255" t="s">
        <v>210</v>
      </c>
    </row>
    <row r="203" s="14" customFormat="1">
      <c r="A203" s="14"/>
      <c r="B203" s="245"/>
      <c r="C203" s="246"/>
      <c r="D203" s="236" t="s">
        <v>221</v>
      </c>
      <c r="E203" s="247" t="s">
        <v>19</v>
      </c>
      <c r="F203" s="248" t="s">
        <v>5021</v>
      </c>
      <c r="G203" s="246"/>
      <c r="H203" s="249">
        <v>3.25</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221</v>
      </c>
      <c r="AU203" s="255" t="s">
        <v>83</v>
      </c>
      <c r="AV203" s="14" t="s">
        <v>83</v>
      </c>
      <c r="AW203" s="14" t="s">
        <v>34</v>
      </c>
      <c r="AX203" s="14" t="s">
        <v>74</v>
      </c>
      <c r="AY203" s="255" t="s">
        <v>210</v>
      </c>
    </row>
    <row r="204" s="14" customFormat="1">
      <c r="A204" s="14"/>
      <c r="B204" s="245"/>
      <c r="C204" s="246"/>
      <c r="D204" s="236" t="s">
        <v>221</v>
      </c>
      <c r="E204" s="247" t="s">
        <v>19</v>
      </c>
      <c r="F204" s="248" t="s">
        <v>5022</v>
      </c>
      <c r="G204" s="246"/>
      <c r="H204" s="249">
        <v>1.54</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221</v>
      </c>
      <c r="AU204" s="255" t="s">
        <v>83</v>
      </c>
      <c r="AV204" s="14" t="s">
        <v>83</v>
      </c>
      <c r="AW204" s="14" t="s">
        <v>34</v>
      </c>
      <c r="AX204" s="14" t="s">
        <v>74</v>
      </c>
      <c r="AY204" s="255" t="s">
        <v>210</v>
      </c>
    </row>
    <row r="205" s="14" customFormat="1">
      <c r="A205" s="14"/>
      <c r="B205" s="245"/>
      <c r="C205" s="246"/>
      <c r="D205" s="236" t="s">
        <v>221</v>
      </c>
      <c r="E205" s="247" t="s">
        <v>19</v>
      </c>
      <c r="F205" s="248" t="s">
        <v>5023</v>
      </c>
      <c r="G205" s="246"/>
      <c r="H205" s="249">
        <v>1.05</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221</v>
      </c>
      <c r="AU205" s="255" t="s">
        <v>83</v>
      </c>
      <c r="AV205" s="14" t="s">
        <v>83</v>
      </c>
      <c r="AW205" s="14" t="s">
        <v>34</v>
      </c>
      <c r="AX205" s="14" t="s">
        <v>74</v>
      </c>
      <c r="AY205" s="255" t="s">
        <v>210</v>
      </c>
    </row>
    <row r="206" s="14" customFormat="1">
      <c r="A206" s="14"/>
      <c r="B206" s="245"/>
      <c r="C206" s="246"/>
      <c r="D206" s="236" t="s">
        <v>221</v>
      </c>
      <c r="E206" s="247" t="s">
        <v>19</v>
      </c>
      <c r="F206" s="248" t="s">
        <v>5024</v>
      </c>
      <c r="G206" s="246"/>
      <c r="H206" s="249">
        <v>1.8300000000000001</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221</v>
      </c>
      <c r="AU206" s="255" t="s">
        <v>83</v>
      </c>
      <c r="AV206" s="14" t="s">
        <v>83</v>
      </c>
      <c r="AW206" s="14" t="s">
        <v>34</v>
      </c>
      <c r="AX206" s="14" t="s">
        <v>74</v>
      </c>
      <c r="AY206" s="255" t="s">
        <v>210</v>
      </c>
    </row>
    <row r="207" s="14" customFormat="1">
      <c r="A207" s="14"/>
      <c r="B207" s="245"/>
      <c r="C207" s="246"/>
      <c r="D207" s="236" t="s">
        <v>221</v>
      </c>
      <c r="E207" s="247" t="s">
        <v>19</v>
      </c>
      <c r="F207" s="248" t="s">
        <v>5025</v>
      </c>
      <c r="G207" s="246"/>
      <c r="H207" s="249">
        <v>1.45</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221</v>
      </c>
      <c r="AU207" s="255" t="s">
        <v>83</v>
      </c>
      <c r="AV207" s="14" t="s">
        <v>83</v>
      </c>
      <c r="AW207" s="14" t="s">
        <v>34</v>
      </c>
      <c r="AX207" s="14" t="s">
        <v>74</v>
      </c>
      <c r="AY207" s="255" t="s">
        <v>210</v>
      </c>
    </row>
    <row r="208" s="14" customFormat="1">
      <c r="A208" s="14"/>
      <c r="B208" s="245"/>
      <c r="C208" s="246"/>
      <c r="D208" s="236" t="s">
        <v>221</v>
      </c>
      <c r="E208" s="247" t="s">
        <v>19</v>
      </c>
      <c r="F208" s="248" t="s">
        <v>5026</v>
      </c>
      <c r="G208" s="246"/>
      <c r="H208" s="249">
        <v>1.97</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83</v>
      </c>
      <c r="AV208" s="14" t="s">
        <v>83</v>
      </c>
      <c r="AW208" s="14" t="s">
        <v>34</v>
      </c>
      <c r="AX208" s="14" t="s">
        <v>74</v>
      </c>
      <c r="AY208" s="255" t="s">
        <v>210</v>
      </c>
    </row>
    <row r="209" s="14" customFormat="1">
      <c r="A209" s="14"/>
      <c r="B209" s="245"/>
      <c r="C209" s="246"/>
      <c r="D209" s="236" t="s">
        <v>221</v>
      </c>
      <c r="E209" s="247" t="s">
        <v>19</v>
      </c>
      <c r="F209" s="248" t="s">
        <v>5027</v>
      </c>
      <c r="G209" s="246"/>
      <c r="H209" s="249">
        <v>1</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221</v>
      </c>
      <c r="AU209" s="255" t="s">
        <v>83</v>
      </c>
      <c r="AV209" s="14" t="s">
        <v>83</v>
      </c>
      <c r="AW209" s="14" t="s">
        <v>34</v>
      </c>
      <c r="AX209" s="14" t="s">
        <v>74</v>
      </c>
      <c r="AY209" s="255" t="s">
        <v>210</v>
      </c>
    </row>
    <row r="210" s="14" customFormat="1">
      <c r="A210" s="14"/>
      <c r="B210" s="245"/>
      <c r="C210" s="246"/>
      <c r="D210" s="236" t="s">
        <v>221</v>
      </c>
      <c r="E210" s="247" t="s">
        <v>19</v>
      </c>
      <c r="F210" s="248" t="s">
        <v>5028</v>
      </c>
      <c r="G210" s="246"/>
      <c r="H210" s="249">
        <v>1.2</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221</v>
      </c>
      <c r="AU210" s="255" t="s">
        <v>83</v>
      </c>
      <c r="AV210" s="14" t="s">
        <v>83</v>
      </c>
      <c r="AW210" s="14" t="s">
        <v>34</v>
      </c>
      <c r="AX210" s="14" t="s">
        <v>74</v>
      </c>
      <c r="AY210" s="255" t="s">
        <v>210</v>
      </c>
    </row>
    <row r="211" s="14" customFormat="1">
      <c r="A211" s="14"/>
      <c r="B211" s="245"/>
      <c r="C211" s="246"/>
      <c r="D211" s="236" t="s">
        <v>221</v>
      </c>
      <c r="E211" s="247" t="s">
        <v>19</v>
      </c>
      <c r="F211" s="248" t="s">
        <v>5029</v>
      </c>
      <c r="G211" s="246"/>
      <c r="H211" s="249">
        <v>4.25</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221</v>
      </c>
      <c r="AU211" s="255" t="s">
        <v>83</v>
      </c>
      <c r="AV211" s="14" t="s">
        <v>83</v>
      </c>
      <c r="AW211" s="14" t="s">
        <v>34</v>
      </c>
      <c r="AX211" s="14" t="s">
        <v>74</v>
      </c>
      <c r="AY211" s="255" t="s">
        <v>210</v>
      </c>
    </row>
    <row r="212" s="15" customFormat="1">
      <c r="A212" s="15"/>
      <c r="B212" s="256"/>
      <c r="C212" s="257"/>
      <c r="D212" s="236" t="s">
        <v>221</v>
      </c>
      <c r="E212" s="258" t="s">
        <v>19</v>
      </c>
      <c r="F212" s="259" t="s">
        <v>234</v>
      </c>
      <c r="G212" s="257"/>
      <c r="H212" s="260">
        <v>42.045000000000002</v>
      </c>
      <c r="I212" s="261"/>
      <c r="J212" s="257"/>
      <c r="K212" s="257"/>
      <c r="L212" s="262"/>
      <c r="M212" s="263"/>
      <c r="N212" s="264"/>
      <c r="O212" s="264"/>
      <c r="P212" s="264"/>
      <c r="Q212" s="264"/>
      <c r="R212" s="264"/>
      <c r="S212" s="264"/>
      <c r="T212" s="265"/>
      <c r="U212" s="15"/>
      <c r="V212" s="15"/>
      <c r="W212" s="15"/>
      <c r="X212" s="15"/>
      <c r="Y212" s="15"/>
      <c r="Z212" s="15"/>
      <c r="AA212" s="15"/>
      <c r="AB212" s="15"/>
      <c r="AC212" s="15"/>
      <c r="AD212" s="15"/>
      <c r="AE212" s="15"/>
      <c r="AT212" s="266" t="s">
        <v>221</v>
      </c>
      <c r="AU212" s="266" t="s">
        <v>83</v>
      </c>
      <c r="AV212" s="15" t="s">
        <v>91</v>
      </c>
      <c r="AW212" s="15" t="s">
        <v>34</v>
      </c>
      <c r="AX212" s="15" t="s">
        <v>74</v>
      </c>
      <c r="AY212" s="266" t="s">
        <v>210</v>
      </c>
    </row>
    <row r="213" s="16" customFormat="1">
      <c r="A213" s="16"/>
      <c r="B213" s="267"/>
      <c r="C213" s="268"/>
      <c r="D213" s="236" t="s">
        <v>221</v>
      </c>
      <c r="E213" s="269" t="s">
        <v>19</v>
      </c>
      <c r="F213" s="270" t="s">
        <v>236</v>
      </c>
      <c r="G213" s="268"/>
      <c r="H213" s="271">
        <v>42.045000000000002</v>
      </c>
      <c r="I213" s="272"/>
      <c r="J213" s="268"/>
      <c r="K213" s="268"/>
      <c r="L213" s="273"/>
      <c r="M213" s="274"/>
      <c r="N213" s="275"/>
      <c r="O213" s="275"/>
      <c r="P213" s="275"/>
      <c r="Q213" s="275"/>
      <c r="R213" s="275"/>
      <c r="S213" s="275"/>
      <c r="T213" s="276"/>
      <c r="U213" s="16"/>
      <c r="V213" s="16"/>
      <c r="W213" s="16"/>
      <c r="X213" s="16"/>
      <c r="Y213" s="16"/>
      <c r="Z213" s="16"/>
      <c r="AA213" s="16"/>
      <c r="AB213" s="16"/>
      <c r="AC213" s="16"/>
      <c r="AD213" s="16"/>
      <c r="AE213" s="16"/>
      <c r="AT213" s="277" t="s">
        <v>221</v>
      </c>
      <c r="AU213" s="277" t="s">
        <v>83</v>
      </c>
      <c r="AV213" s="16" t="s">
        <v>217</v>
      </c>
      <c r="AW213" s="16" t="s">
        <v>34</v>
      </c>
      <c r="AX213" s="16" t="s">
        <v>81</v>
      </c>
      <c r="AY213" s="277" t="s">
        <v>210</v>
      </c>
    </row>
    <row r="214" s="2" customFormat="1" ht="16.5" customHeight="1">
      <c r="A214" s="40"/>
      <c r="B214" s="41"/>
      <c r="C214" s="216" t="s">
        <v>368</v>
      </c>
      <c r="D214" s="216" t="s">
        <v>212</v>
      </c>
      <c r="E214" s="217" t="s">
        <v>848</v>
      </c>
      <c r="F214" s="218" t="s">
        <v>849</v>
      </c>
      <c r="G214" s="219" t="s">
        <v>215</v>
      </c>
      <c r="H214" s="220">
        <v>1.8</v>
      </c>
      <c r="I214" s="221"/>
      <c r="J214" s="222">
        <f>ROUND(I214*H214,2)</f>
        <v>0</v>
      </c>
      <c r="K214" s="218" t="s">
        <v>216</v>
      </c>
      <c r="L214" s="46"/>
      <c r="M214" s="223" t="s">
        <v>19</v>
      </c>
      <c r="N214" s="224" t="s">
        <v>45</v>
      </c>
      <c r="O214" s="86"/>
      <c r="P214" s="225">
        <f>O214*H214</f>
        <v>0</v>
      </c>
      <c r="Q214" s="225">
        <v>0.54034000000000004</v>
      </c>
      <c r="R214" s="225">
        <f>Q214*H214</f>
        <v>0.97261200000000014</v>
      </c>
      <c r="S214" s="225">
        <v>0</v>
      </c>
      <c r="T214" s="226">
        <f>S214*H214</f>
        <v>0</v>
      </c>
      <c r="U214" s="40"/>
      <c r="V214" s="40"/>
      <c r="W214" s="40"/>
      <c r="X214" s="40"/>
      <c r="Y214" s="40"/>
      <c r="Z214" s="40"/>
      <c r="AA214" s="40"/>
      <c r="AB214" s="40"/>
      <c r="AC214" s="40"/>
      <c r="AD214" s="40"/>
      <c r="AE214" s="40"/>
      <c r="AR214" s="227" t="s">
        <v>217</v>
      </c>
      <c r="AT214" s="227" t="s">
        <v>212</v>
      </c>
      <c r="AU214" s="227" t="s">
        <v>83</v>
      </c>
      <c r="AY214" s="19" t="s">
        <v>210</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217</v>
      </c>
      <c r="BM214" s="227" t="s">
        <v>850</v>
      </c>
    </row>
    <row r="215" s="2" customFormat="1">
      <c r="A215" s="40"/>
      <c r="B215" s="41"/>
      <c r="C215" s="42"/>
      <c r="D215" s="229" t="s">
        <v>219</v>
      </c>
      <c r="E215" s="42"/>
      <c r="F215" s="230" t="s">
        <v>851</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219</v>
      </c>
      <c r="AU215" s="19" t="s">
        <v>83</v>
      </c>
    </row>
    <row r="216" s="13" customFormat="1">
      <c r="A216" s="13"/>
      <c r="B216" s="234"/>
      <c r="C216" s="235"/>
      <c r="D216" s="236" t="s">
        <v>221</v>
      </c>
      <c r="E216" s="237" t="s">
        <v>19</v>
      </c>
      <c r="F216" s="238" t="s">
        <v>852</v>
      </c>
      <c r="G216" s="235"/>
      <c r="H216" s="237" t="s">
        <v>19</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221</v>
      </c>
      <c r="AU216" s="244" t="s">
        <v>83</v>
      </c>
      <c r="AV216" s="13" t="s">
        <v>81</v>
      </c>
      <c r="AW216" s="13" t="s">
        <v>34</v>
      </c>
      <c r="AX216" s="13" t="s">
        <v>74</v>
      </c>
      <c r="AY216" s="244" t="s">
        <v>210</v>
      </c>
    </row>
    <row r="217" s="13" customFormat="1">
      <c r="A217" s="13"/>
      <c r="B217" s="234"/>
      <c r="C217" s="235"/>
      <c r="D217" s="236" t="s">
        <v>221</v>
      </c>
      <c r="E217" s="237" t="s">
        <v>19</v>
      </c>
      <c r="F217" s="238" t="s">
        <v>946</v>
      </c>
      <c r="G217" s="235"/>
      <c r="H217" s="237" t="s">
        <v>19</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221</v>
      </c>
      <c r="AU217" s="244" t="s">
        <v>83</v>
      </c>
      <c r="AV217" s="13" t="s">
        <v>81</v>
      </c>
      <c r="AW217" s="13" t="s">
        <v>34</v>
      </c>
      <c r="AX217" s="13" t="s">
        <v>74</v>
      </c>
      <c r="AY217" s="244" t="s">
        <v>210</v>
      </c>
    </row>
    <row r="218" s="14" customFormat="1">
      <c r="A218" s="14"/>
      <c r="B218" s="245"/>
      <c r="C218" s="246"/>
      <c r="D218" s="236" t="s">
        <v>221</v>
      </c>
      <c r="E218" s="247" t="s">
        <v>19</v>
      </c>
      <c r="F218" s="248" t="s">
        <v>5030</v>
      </c>
      <c r="G218" s="246"/>
      <c r="H218" s="249">
        <v>1.8</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221</v>
      </c>
      <c r="AU218" s="255" t="s">
        <v>83</v>
      </c>
      <c r="AV218" s="14" t="s">
        <v>83</v>
      </c>
      <c r="AW218" s="14" t="s">
        <v>34</v>
      </c>
      <c r="AX218" s="14" t="s">
        <v>74</v>
      </c>
      <c r="AY218" s="255" t="s">
        <v>210</v>
      </c>
    </row>
    <row r="219" s="16" customFormat="1">
      <c r="A219" s="16"/>
      <c r="B219" s="267"/>
      <c r="C219" s="268"/>
      <c r="D219" s="236" t="s">
        <v>221</v>
      </c>
      <c r="E219" s="269" t="s">
        <v>19</v>
      </c>
      <c r="F219" s="270" t="s">
        <v>236</v>
      </c>
      <c r="G219" s="268"/>
      <c r="H219" s="271">
        <v>1.8</v>
      </c>
      <c r="I219" s="272"/>
      <c r="J219" s="268"/>
      <c r="K219" s="268"/>
      <c r="L219" s="273"/>
      <c r="M219" s="274"/>
      <c r="N219" s="275"/>
      <c r="O219" s="275"/>
      <c r="P219" s="275"/>
      <c r="Q219" s="275"/>
      <c r="R219" s="275"/>
      <c r="S219" s="275"/>
      <c r="T219" s="276"/>
      <c r="U219" s="16"/>
      <c r="V219" s="16"/>
      <c r="W219" s="16"/>
      <c r="X219" s="16"/>
      <c r="Y219" s="16"/>
      <c r="Z219" s="16"/>
      <c r="AA219" s="16"/>
      <c r="AB219" s="16"/>
      <c r="AC219" s="16"/>
      <c r="AD219" s="16"/>
      <c r="AE219" s="16"/>
      <c r="AT219" s="277" t="s">
        <v>221</v>
      </c>
      <c r="AU219" s="277" t="s">
        <v>83</v>
      </c>
      <c r="AV219" s="16" t="s">
        <v>217</v>
      </c>
      <c r="AW219" s="16" t="s">
        <v>34</v>
      </c>
      <c r="AX219" s="16" t="s">
        <v>81</v>
      </c>
      <c r="AY219" s="277" t="s">
        <v>210</v>
      </c>
    </row>
    <row r="220" s="2" customFormat="1" ht="16.5" customHeight="1">
      <c r="A220" s="40"/>
      <c r="B220" s="41"/>
      <c r="C220" s="278" t="s">
        <v>374</v>
      </c>
      <c r="D220" s="278" t="s">
        <v>424</v>
      </c>
      <c r="E220" s="279" t="s">
        <v>856</v>
      </c>
      <c r="F220" s="280" t="s">
        <v>857</v>
      </c>
      <c r="G220" s="281" t="s">
        <v>409</v>
      </c>
      <c r="H220" s="282">
        <v>549</v>
      </c>
      <c r="I220" s="283"/>
      <c r="J220" s="284">
        <f>ROUND(I220*H220,2)</f>
        <v>0</v>
      </c>
      <c r="K220" s="280" t="s">
        <v>216</v>
      </c>
      <c r="L220" s="285"/>
      <c r="M220" s="286" t="s">
        <v>19</v>
      </c>
      <c r="N220" s="287" t="s">
        <v>45</v>
      </c>
      <c r="O220" s="86"/>
      <c r="P220" s="225">
        <f>O220*H220</f>
        <v>0</v>
      </c>
      <c r="Q220" s="225">
        <v>0.0041000000000000003</v>
      </c>
      <c r="R220" s="225">
        <f>Q220*H220</f>
        <v>2.2509000000000001</v>
      </c>
      <c r="S220" s="225">
        <v>0</v>
      </c>
      <c r="T220" s="226">
        <f>S220*H220</f>
        <v>0</v>
      </c>
      <c r="U220" s="40"/>
      <c r="V220" s="40"/>
      <c r="W220" s="40"/>
      <c r="X220" s="40"/>
      <c r="Y220" s="40"/>
      <c r="Z220" s="40"/>
      <c r="AA220" s="40"/>
      <c r="AB220" s="40"/>
      <c r="AC220" s="40"/>
      <c r="AD220" s="40"/>
      <c r="AE220" s="40"/>
      <c r="AR220" s="227" t="s">
        <v>286</v>
      </c>
      <c r="AT220" s="227" t="s">
        <v>424</v>
      </c>
      <c r="AU220" s="227" t="s">
        <v>83</v>
      </c>
      <c r="AY220" s="19" t="s">
        <v>210</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217</v>
      </c>
      <c r="BM220" s="227" t="s">
        <v>858</v>
      </c>
    </row>
    <row r="221" s="14" customFormat="1">
      <c r="A221" s="14"/>
      <c r="B221" s="245"/>
      <c r="C221" s="246"/>
      <c r="D221" s="236" t="s">
        <v>221</v>
      </c>
      <c r="E221" s="246"/>
      <c r="F221" s="248" t="s">
        <v>5031</v>
      </c>
      <c r="G221" s="246"/>
      <c r="H221" s="249">
        <v>549</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221</v>
      </c>
      <c r="AU221" s="255" t="s">
        <v>83</v>
      </c>
      <c r="AV221" s="14" t="s">
        <v>83</v>
      </c>
      <c r="AW221" s="14" t="s">
        <v>4</v>
      </c>
      <c r="AX221" s="14" t="s">
        <v>81</v>
      </c>
      <c r="AY221" s="255" t="s">
        <v>210</v>
      </c>
    </row>
    <row r="222" s="2" customFormat="1" ht="21.75" customHeight="1">
      <c r="A222" s="40"/>
      <c r="B222" s="41"/>
      <c r="C222" s="216" t="s">
        <v>386</v>
      </c>
      <c r="D222" s="216" t="s">
        <v>212</v>
      </c>
      <c r="E222" s="217" t="s">
        <v>5032</v>
      </c>
      <c r="F222" s="218" t="s">
        <v>5033</v>
      </c>
      <c r="G222" s="219" t="s">
        <v>417</v>
      </c>
      <c r="H222" s="220">
        <v>345.13999999999999</v>
      </c>
      <c r="I222" s="221"/>
      <c r="J222" s="222">
        <f>ROUND(I222*H222,2)</f>
        <v>0</v>
      </c>
      <c r="K222" s="218" t="s">
        <v>216</v>
      </c>
      <c r="L222" s="46"/>
      <c r="M222" s="223" t="s">
        <v>19</v>
      </c>
      <c r="N222" s="224" t="s">
        <v>45</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217</v>
      </c>
      <c r="AT222" s="227" t="s">
        <v>212</v>
      </c>
      <c r="AU222" s="227" t="s">
        <v>83</v>
      </c>
      <c r="AY222" s="19" t="s">
        <v>210</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217</v>
      </c>
      <c r="BM222" s="227" t="s">
        <v>5034</v>
      </c>
    </row>
    <row r="223" s="2" customFormat="1">
      <c r="A223" s="40"/>
      <c r="B223" s="41"/>
      <c r="C223" s="42"/>
      <c r="D223" s="229" t="s">
        <v>219</v>
      </c>
      <c r="E223" s="42"/>
      <c r="F223" s="230" t="s">
        <v>5035</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219</v>
      </c>
      <c r="AU223" s="19" t="s">
        <v>83</v>
      </c>
    </row>
    <row r="224" s="14" customFormat="1">
      <c r="A224" s="14"/>
      <c r="B224" s="245"/>
      <c r="C224" s="246"/>
      <c r="D224" s="236" t="s">
        <v>221</v>
      </c>
      <c r="E224" s="247" t="s">
        <v>19</v>
      </c>
      <c r="F224" s="248" t="s">
        <v>5036</v>
      </c>
      <c r="G224" s="246"/>
      <c r="H224" s="249">
        <v>32.100000000000001</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221</v>
      </c>
      <c r="AU224" s="255" t="s">
        <v>83</v>
      </c>
      <c r="AV224" s="14" t="s">
        <v>83</v>
      </c>
      <c r="AW224" s="14" t="s">
        <v>34</v>
      </c>
      <c r="AX224" s="14" t="s">
        <v>74</v>
      </c>
      <c r="AY224" s="255" t="s">
        <v>210</v>
      </c>
    </row>
    <row r="225" s="14" customFormat="1">
      <c r="A225" s="14"/>
      <c r="B225" s="245"/>
      <c r="C225" s="246"/>
      <c r="D225" s="236" t="s">
        <v>221</v>
      </c>
      <c r="E225" s="247" t="s">
        <v>19</v>
      </c>
      <c r="F225" s="248" t="s">
        <v>5037</v>
      </c>
      <c r="G225" s="246"/>
      <c r="H225" s="249">
        <v>257.61000000000001</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221</v>
      </c>
      <c r="AU225" s="255" t="s">
        <v>83</v>
      </c>
      <c r="AV225" s="14" t="s">
        <v>83</v>
      </c>
      <c r="AW225" s="14" t="s">
        <v>34</v>
      </c>
      <c r="AX225" s="14" t="s">
        <v>74</v>
      </c>
      <c r="AY225" s="255" t="s">
        <v>210</v>
      </c>
    </row>
    <row r="226" s="14" customFormat="1">
      <c r="A226" s="14"/>
      <c r="B226" s="245"/>
      <c r="C226" s="246"/>
      <c r="D226" s="236" t="s">
        <v>221</v>
      </c>
      <c r="E226" s="247" t="s">
        <v>19</v>
      </c>
      <c r="F226" s="248" t="s">
        <v>5038</v>
      </c>
      <c r="G226" s="246"/>
      <c r="H226" s="249">
        <v>39.399999999999999</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221</v>
      </c>
      <c r="AU226" s="255" t="s">
        <v>83</v>
      </c>
      <c r="AV226" s="14" t="s">
        <v>83</v>
      </c>
      <c r="AW226" s="14" t="s">
        <v>34</v>
      </c>
      <c r="AX226" s="14" t="s">
        <v>74</v>
      </c>
      <c r="AY226" s="255" t="s">
        <v>210</v>
      </c>
    </row>
    <row r="227" s="14" customFormat="1">
      <c r="A227" s="14"/>
      <c r="B227" s="245"/>
      <c r="C227" s="246"/>
      <c r="D227" s="236" t="s">
        <v>221</v>
      </c>
      <c r="E227" s="247" t="s">
        <v>19</v>
      </c>
      <c r="F227" s="248" t="s">
        <v>5039</v>
      </c>
      <c r="G227" s="246"/>
      <c r="H227" s="249">
        <v>14.109999999999999</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221</v>
      </c>
      <c r="AU227" s="255" t="s">
        <v>83</v>
      </c>
      <c r="AV227" s="14" t="s">
        <v>83</v>
      </c>
      <c r="AW227" s="14" t="s">
        <v>34</v>
      </c>
      <c r="AX227" s="14" t="s">
        <v>74</v>
      </c>
      <c r="AY227" s="255" t="s">
        <v>210</v>
      </c>
    </row>
    <row r="228" s="14" customFormat="1">
      <c r="A228" s="14"/>
      <c r="B228" s="245"/>
      <c r="C228" s="246"/>
      <c r="D228" s="236" t="s">
        <v>221</v>
      </c>
      <c r="E228" s="247" t="s">
        <v>19</v>
      </c>
      <c r="F228" s="248" t="s">
        <v>5040</v>
      </c>
      <c r="G228" s="246"/>
      <c r="H228" s="249">
        <v>1.9199999999999999</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221</v>
      </c>
      <c r="AU228" s="255" t="s">
        <v>83</v>
      </c>
      <c r="AV228" s="14" t="s">
        <v>83</v>
      </c>
      <c r="AW228" s="14" t="s">
        <v>34</v>
      </c>
      <c r="AX228" s="14" t="s">
        <v>74</v>
      </c>
      <c r="AY228" s="255" t="s">
        <v>210</v>
      </c>
    </row>
    <row r="229" s="16" customFormat="1">
      <c r="A229" s="16"/>
      <c r="B229" s="267"/>
      <c r="C229" s="268"/>
      <c r="D229" s="236" t="s">
        <v>221</v>
      </c>
      <c r="E229" s="269" t="s">
        <v>19</v>
      </c>
      <c r="F229" s="270" t="s">
        <v>236</v>
      </c>
      <c r="G229" s="268"/>
      <c r="H229" s="271">
        <v>345.14000000000004</v>
      </c>
      <c r="I229" s="272"/>
      <c r="J229" s="268"/>
      <c r="K229" s="268"/>
      <c r="L229" s="273"/>
      <c r="M229" s="274"/>
      <c r="N229" s="275"/>
      <c r="O229" s="275"/>
      <c r="P229" s="275"/>
      <c r="Q229" s="275"/>
      <c r="R229" s="275"/>
      <c r="S229" s="275"/>
      <c r="T229" s="276"/>
      <c r="U229" s="16"/>
      <c r="V229" s="16"/>
      <c r="W229" s="16"/>
      <c r="X229" s="16"/>
      <c r="Y229" s="16"/>
      <c r="Z229" s="16"/>
      <c r="AA229" s="16"/>
      <c r="AB229" s="16"/>
      <c r="AC229" s="16"/>
      <c r="AD229" s="16"/>
      <c r="AE229" s="16"/>
      <c r="AT229" s="277" t="s">
        <v>221</v>
      </c>
      <c r="AU229" s="277" t="s">
        <v>83</v>
      </c>
      <c r="AV229" s="16" t="s">
        <v>217</v>
      </c>
      <c r="AW229" s="16" t="s">
        <v>34</v>
      </c>
      <c r="AX229" s="16" t="s">
        <v>81</v>
      </c>
      <c r="AY229" s="277" t="s">
        <v>210</v>
      </c>
    </row>
    <row r="230" s="2" customFormat="1" ht="16.5" customHeight="1">
      <c r="A230" s="40"/>
      <c r="B230" s="41"/>
      <c r="C230" s="216" t="s">
        <v>399</v>
      </c>
      <c r="D230" s="216" t="s">
        <v>212</v>
      </c>
      <c r="E230" s="217" t="s">
        <v>2601</v>
      </c>
      <c r="F230" s="218" t="s">
        <v>2602</v>
      </c>
      <c r="G230" s="219" t="s">
        <v>417</v>
      </c>
      <c r="H230" s="220">
        <v>3.96</v>
      </c>
      <c r="I230" s="221"/>
      <c r="J230" s="222">
        <f>ROUND(I230*H230,2)</f>
        <v>0</v>
      </c>
      <c r="K230" s="218" t="s">
        <v>296</v>
      </c>
      <c r="L230" s="46"/>
      <c r="M230" s="223" t="s">
        <v>19</v>
      </c>
      <c r="N230" s="224" t="s">
        <v>45</v>
      </c>
      <c r="O230" s="86"/>
      <c r="P230" s="225">
        <f>O230*H230</f>
        <v>0</v>
      </c>
      <c r="Q230" s="225">
        <v>0.00165</v>
      </c>
      <c r="R230" s="225">
        <f>Q230*H230</f>
        <v>0.0065339999999999999</v>
      </c>
      <c r="S230" s="225">
        <v>0</v>
      </c>
      <c r="T230" s="226">
        <f>S230*H230</f>
        <v>0</v>
      </c>
      <c r="U230" s="40"/>
      <c r="V230" s="40"/>
      <c r="W230" s="40"/>
      <c r="X230" s="40"/>
      <c r="Y230" s="40"/>
      <c r="Z230" s="40"/>
      <c r="AA230" s="40"/>
      <c r="AB230" s="40"/>
      <c r="AC230" s="40"/>
      <c r="AD230" s="40"/>
      <c r="AE230" s="40"/>
      <c r="AR230" s="227" t="s">
        <v>217</v>
      </c>
      <c r="AT230" s="227" t="s">
        <v>212</v>
      </c>
      <c r="AU230" s="227" t="s">
        <v>83</v>
      </c>
      <c r="AY230" s="19" t="s">
        <v>210</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217</v>
      </c>
      <c r="BM230" s="227" t="s">
        <v>2603</v>
      </c>
    </row>
    <row r="231" s="13" customFormat="1">
      <c r="A231" s="13"/>
      <c r="B231" s="234"/>
      <c r="C231" s="235"/>
      <c r="D231" s="236" t="s">
        <v>221</v>
      </c>
      <c r="E231" s="237" t="s">
        <v>19</v>
      </c>
      <c r="F231" s="238" t="s">
        <v>2604</v>
      </c>
      <c r="G231" s="235"/>
      <c r="H231" s="237" t="s">
        <v>19</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221</v>
      </c>
      <c r="AU231" s="244" t="s">
        <v>83</v>
      </c>
      <c r="AV231" s="13" t="s">
        <v>81</v>
      </c>
      <c r="AW231" s="13" t="s">
        <v>34</v>
      </c>
      <c r="AX231" s="13" t="s">
        <v>74</v>
      </c>
      <c r="AY231" s="244" t="s">
        <v>210</v>
      </c>
    </row>
    <row r="232" s="13" customFormat="1">
      <c r="A232" s="13"/>
      <c r="B232" s="234"/>
      <c r="C232" s="235"/>
      <c r="D232" s="236" t="s">
        <v>221</v>
      </c>
      <c r="E232" s="237" t="s">
        <v>19</v>
      </c>
      <c r="F232" s="238" t="s">
        <v>5008</v>
      </c>
      <c r="G232" s="235"/>
      <c r="H232" s="237" t="s">
        <v>19</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221</v>
      </c>
      <c r="AU232" s="244" t="s">
        <v>83</v>
      </c>
      <c r="AV232" s="13" t="s">
        <v>81</v>
      </c>
      <c r="AW232" s="13" t="s">
        <v>34</v>
      </c>
      <c r="AX232" s="13" t="s">
        <v>74</v>
      </c>
      <c r="AY232" s="244" t="s">
        <v>210</v>
      </c>
    </row>
    <row r="233" s="14" customFormat="1">
      <c r="A233" s="14"/>
      <c r="B233" s="245"/>
      <c r="C233" s="246"/>
      <c r="D233" s="236" t="s">
        <v>221</v>
      </c>
      <c r="E233" s="247" t="s">
        <v>19</v>
      </c>
      <c r="F233" s="248" t="s">
        <v>5041</v>
      </c>
      <c r="G233" s="246"/>
      <c r="H233" s="249">
        <v>3.96</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221</v>
      </c>
      <c r="AU233" s="255" t="s">
        <v>83</v>
      </c>
      <c r="AV233" s="14" t="s">
        <v>83</v>
      </c>
      <c r="AW233" s="14" t="s">
        <v>34</v>
      </c>
      <c r="AX233" s="14" t="s">
        <v>74</v>
      </c>
      <c r="AY233" s="255" t="s">
        <v>210</v>
      </c>
    </row>
    <row r="234" s="15" customFormat="1">
      <c r="A234" s="15"/>
      <c r="B234" s="256"/>
      <c r="C234" s="257"/>
      <c r="D234" s="236" t="s">
        <v>221</v>
      </c>
      <c r="E234" s="258" t="s">
        <v>19</v>
      </c>
      <c r="F234" s="259" t="s">
        <v>234</v>
      </c>
      <c r="G234" s="257"/>
      <c r="H234" s="260">
        <v>3.96</v>
      </c>
      <c r="I234" s="261"/>
      <c r="J234" s="257"/>
      <c r="K234" s="257"/>
      <c r="L234" s="262"/>
      <c r="M234" s="263"/>
      <c r="N234" s="264"/>
      <c r="O234" s="264"/>
      <c r="P234" s="264"/>
      <c r="Q234" s="264"/>
      <c r="R234" s="264"/>
      <c r="S234" s="264"/>
      <c r="T234" s="265"/>
      <c r="U234" s="15"/>
      <c r="V234" s="15"/>
      <c r="W234" s="15"/>
      <c r="X234" s="15"/>
      <c r="Y234" s="15"/>
      <c r="Z234" s="15"/>
      <c r="AA234" s="15"/>
      <c r="AB234" s="15"/>
      <c r="AC234" s="15"/>
      <c r="AD234" s="15"/>
      <c r="AE234" s="15"/>
      <c r="AT234" s="266" t="s">
        <v>221</v>
      </c>
      <c r="AU234" s="266" t="s">
        <v>83</v>
      </c>
      <c r="AV234" s="15" t="s">
        <v>91</v>
      </c>
      <c r="AW234" s="15" t="s">
        <v>34</v>
      </c>
      <c r="AX234" s="15" t="s">
        <v>74</v>
      </c>
      <c r="AY234" s="266" t="s">
        <v>210</v>
      </c>
    </row>
    <row r="235" s="16" customFormat="1">
      <c r="A235" s="16"/>
      <c r="B235" s="267"/>
      <c r="C235" s="268"/>
      <c r="D235" s="236" t="s">
        <v>221</v>
      </c>
      <c r="E235" s="269" t="s">
        <v>19</v>
      </c>
      <c r="F235" s="270" t="s">
        <v>236</v>
      </c>
      <c r="G235" s="268"/>
      <c r="H235" s="271">
        <v>3.96</v>
      </c>
      <c r="I235" s="272"/>
      <c r="J235" s="268"/>
      <c r="K235" s="268"/>
      <c r="L235" s="273"/>
      <c r="M235" s="274"/>
      <c r="N235" s="275"/>
      <c r="O235" s="275"/>
      <c r="P235" s="275"/>
      <c r="Q235" s="275"/>
      <c r="R235" s="275"/>
      <c r="S235" s="275"/>
      <c r="T235" s="276"/>
      <c r="U235" s="16"/>
      <c r="V235" s="16"/>
      <c r="W235" s="16"/>
      <c r="X235" s="16"/>
      <c r="Y235" s="16"/>
      <c r="Z235" s="16"/>
      <c r="AA235" s="16"/>
      <c r="AB235" s="16"/>
      <c r="AC235" s="16"/>
      <c r="AD235" s="16"/>
      <c r="AE235" s="16"/>
      <c r="AT235" s="277" t="s">
        <v>221</v>
      </c>
      <c r="AU235" s="277" t="s">
        <v>83</v>
      </c>
      <c r="AV235" s="16" t="s">
        <v>217</v>
      </c>
      <c r="AW235" s="16" t="s">
        <v>34</v>
      </c>
      <c r="AX235" s="16" t="s">
        <v>81</v>
      </c>
      <c r="AY235" s="277" t="s">
        <v>210</v>
      </c>
    </row>
    <row r="236" s="2" customFormat="1" ht="16.5" customHeight="1">
      <c r="A236" s="40"/>
      <c r="B236" s="41"/>
      <c r="C236" s="216" t="s">
        <v>406</v>
      </c>
      <c r="D236" s="216" t="s">
        <v>212</v>
      </c>
      <c r="E236" s="217" t="s">
        <v>2601</v>
      </c>
      <c r="F236" s="218" t="s">
        <v>2602</v>
      </c>
      <c r="G236" s="219" t="s">
        <v>417</v>
      </c>
      <c r="H236" s="220">
        <v>21.600000000000001</v>
      </c>
      <c r="I236" s="221"/>
      <c r="J236" s="222">
        <f>ROUND(I236*H236,2)</f>
        <v>0</v>
      </c>
      <c r="K236" s="218" t="s">
        <v>296</v>
      </c>
      <c r="L236" s="46"/>
      <c r="M236" s="223" t="s">
        <v>19</v>
      </c>
      <c r="N236" s="224" t="s">
        <v>45</v>
      </c>
      <c r="O236" s="86"/>
      <c r="P236" s="225">
        <f>O236*H236</f>
        <v>0</v>
      </c>
      <c r="Q236" s="225">
        <v>0.00165</v>
      </c>
      <c r="R236" s="225">
        <f>Q236*H236</f>
        <v>0.035640000000000005</v>
      </c>
      <c r="S236" s="225">
        <v>0</v>
      </c>
      <c r="T236" s="226">
        <f>S236*H236</f>
        <v>0</v>
      </c>
      <c r="U236" s="40"/>
      <c r="V236" s="40"/>
      <c r="W236" s="40"/>
      <c r="X236" s="40"/>
      <c r="Y236" s="40"/>
      <c r="Z236" s="40"/>
      <c r="AA236" s="40"/>
      <c r="AB236" s="40"/>
      <c r="AC236" s="40"/>
      <c r="AD236" s="40"/>
      <c r="AE236" s="40"/>
      <c r="AR236" s="227" t="s">
        <v>217</v>
      </c>
      <c r="AT236" s="227" t="s">
        <v>212</v>
      </c>
      <c r="AU236" s="227" t="s">
        <v>83</v>
      </c>
      <c r="AY236" s="19" t="s">
        <v>210</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217</v>
      </c>
      <c r="BM236" s="227" t="s">
        <v>5042</v>
      </c>
    </row>
    <row r="237" s="13" customFormat="1">
      <c r="A237" s="13"/>
      <c r="B237" s="234"/>
      <c r="C237" s="235"/>
      <c r="D237" s="236" t="s">
        <v>221</v>
      </c>
      <c r="E237" s="237" t="s">
        <v>19</v>
      </c>
      <c r="F237" s="238" t="s">
        <v>852</v>
      </c>
      <c r="G237" s="235"/>
      <c r="H237" s="237" t="s">
        <v>19</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221</v>
      </c>
      <c r="AU237" s="244" t="s">
        <v>83</v>
      </c>
      <c r="AV237" s="13" t="s">
        <v>81</v>
      </c>
      <c r="AW237" s="13" t="s">
        <v>34</v>
      </c>
      <c r="AX237" s="13" t="s">
        <v>74</v>
      </c>
      <c r="AY237" s="244" t="s">
        <v>210</v>
      </c>
    </row>
    <row r="238" s="13" customFormat="1">
      <c r="A238" s="13"/>
      <c r="B238" s="234"/>
      <c r="C238" s="235"/>
      <c r="D238" s="236" t="s">
        <v>221</v>
      </c>
      <c r="E238" s="237" t="s">
        <v>19</v>
      </c>
      <c r="F238" s="238" t="s">
        <v>946</v>
      </c>
      <c r="G238" s="235"/>
      <c r="H238" s="237" t="s">
        <v>19</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221</v>
      </c>
      <c r="AU238" s="244" t="s">
        <v>83</v>
      </c>
      <c r="AV238" s="13" t="s">
        <v>81</v>
      </c>
      <c r="AW238" s="13" t="s">
        <v>34</v>
      </c>
      <c r="AX238" s="13" t="s">
        <v>74</v>
      </c>
      <c r="AY238" s="244" t="s">
        <v>210</v>
      </c>
    </row>
    <row r="239" s="14" customFormat="1">
      <c r="A239" s="14"/>
      <c r="B239" s="245"/>
      <c r="C239" s="246"/>
      <c r="D239" s="236" t="s">
        <v>221</v>
      </c>
      <c r="E239" s="247" t="s">
        <v>19</v>
      </c>
      <c r="F239" s="248" t="s">
        <v>5043</v>
      </c>
      <c r="G239" s="246"/>
      <c r="H239" s="249">
        <v>21.600000000000001</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221</v>
      </c>
      <c r="AU239" s="255" t="s">
        <v>83</v>
      </c>
      <c r="AV239" s="14" t="s">
        <v>83</v>
      </c>
      <c r="AW239" s="14" t="s">
        <v>34</v>
      </c>
      <c r="AX239" s="14" t="s">
        <v>81</v>
      </c>
      <c r="AY239" s="255" t="s">
        <v>210</v>
      </c>
    </row>
    <row r="240" s="2" customFormat="1" ht="16.5" customHeight="1">
      <c r="A240" s="40"/>
      <c r="B240" s="41"/>
      <c r="C240" s="216" t="s">
        <v>7</v>
      </c>
      <c r="D240" s="216" t="s">
        <v>212</v>
      </c>
      <c r="E240" s="217" t="s">
        <v>2618</v>
      </c>
      <c r="F240" s="218" t="s">
        <v>2619</v>
      </c>
      <c r="G240" s="219" t="s">
        <v>417</v>
      </c>
      <c r="H240" s="220">
        <v>15.215999999999999</v>
      </c>
      <c r="I240" s="221"/>
      <c r="J240" s="222">
        <f>ROUND(I240*H240,2)</f>
        <v>0</v>
      </c>
      <c r="K240" s="218" t="s">
        <v>296</v>
      </c>
      <c r="L240" s="46"/>
      <c r="M240" s="223" t="s">
        <v>19</v>
      </c>
      <c r="N240" s="224" t="s">
        <v>45</v>
      </c>
      <c r="O240" s="86"/>
      <c r="P240" s="225">
        <f>O240*H240</f>
        <v>0</v>
      </c>
      <c r="Q240" s="225">
        <v>0.00281</v>
      </c>
      <c r="R240" s="225">
        <f>Q240*H240</f>
        <v>0.042756959999999997</v>
      </c>
      <c r="S240" s="225">
        <v>0</v>
      </c>
      <c r="T240" s="226">
        <f>S240*H240</f>
        <v>0</v>
      </c>
      <c r="U240" s="40"/>
      <c r="V240" s="40"/>
      <c r="W240" s="40"/>
      <c r="X240" s="40"/>
      <c r="Y240" s="40"/>
      <c r="Z240" s="40"/>
      <c r="AA240" s="40"/>
      <c r="AB240" s="40"/>
      <c r="AC240" s="40"/>
      <c r="AD240" s="40"/>
      <c r="AE240" s="40"/>
      <c r="AR240" s="227" t="s">
        <v>217</v>
      </c>
      <c r="AT240" s="227" t="s">
        <v>212</v>
      </c>
      <c r="AU240" s="227" t="s">
        <v>83</v>
      </c>
      <c r="AY240" s="19" t="s">
        <v>210</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217</v>
      </c>
      <c r="BM240" s="227" t="s">
        <v>2620</v>
      </c>
    </row>
    <row r="241" s="13" customFormat="1">
      <c r="A241" s="13"/>
      <c r="B241" s="234"/>
      <c r="C241" s="235"/>
      <c r="D241" s="236" t="s">
        <v>221</v>
      </c>
      <c r="E241" s="237" t="s">
        <v>19</v>
      </c>
      <c r="F241" s="238" t="s">
        <v>2604</v>
      </c>
      <c r="G241" s="235"/>
      <c r="H241" s="237" t="s">
        <v>19</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221</v>
      </c>
      <c r="AU241" s="244" t="s">
        <v>83</v>
      </c>
      <c r="AV241" s="13" t="s">
        <v>81</v>
      </c>
      <c r="AW241" s="13" t="s">
        <v>34</v>
      </c>
      <c r="AX241" s="13" t="s">
        <v>74</v>
      </c>
      <c r="AY241" s="244" t="s">
        <v>210</v>
      </c>
    </row>
    <row r="242" s="13" customFormat="1">
      <c r="A242" s="13"/>
      <c r="B242" s="234"/>
      <c r="C242" s="235"/>
      <c r="D242" s="236" t="s">
        <v>221</v>
      </c>
      <c r="E242" s="237" t="s">
        <v>19</v>
      </c>
      <c r="F242" s="238" t="s">
        <v>5008</v>
      </c>
      <c r="G242" s="235"/>
      <c r="H242" s="237" t="s">
        <v>19</v>
      </c>
      <c r="I242" s="239"/>
      <c r="J242" s="235"/>
      <c r="K242" s="235"/>
      <c r="L242" s="240"/>
      <c r="M242" s="241"/>
      <c r="N242" s="242"/>
      <c r="O242" s="242"/>
      <c r="P242" s="242"/>
      <c r="Q242" s="242"/>
      <c r="R242" s="242"/>
      <c r="S242" s="242"/>
      <c r="T242" s="243"/>
      <c r="U242" s="13"/>
      <c r="V242" s="13"/>
      <c r="W242" s="13"/>
      <c r="X242" s="13"/>
      <c r="Y242" s="13"/>
      <c r="Z242" s="13"/>
      <c r="AA242" s="13"/>
      <c r="AB242" s="13"/>
      <c r="AC242" s="13"/>
      <c r="AD242" s="13"/>
      <c r="AE242" s="13"/>
      <c r="AT242" s="244" t="s">
        <v>221</v>
      </c>
      <c r="AU242" s="244" t="s">
        <v>83</v>
      </c>
      <c r="AV242" s="13" t="s">
        <v>81</v>
      </c>
      <c r="AW242" s="13" t="s">
        <v>34</v>
      </c>
      <c r="AX242" s="13" t="s">
        <v>74</v>
      </c>
      <c r="AY242" s="244" t="s">
        <v>210</v>
      </c>
    </row>
    <row r="243" s="14" customFormat="1">
      <c r="A243" s="14"/>
      <c r="B243" s="245"/>
      <c r="C243" s="246"/>
      <c r="D243" s="236" t="s">
        <v>221</v>
      </c>
      <c r="E243" s="247" t="s">
        <v>19</v>
      </c>
      <c r="F243" s="248" t="s">
        <v>5044</v>
      </c>
      <c r="G243" s="246"/>
      <c r="H243" s="249">
        <v>3.8399999999999999</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221</v>
      </c>
      <c r="AU243" s="255" t="s">
        <v>83</v>
      </c>
      <c r="AV243" s="14" t="s">
        <v>83</v>
      </c>
      <c r="AW243" s="14" t="s">
        <v>34</v>
      </c>
      <c r="AX243" s="14" t="s">
        <v>74</v>
      </c>
      <c r="AY243" s="255" t="s">
        <v>210</v>
      </c>
    </row>
    <row r="244" s="14" customFormat="1">
      <c r="A244" s="14"/>
      <c r="B244" s="245"/>
      <c r="C244" s="246"/>
      <c r="D244" s="236" t="s">
        <v>221</v>
      </c>
      <c r="E244" s="247" t="s">
        <v>19</v>
      </c>
      <c r="F244" s="248" t="s">
        <v>5045</v>
      </c>
      <c r="G244" s="246"/>
      <c r="H244" s="249">
        <v>1.98</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83</v>
      </c>
      <c r="AV244" s="14" t="s">
        <v>83</v>
      </c>
      <c r="AW244" s="14" t="s">
        <v>34</v>
      </c>
      <c r="AX244" s="14" t="s">
        <v>74</v>
      </c>
      <c r="AY244" s="255" t="s">
        <v>210</v>
      </c>
    </row>
    <row r="245" s="14" customFormat="1">
      <c r="A245" s="14"/>
      <c r="B245" s="245"/>
      <c r="C245" s="246"/>
      <c r="D245" s="236" t="s">
        <v>221</v>
      </c>
      <c r="E245" s="247" t="s">
        <v>19</v>
      </c>
      <c r="F245" s="248" t="s">
        <v>5046</v>
      </c>
      <c r="G245" s="246"/>
      <c r="H245" s="249">
        <v>4.5</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221</v>
      </c>
      <c r="AU245" s="255" t="s">
        <v>83</v>
      </c>
      <c r="AV245" s="14" t="s">
        <v>83</v>
      </c>
      <c r="AW245" s="14" t="s">
        <v>34</v>
      </c>
      <c r="AX245" s="14" t="s">
        <v>74</v>
      </c>
      <c r="AY245" s="255" t="s">
        <v>210</v>
      </c>
    </row>
    <row r="246" s="14" customFormat="1">
      <c r="A246" s="14"/>
      <c r="B246" s="245"/>
      <c r="C246" s="246"/>
      <c r="D246" s="236" t="s">
        <v>221</v>
      </c>
      <c r="E246" s="247" t="s">
        <v>19</v>
      </c>
      <c r="F246" s="248" t="s">
        <v>5047</v>
      </c>
      <c r="G246" s="246"/>
      <c r="H246" s="249">
        <v>1.26</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221</v>
      </c>
      <c r="AU246" s="255" t="s">
        <v>83</v>
      </c>
      <c r="AV246" s="14" t="s">
        <v>83</v>
      </c>
      <c r="AW246" s="14" t="s">
        <v>34</v>
      </c>
      <c r="AX246" s="14" t="s">
        <v>74</v>
      </c>
      <c r="AY246" s="255" t="s">
        <v>210</v>
      </c>
    </row>
    <row r="247" s="14" customFormat="1">
      <c r="A247" s="14"/>
      <c r="B247" s="245"/>
      <c r="C247" s="246"/>
      <c r="D247" s="236" t="s">
        <v>221</v>
      </c>
      <c r="E247" s="247" t="s">
        <v>19</v>
      </c>
      <c r="F247" s="248" t="s">
        <v>5048</v>
      </c>
      <c r="G247" s="246"/>
      <c r="H247" s="249">
        <v>2.1960000000000002</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221</v>
      </c>
      <c r="AU247" s="255" t="s">
        <v>83</v>
      </c>
      <c r="AV247" s="14" t="s">
        <v>83</v>
      </c>
      <c r="AW247" s="14" t="s">
        <v>34</v>
      </c>
      <c r="AX247" s="14" t="s">
        <v>74</v>
      </c>
      <c r="AY247" s="255" t="s">
        <v>210</v>
      </c>
    </row>
    <row r="248" s="14" customFormat="1">
      <c r="A248" s="14"/>
      <c r="B248" s="245"/>
      <c r="C248" s="246"/>
      <c r="D248" s="236" t="s">
        <v>221</v>
      </c>
      <c r="E248" s="247" t="s">
        <v>19</v>
      </c>
      <c r="F248" s="248" t="s">
        <v>5049</v>
      </c>
      <c r="G248" s="246"/>
      <c r="H248" s="249">
        <v>1.44</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221</v>
      </c>
      <c r="AU248" s="255" t="s">
        <v>83</v>
      </c>
      <c r="AV248" s="14" t="s">
        <v>83</v>
      </c>
      <c r="AW248" s="14" t="s">
        <v>34</v>
      </c>
      <c r="AX248" s="14" t="s">
        <v>74</v>
      </c>
      <c r="AY248" s="255" t="s">
        <v>210</v>
      </c>
    </row>
    <row r="249" s="15" customFormat="1">
      <c r="A249" s="15"/>
      <c r="B249" s="256"/>
      <c r="C249" s="257"/>
      <c r="D249" s="236" t="s">
        <v>221</v>
      </c>
      <c r="E249" s="258" t="s">
        <v>19</v>
      </c>
      <c r="F249" s="259" t="s">
        <v>234</v>
      </c>
      <c r="G249" s="257"/>
      <c r="H249" s="260">
        <v>15.215999999999999</v>
      </c>
      <c r="I249" s="261"/>
      <c r="J249" s="257"/>
      <c r="K249" s="257"/>
      <c r="L249" s="262"/>
      <c r="M249" s="263"/>
      <c r="N249" s="264"/>
      <c r="O249" s="264"/>
      <c r="P249" s="264"/>
      <c r="Q249" s="264"/>
      <c r="R249" s="264"/>
      <c r="S249" s="264"/>
      <c r="T249" s="265"/>
      <c r="U249" s="15"/>
      <c r="V249" s="15"/>
      <c r="W249" s="15"/>
      <c r="X249" s="15"/>
      <c r="Y249" s="15"/>
      <c r="Z249" s="15"/>
      <c r="AA249" s="15"/>
      <c r="AB249" s="15"/>
      <c r="AC249" s="15"/>
      <c r="AD249" s="15"/>
      <c r="AE249" s="15"/>
      <c r="AT249" s="266" t="s">
        <v>221</v>
      </c>
      <c r="AU249" s="266" t="s">
        <v>83</v>
      </c>
      <c r="AV249" s="15" t="s">
        <v>91</v>
      </c>
      <c r="AW249" s="15" t="s">
        <v>34</v>
      </c>
      <c r="AX249" s="15" t="s">
        <v>74</v>
      </c>
      <c r="AY249" s="266" t="s">
        <v>210</v>
      </c>
    </row>
    <row r="250" s="16" customFormat="1">
      <c r="A250" s="16"/>
      <c r="B250" s="267"/>
      <c r="C250" s="268"/>
      <c r="D250" s="236" t="s">
        <v>221</v>
      </c>
      <c r="E250" s="269" t="s">
        <v>19</v>
      </c>
      <c r="F250" s="270" t="s">
        <v>236</v>
      </c>
      <c r="G250" s="268"/>
      <c r="H250" s="271">
        <v>15.215999999999999</v>
      </c>
      <c r="I250" s="272"/>
      <c r="J250" s="268"/>
      <c r="K250" s="268"/>
      <c r="L250" s="273"/>
      <c r="M250" s="274"/>
      <c r="N250" s="275"/>
      <c r="O250" s="275"/>
      <c r="P250" s="275"/>
      <c r="Q250" s="275"/>
      <c r="R250" s="275"/>
      <c r="S250" s="275"/>
      <c r="T250" s="276"/>
      <c r="U250" s="16"/>
      <c r="V250" s="16"/>
      <c r="W250" s="16"/>
      <c r="X250" s="16"/>
      <c r="Y250" s="16"/>
      <c r="Z250" s="16"/>
      <c r="AA250" s="16"/>
      <c r="AB250" s="16"/>
      <c r="AC250" s="16"/>
      <c r="AD250" s="16"/>
      <c r="AE250" s="16"/>
      <c r="AT250" s="277" t="s">
        <v>221</v>
      </c>
      <c r="AU250" s="277" t="s">
        <v>83</v>
      </c>
      <c r="AV250" s="16" t="s">
        <v>217</v>
      </c>
      <c r="AW250" s="16" t="s">
        <v>34</v>
      </c>
      <c r="AX250" s="16" t="s">
        <v>81</v>
      </c>
      <c r="AY250" s="277" t="s">
        <v>210</v>
      </c>
    </row>
    <row r="251" s="2" customFormat="1" ht="16.5" customHeight="1">
      <c r="A251" s="40"/>
      <c r="B251" s="41"/>
      <c r="C251" s="216" t="s">
        <v>423</v>
      </c>
      <c r="D251" s="216" t="s">
        <v>212</v>
      </c>
      <c r="E251" s="217" t="s">
        <v>2639</v>
      </c>
      <c r="F251" s="218" t="s">
        <v>2640</v>
      </c>
      <c r="G251" s="219" t="s">
        <v>417</v>
      </c>
      <c r="H251" s="220">
        <v>7.9980000000000002</v>
      </c>
      <c r="I251" s="221"/>
      <c r="J251" s="222">
        <f>ROUND(I251*H251,2)</f>
        <v>0</v>
      </c>
      <c r="K251" s="218" t="s">
        <v>296</v>
      </c>
      <c r="L251" s="46"/>
      <c r="M251" s="223" t="s">
        <v>19</v>
      </c>
      <c r="N251" s="224" t="s">
        <v>45</v>
      </c>
      <c r="O251" s="86"/>
      <c r="P251" s="225">
        <f>O251*H251</f>
        <v>0</v>
      </c>
      <c r="Q251" s="225">
        <v>0.00281</v>
      </c>
      <c r="R251" s="225">
        <f>Q251*H251</f>
        <v>0.022474380000000002</v>
      </c>
      <c r="S251" s="225">
        <v>0</v>
      </c>
      <c r="T251" s="226">
        <f>S251*H251</f>
        <v>0</v>
      </c>
      <c r="U251" s="40"/>
      <c r="V251" s="40"/>
      <c r="W251" s="40"/>
      <c r="X251" s="40"/>
      <c r="Y251" s="40"/>
      <c r="Z251" s="40"/>
      <c r="AA251" s="40"/>
      <c r="AB251" s="40"/>
      <c r="AC251" s="40"/>
      <c r="AD251" s="40"/>
      <c r="AE251" s="40"/>
      <c r="AR251" s="227" t="s">
        <v>217</v>
      </c>
      <c r="AT251" s="227" t="s">
        <v>212</v>
      </c>
      <c r="AU251" s="227" t="s">
        <v>83</v>
      </c>
      <c r="AY251" s="19" t="s">
        <v>210</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217</v>
      </c>
      <c r="BM251" s="227" t="s">
        <v>2641</v>
      </c>
    </row>
    <row r="252" s="13" customFormat="1">
      <c r="A252" s="13"/>
      <c r="B252" s="234"/>
      <c r="C252" s="235"/>
      <c r="D252" s="236" t="s">
        <v>221</v>
      </c>
      <c r="E252" s="237" t="s">
        <v>19</v>
      </c>
      <c r="F252" s="238" t="s">
        <v>2604</v>
      </c>
      <c r="G252" s="235"/>
      <c r="H252" s="237" t="s">
        <v>19</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221</v>
      </c>
      <c r="AU252" s="244" t="s">
        <v>83</v>
      </c>
      <c r="AV252" s="13" t="s">
        <v>81</v>
      </c>
      <c r="AW252" s="13" t="s">
        <v>34</v>
      </c>
      <c r="AX252" s="13" t="s">
        <v>74</v>
      </c>
      <c r="AY252" s="244" t="s">
        <v>210</v>
      </c>
    </row>
    <row r="253" s="13" customFormat="1">
      <c r="A253" s="13"/>
      <c r="B253" s="234"/>
      <c r="C253" s="235"/>
      <c r="D253" s="236" t="s">
        <v>221</v>
      </c>
      <c r="E253" s="237" t="s">
        <v>19</v>
      </c>
      <c r="F253" s="238" t="s">
        <v>5008</v>
      </c>
      <c r="G253" s="235"/>
      <c r="H253" s="237" t="s">
        <v>19</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221</v>
      </c>
      <c r="AU253" s="244" t="s">
        <v>83</v>
      </c>
      <c r="AV253" s="13" t="s">
        <v>81</v>
      </c>
      <c r="AW253" s="13" t="s">
        <v>34</v>
      </c>
      <c r="AX253" s="13" t="s">
        <v>74</v>
      </c>
      <c r="AY253" s="244" t="s">
        <v>210</v>
      </c>
    </row>
    <row r="254" s="14" customFormat="1">
      <c r="A254" s="14"/>
      <c r="B254" s="245"/>
      <c r="C254" s="246"/>
      <c r="D254" s="236" t="s">
        <v>221</v>
      </c>
      <c r="E254" s="247" t="s">
        <v>19</v>
      </c>
      <c r="F254" s="248" t="s">
        <v>5050</v>
      </c>
      <c r="G254" s="246"/>
      <c r="H254" s="249">
        <v>1.0800000000000001</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221</v>
      </c>
      <c r="AU254" s="255" t="s">
        <v>83</v>
      </c>
      <c r="AV254" s="14" t="s">
        <v>83</v>
      </c>
      <c r="AW254" s="14" t="s">
        <v>34</v>
      </c>
      <c r="AX254" s="14" t="s">
        <v>74</v>
      </c>
      <c r="AY254" s="255" t="s">
        <v>210</v>
      </c>
    </row>
    <row r="255" s="14" customFormat="1">
      <c r="A255" s="14"/>
      <c r="B255" s="245"/>
      <c r="C255" s="246"/>
      <c r="D255" s="236" t="s">
        <v>221</v>
      </c>
      <c r="E255" s="247" t="s">
        <v>19</v>
      </c>
      <c r="F255" s="248" t="s">
        <v>5051</v>
      </c>
      <c r="G255" s="246"/>
      <c r="H255" s="249">
        <v>0.59999999999999998</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221</v>
      </c>
      <c r="AU255" s="255" t="s">
        <v>83</v>
      </c>
      <c r="AV255" s="14" t="s">
        <v>83</v>
      </c>
      <c r="AW255" s="14" t="s">
        <v>34</v>
      </c>
      <c r="AX255" s="14" t="s">
        <v>74</v>
      </c>
      <c r="AY255" s="255" t="s">
        <v>210</v>
      </c>
    </row>
    <row r="256" s="14" customFormat="1">
      <c r="A256" s="14"/>
      <c r="B256" s="245"/>
      <c r="C256" s="246"/>
      <c r="D256" s="236" t="s">
        <v>221</v>
      </c>
      <c r="E256" s="247" t="s">
        <v>19</v>
      </c>
      <c r="F256" s="248" t="s">
        <v>5052</v>
      </c>
      <c r="G256" s="246"/>
      <c r="H256" s="249">
        <v>0.36599999999999999</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221</v>
      </c>
      <c r="AU256" s="255" t="s">
        <v>83</v>
      </c>
      <c r="AV256" s="14" t="s">
        <v>83</v>
      </c>
      <c r="AW256" s="14" t="s">
        <v>34</v>
      </c>
      <c r="AX256" s="14" t="s">
        <v>74</v>
      </c>
      <c r="AY256" s="255" t="s">
        <v>210</v>
      </c>
    </row>
    <row r="257" s="14" customFormat="1">
      <c r="A257" s="14"/>
      <c r="B257" s="245"/>
      <c r="C257" s="246"/>
      <c r="D257" s="236" t="s">
        <v>221</v>
      </c>
      <c r="E257" s="247" t="s">
        <v>19</v>
      </c>
      <c r="F257" s="248" t="s">
        <v>5053</v>
      </c>
      <c r="G257" s="246"/>
      <c r="H257" s="249">
        <v>1.8480000000000001</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221</v>
      </c>
      <c r="AU257" s="255" t="s">
        <v>83</v>
      </c>
      <c r="AV257" s="14" t="s">
        <v>83</v>
      </c>
      <c r="AW257" s="14" t="s">
        <v>34</v>
      </c>
      <c r="AX257" s="14" t="s">
        <v>74</v>
      </c>
      <c r="AY257" s="255" t="s">
        <v>210</v>
      </c>
    </row>
    <row r="258" s="14" customFormat="1">
      <c r="A258" s="14"/>
      <c r="B258" s="245"/>
      <c r="C258" s="246"/>
      <c r="D258" s="236" t="s">
        <v>221</v>
      </c>
      <c r="E258" s="247" t="s">
        <v>19</v>
      </c>
      <c r="F258" s="248" t="s">
        <v>5054</v>
      </c>
      <c r="G258" s="246"/>
      <c r="H258" s="249">
        <v>1.74</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221</v>
      </c>
      <c r="AU258" s="255" t="s">
        <v>83</v>
      </c>
      <c r="AV258" s="14" t="s">
        <v>83</v>
      </c>
      <c r="AW258" s="14" t="s">
        <v>34</v>
      </c>
      <c r="AX258" s="14" t="s">
        <v>74</v>
      </c>
      <c r="AY258" s="255" t="s">
        <v>210</v>
      </c>
    </row>
    <row r="259" s="14" customFormat="1">
      <c r="A259" s="14"/>
      <c r="B259" s="245"/>
      <c r="C259" s="246"/>
      <c r="D259" s="236" t="s">
        <v>221</v>
      </c>
      <c r="E259" s="247" t="s">
        <v>19</v>
      </c>
      <c r="F259" s="248" t="s">
        <v>5055</v>
      </c>
      <c r="G259" s="246"/>
      <c r="H259" s="249">
        <v>2.3639999999999999</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221</v>
      </c>
      <c r="AU259" s="255" t="s">
        <v>83</v>
      </c>
      <c r="AV259" s="14" t="s">
        <v>83</v>
      </c>
      <c r="AW259" s="14" t="s">
        <v>34</v>
      </c>
      <c r="AX259" s="14" t="s">
        <v>74</v>
      </c>
      <c r="AY259" s="255" t="s">
        <v>210</v>
      </c>
    </row>
    <row r="260" s="15" customFormat="1">
      <c r="A260" s="15"/>
      <c r="B260" s="256"/>
      <c r="C260" s="257"/>
      <c r="D260" s="236" t="s">
        <v>221</v>
      </c>
      <c r="E260" s="258" t="s">
        <v>19</v>
      </c>
      <c r="F260" s="259" t="s">
        <v>234</v>
      </c>
      <c r="G260" s="257"/>
      <c r="H260" s="260">
        <v>7.9980000000000002</v>
      </c>
      <c r="I260" s="261"/>
      <c r="J260" s="257"/>
      <c r="K260" s="257"/>
      <c r="L260" s="262"/>
      <c r="M260" s="263"/>
      <c r="N260" s="264"/>
      <c r="O260" s="264"/>
      <c r="P260" s="264"/>
      <c r="Q260" s="264"/>
      <c r="R260" s="264"/>
      <c r="S260" s="264"/>
      <c r="T260" s="265"/>
      <c r="U260" s="15"/>
      <c r="V260" s="15"/>
      <c r="W260" s="15"/>
      <c r="X260" s="15"/>
      <c r="Y260" s="15"/>
      <c r="Z260" s="15"/>
      <c r="AA260" s="15"/>
      <c r="AB260" s="15"/>
      <c r="AC260" s="15"/>
      <c r="AD260" s="15"/>
      <c r="AE260" s="15"/>
      <c r="AT260" s="266" t="s">
        <v>221</v>
      </c>
      <c r="AU260" s="266" t="s">
        <v>83</v>
      </c>
      <c r="AV260" s="15" t="s">
        <v>91</v>
      </c>
      <c r="AW260" s="15" t="s">
        <v>34</v>
      </c>
      <c r="AX260" s="15" t="s">
        <v>74</v>
      </c>
      <c r="AY260" s="266" t="s">
        <v>210</v>
      </c>
    </row>
    <row r="261" s="16" customFormat="1">
      <c r="A261" s="16"/>
      <c r="B261" s="267"/>
      <c r="C261" s="268"/>
      <c r="D261" s="236" t="s">
        <v>221</v>
      </c>
      <c r="E261" s="269" t="s">
        <v>19</v>
      </c>
      <c r="F261" s="270" t="s">
        <v>236</v>
      </c>
      <c r="G261" s="268"/>
      <c r="H261" s="271">
        <v>7.9980000000000002</v>
      </c>
      <c r="I261" s="272"/>
      <c r="J261" s="268"/>
      <c r="K261" s="268"/>
      <c r="L261" s="273"/>
      <c r="M261" s="274"/>
      <c r="N261" s="275"/>
      <c r="O261" s="275"/>
      <c r="P261" s="275"/>
      <c r="Q261" s="275"/>
      <c r="R261" s="275"/>
      <c r="S261" s="275"/>
      <c r="T261" s="276"/>
      <c r="U261" s="16"/>
      <c r="V261" s="16"/>
      <c r="W261" s="16"/>
      <c r="X261" s="16"/>
      <c r="Y261" s="16"/>
      <c r="Z261" s="16"/>
      <c r="AA261" s="16"/>
      <c r="AB261" s="16"/>
      <c r="AC261" s="16"/>
      <c r="AD261" s="16"/>
      <c r="AE261" s="16"/>
      <c r="AT261" s="277" t="s">
        <v>221</v>
      </c>
      <c r="AU261" s="277" t="s">
        <v>83</v>
      </c>
      <c r="AV261" s="16" t="s">
        <v>217</v>
      </c>
      <c r="AW261" s="16" t="s">
        <v>34</v>
      </c>
      <c r="AX261" s="16" t="s">
        <v>81</v>
      </c>
      <c r="AY261" s="277" t="s">
        <v>210</v>
      </c>
    </row>
    <row r="262" s="2" customFormat="1" ht="16.5" customHeight="1">
      <c r="A262" s="40"/>
      <c r="B262" s="41"/>
      <c r="C262" s="216" t="s">
        <v>428</v>
      </c>
      <c r="D262" s="216" t="s">
        <v>212</v>
      </c>
      <c r="E262" s="217" t="s">
        <v>2677</v>
      </c>
      <c r="F262" s="218" t="s">
        <v>2678</v>
      </c>
      <c r="G262" s="219" t="s">
        <v>417</v>
      </c>
      <c r="H262" s="220">
        <v>18.18</v>
      </c>
      <c r="I262" s="221"/>
      <c r="J262" s="222">
        <f>ROUND(I262*H262,2)</f>
        <v>0</v>
      </c>
      <c r="K262" s="218" t="s">
        <v>296</v>
      </c>
      <c r="L262" s="46"/>
      <c r="M262" s="223" t="s">
        <v>19</v>
      </c>
      <c r="N262" s="224" t="s">
        <v>45</v>
      </c>
      <c r="O262" s="86"/>
      <c r="P262" s="225">
        <f>O262*H262</f>
        <v>0</v>
      </c>
      <c r="Q262" s="225">
        <v>0.00281</v>
      </c>
      <c r="R262" s="225">
        <f>Q262*H262</f>
        <v>0.051085800000000001</v>
      </c>
      <c r="S262" s="225">
        <v>0</v>
      </c>
      <c r="T262" s="226">
        <f>S262*H262</f>
        <v>0</v>
      </c>
      <c r="U262" s="40"/>
      <c r="V262" s="40"/>
      <c r="W262" s="40"/>
      <c r="X262" s="40"/>
      <c r="Y262" s="40"/>
      <c r="Z262" s="40"/>
      <c r="AA262" s="40"/>
      <c r="AB262" s="40"/>
      <c r="AC262" s="40"/>
      <c r="AD262" s="40"/>
      <c r="AE262" s="40"/>
      <c r="AR262" s="227" t="s">
        <v>217</v>
      </c>
      <c r="AT262" s="227" t="s">
        <v>212</v>
      </c>
      <c r="AU262" s="227" t="s">
        <v>83</v>
      </c>
      <c r="AY262" s="19" t="s">
        <v>210</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217</v>
      </c>
      <c r="BM262" s="227" t="s">
        <v>2679</v>
      </c>
    </row>
    <row r="263" s="13" customFormat="1">
      <c r="A263" s="13"/>
      <c r="B263" s="234"/>
      <c r="C263" s="235"/>
      <c r="D263" s="236" t="s">
        <v>221</v>
      </c>
      <c r="E263" s="237" t="s">
        <v>19</v>
      </c>
      <c r="F263" s="238" t="s">
        <v>2604</v>
      </c>
      <c r="G263" s="235"/>
      <c r="H263" s="237" t="s">
        <v>19</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221</v>
      </c>
      <c r="AU263" s="244" t="s">
        <v>83</v>
      </c>
      <c r="AV263" s="13" t="s">
        <v>81</v>
      </c>
      <c r="AW263" s="13" t="s">
        <v>34</v>
      </c>
      <c r="AX263" s="13" t="s">
        <v>74</v>
      </c>
      <c r="AY263" s="244" t="s">
        <v>210</v>
      </c>
    </row>
    <row r="264" s="13" customFormat="1">
      <c r="A264" s="13"/>
      <c r="B264" s="234"/>
      <c r="C264" s="235"/>
      <c r="D264" s="236" t="s">
        <v>221</v>
      </c>
      <c r="E264" s="237" t="s">
        <v>19</v>
      </c>
      <c r="F264" s="238" t="s">
        <v>5008</v>
      </c>
      <c r="G264" s="235"/>
      <c r="H264" s="237" t="s">
        <v>19</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221</v>
      </c>
      <c r="AU264" s="244" t="s">
        <v>83</v>
      </c>
      <c r="AV264" s="13" t="s">
        <v>81</v>
      </c>
      <c r="AW264" s="13" t="s">
        <v>34</v>
      </c>
      <c r="AX264" s="13" t="s">
        <v>74</v>
      </c>
      <c r="AY264" s="244" t="s">
        <v>210</v>
      </c>
    </row>
    <row r="265" s="14" customFormat="1">
      <c r="A265" s="14"/>
      <c r="B265" s="245"/>
      <c r="C265" s="246"/>
      <c r="D265" s="236" t="s">
        <v>221</v>
      </c>
      <c r="E265" s="247" t="s">
        <v>19</v>
      </c>
      <c r="F265" s="248" t="s">
        <v>5056</v>
      </c>
      <c r="G265" s="246"/>
      <c r="H265" s="249">
        <v>1.44</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221</v>
      </c>
      <c r="AU265" s="255" t="s">
        <v>83</v>
      </c>
      <c r="AV265" s="14" t="s">
        <v>83</v>
      </c>
      <c r="AW265" s="14" t="s">
        <v>34</v>
      </c>
      <c r="AX265" s="14" t="s">
        <v>74</v>
      </c>
      <c r="AY265" s="255" t="s">
        <v>210</v>
      </c>
    </row>
    <row r="266" s="14" customFormat="1">
      <c r="A266" s="14"/>
      <c r="B266" s="245"/>
      <c r="C266" s="246"/>
      <c r="D266" s="236" t="s">
        <v>221</v>
      </c>
      <c r="E266" s="247" t="s">
        <v>19</v>
      </c>
      <c r="F266" s="248" t="s">
        <v>5057</v>
      </c>
      <c r="G266" s="246"/>
      <c r="H266" s="249">
        <v>0.95999999999999996</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221</v>
      </c>
      <c r="AU266" s="255" t="s">
        <v>83</v>
      </c>
      <c r="AV266" s="14" t="s">
        <v>83</v>
      </c>
      <c r="AW266" s="14" t="s">
        <v>34</v>
      </c>
      <c r="AX266" s="14" t="s">
        <v>74</v>
      </c>
      <c r="AY266" s="255" t="s">
        <v>210</v>
      </c>
    </row>
    <row r="267" s="14" customFormat="1">
      <c r="A267" s="14"/>
      <c r="B267" s="245"/>
      <c r="C267" s="246"/>
      <c r="D267" s="236" t="s">
        <v>221</v>
      </c>
      <c r="E267" s="247" t="s">
        <v>19</v>
      </c>
      <c r="F267" s="248" t="s">
        <v>5058</v>
      </c>
      <c r="G267" s="246"/>
      <c r="H267" s="249">
        <v>1.0800000000000001</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83</v>
      </c>
      <c r="AV267" s="14" t="s">
        <v>83</v>
      </c>
      <c r="AW267" s="14" t="s">
        <v>34</v>
      </c>
      <c r="AX267" s="14" t="s">
        <v>74</v>
      </c>
      <c r="AY267" s="255" t="s">
        <v>210</v>
      </c>
    </row>
    <row r="268" s="14" customFormat="1">
      <c r="A268" s="14"/>
      <c r="B268" s="245"/>
      <c r="C268" s="246"/>
      <c r="D268" s="236" t="s">
        <v>221</v>
      </c>
      <c r="E268" s="247" t="s">
        <v>19</v>
      </c>
      <c r="F268" s="248" t="s">
        <v>5059</v>
      </c>
      <c r="G268" s="246"/>
      <c r="H268" s="249">
        <v>6.3600000000000003</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83</v>
      </c>
      <c r="AV268" s="14" t="s">
        <v>83</v>
      </c>
      <c r="AW268" s="14" t="s">
        <v>34</v>
      </c>
      <c r="AX268" s="14" t="s">
        <v>74</v>
      </c>
      <c r="AY268" s="255" t="s">
        <v>210</v>
      </c>
    </row>
    <row r="269" s="14" customFormat="1">
      <c r="A269" s="14"/>
      <c r="B269" s="245"/>
      <c r="C269" s="246"/>
      <c r="D269" s="236" t="s">
        <v>221</v>
      </c>
      <c r="E269" s="247" t="s">
        <v>19</v>
      </c>
      <c r="F269" s="248" t="s">
        <v>5060</v>
      </c>
      <c r="G269" s="246"/>
      <c r="H269" s="249">
        <v>3.2400000000000002</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221</v>
      </c>
      <c r="AU269" s="255" t="s">
        <v>83</v>
      </c>
      <c r="AV269" s="14" t="s">
        <v>83</v>
      </c>
      <c r="AW269" s="14" t="s">
        <v>34</v>
      </c>
      <c r="AX269" s="14" t="s">
        <v>74</v>
      </c>
      <c r="AY269" s="255" t="s">
        <v>210</v>
      </c>
    </row>
    <row r="270" s="14" customFormat="1">
      <c r="A270" s="14"/>
      <c r="B270" s="245"/>
      <c r="C270" s="246"/>
      <c r="D270" s="236" t="s">
        <v>221</v>
      </c>
      <c r="E270" s="247" t="s">
        <v>19</v>
      </c>
      <c r="F270" s="248" t="s">
        <v>5061</v>
      </c>
      <c r="G270" s="246"/>
      <c r="H270" s="249">
        <v>3.8999999999999999</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221</v>
      </c>
      <c r="AU270" s="255" t="s">
        <v>83</v>
      </c>
      <c r="AV270" s="14" t="s">
        <v>83</v>
      </c>
      <c r="AW270" s="14" t="s">
        <v>34</v>
      </c>
      <c r="AX270" s="14" t="s">
        <v>74</v>
      </c>
      <c r="AY270" s="255" t="s">
        <v>210</v>
      </c>
    </row>
    <row r="271" s="14" customFormat="1">
      <c r="A271" s="14"/>
      <c r="B271" s="245"/>
      <c r="C271" s="246"/>
      <c r="D271" s="236" t="s">
        <v>221</v>
      </c>
      <c r="E271" s="247" t="s">
        <v>19</v>
      </c>
      <c r="F271" s="248" t="s">
        <v>5062</v>
      </c>
      <c r="G271" s="246"/>
      <c r="H271" s="249">
        <v>1.2</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221</v>
      </c>
      <c r="AU271" s="255" t="s">
        <v>83</v>
      </c>
      <c r="AV271" s="14" t="s">
        <v>83</v>
      </c>
      <c r="AW271" s="14" t="s">
        <v>34</v>
      </c>
      <c r="AX271" s="14" t="s">
        <v>74</v>
      </c>
      <c r="AY271" s="255" t="s">
        <v>210</v>
      </c>
    </row>
    <row r="272" s="15" customFormat="1">
      <c r="A272" s="15"/>
      <c r="B272" s="256"/>
      <c r="C272" s="257"/>
      <c r="D272" s="236" t="s">
        <v>221</v>
      </c>
      <c r="E272" s="258" t="s">
        <v>19</v>
      </c>
      <c r="F272" s="259" t="s">
        <v>234</v>
      </c>
      <c r="G272" s="257"/>
      <c r="H272" s="260">
        <v>18.18</v>
      </c>
      <c r="I272" s="261"/>
      <c r="J272" s="257"/>
      <c r="K272" s="257"/>
      <c r="L272" s="262"/>
      <c r="M272" s="263"/>
      <c r="N272" s="264"/>
      <c r="O272" s="264"/>
      <c r="P272" s="264"/>
      <c r="Q272" s="264"/>
      <c r="R272" s="264"/>
      <c r="S272" s="264"/>
      <c r="T272" s="265"/>
      <c r="U272" s="15"/>
      <c r="V272" s="15"/>
      <c r="W272" s="15"/>
      <c r="X272" s="15"/>
      <c r="Y272" s="15"/>
      <c r="Z272" s="15"/>
      <c r="AA272" s="15"/>
      <c r="AB272" s="15"/>
      <c r="AC272" s="15"/>
      <c r="AD272" s="15"/>
      <c r="AE272" s="15"/>
      <c r="AT272" s="266" t="s">
        <v>221</v>
      </c>
      <c r="AU272" s="266" t="s">
        <v>83</v>
      </c>
      <c r="AV272" s="15" t="s">
        <v>91</v>
      </c>
      <c r="AW272" s="15" t="s">
        <v>34</v>
      </c>
      <c r="AX272" s="15" t="s">
        <v>74</v>
      </c>
      <c r="AY272" s="266" t="s">
        <v>210</v>
      </c>
    </row>
    <row r="273" s="16" customFormat="1">
      <c r="A273" s="16"/>
      <c r="B273" s="267"/>
      <c r="C273" s="268"/>
      <c r="D273" s="236" t="s">
        <v>221</v>
      </c>
      <c r="E273" s="269" t="s">
        <v>19</v>
      </c>
      <c r="F273" s="270" t="s">
        <v>236</v>
      </c>
      <c r="G273" s="268"/>
      <c r="H273" s="271">
        <v>18.18</v>
      </c>
      <c r="I273" s="272"/>
      <c r="J273" s="268"/>
      <c r="K273" s="268"/>
      <c r="L273" s="273"/>
      <c r="M273" s="274"/>
      <c r="N273" s="275"/>
      <c r="O273" s="275"/>
      <c r="P273" s="275"/>
      <c r="Q273" s="275"/>
      <c r="R273" s="275"/>
      <c r="S273" s="275"/>
      <c r="T273" s="276"/>
      <c r="U273" s="16"/>
      <c r="V273" s="16"/>
      <c r="W273" s="16"/>
      <c r="X273" s="16"/>
      <c r="Y273" s="16"/>
      <c r="Z273" s="16"/>
      <c r="AA273" s="16"/>
      <c r="AB273" s="16"/>
      <c r="AC273" s="16"/>
      <c r="AD273" s="16"/>
      <c r="AE273" s="16"/>
      <c r="AT273" s="277" t="s">
        <v>221</v>
      </c>
      <c r="AU273" s="277" t="s">
        <v>83</v>
      </c>
      <c r="AV273" s="16" t="s">
        <v>217</v>
      </c>
      <c r="AW273" s="16" t="s">
        <v>34</v>
      </c>
      <c r="AX273" s="16" t="s">
        <v>81</v>
      </c>
      <c r="AY273" s="277" t="s">
        <v>210</v>
      </c>
    </row>
    <row r="274" s="2" customFormat="1" ht="16.5" customHeight="1">
      <c r="A274" s="40"/>
      <c r="B274" s="41"/>
      <c r="C274" s="216" t="s">
        <v>435</v>
      </c>
      <c r="D274" s="216" t="s">
        <v>212</v>
      </c>
      <c r="E274" s="217" t="s">
        <v>2696</v>
      </c>
      <c r="F274" s="218" t="s">
        <v>2697</v>
      </c>
      <c r="G274" s="219" t="s">
        <v>417</v>
      </c>
      <c r="H274" s="220">
        <v>5.0999999999999996</v>
      </c>
      <c r="I274" s="221"/>
      <c r="J274" s="222">
        <f>ROUND(I274*H274,2)</f>
        <v>0</v>
      </c>
      <c r="K274" s="218" t="s">
        <v>296</v>
      </c>
      <c r="L274" s="46"/>
      <c r="M274" s="223" t="s">
        <v>19</v>
      </c>
      <c r="N274" s="224" t="s">
        <v>45</v>
      </c>
      <c r="O274" s="86"/>
      <c r="P274" s="225">
        <f>O274*H274</f>
        <v>0</v>
      </c>
      <c r="Q274" s="225">
        <v>0.00281</v>
      </c>
      <c r="R274" s="225">
        <f>Q274*H274</f>
        <v>0.014330999999999998</v>
      </c>
      <c r="S274" s="225">
        <v>0</v>
      </c>
      <c r="T274" s="226">
        <f>S274*H274</f>
        <v>0</v>
      </c>
      <c r="U274" s="40"/>
      <c r="V274" s="40"/>
      <c r="W274" s="40"/>
      <c r="X274" s="40"/>
      <c r="Y274" s="40"/>
      <c r="Z274" s="40"/>
      <c r="AA274" s="40"/>
      <c r="AB274" s="40"/>
      <c r="AC274" s="40"/>
      <c r="AD274" s="40"/>
      <c r="AE274" s="40"/>
      <c r="AR274" s="227" t="s">
        <v>217</v>
      </c>
      <c r="AT274" s="227" t="s">
        <v>212</v>
      </c>
      <c r="AU274" s="227" t="s">
        <v>83</v>
      </c>
      <c r="AY274" s="19" t="s">
        <v>210</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217</v>
      </c>
      <c r="BM274" s="227" t="s">
        <v>2698</v>
      </c>
    </row>
    <row r="275" s="13" customFormat="1">
      <c r="A275" s="13"/>
      <c r="B275" s="234"/>
      <c r="C275" s="235"/>
      <c r="D275" s="236" t="s">
        <v>221</v>
      </c>
      <c r="E275" s="237" t="s">
        <v>19</v>
      </c>
      <c r="F275" s="238" t="s">
        <v>2604</v>
      </c>
      <c r="G275" s="235"/>
      <c r="H275" s="237" t="s">
        <v>19</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221</v>
      </c>
      <c r="AU275" s="244" t="s">
        <v>83</v>
      </c>
      <c r="AV275" s="13" t="s">
        <v>81</v>
      </c>
      <c r="AW275" s="13" t="s">
        <v>34</v>
      </c>
      <c r="AX275" s="13" t="s">
        <v>74</v>
      </c>
      <c r="AY275" s="244" t="s">
        <v>210</v>
      </c>
    </row>
    <row r="276" s="13" customFormat="1">
      <c r="A276" s="13"/>
      <c r="B276" s="234"/>
      <c r="C276" s="235"/>
      <c r="D276" s="236" t="s">
        <v>221</v>
      </c>
      <c r="E276" s="237" t="s">
        <v>19</v>
      </c>
      <c r="F276" s="238" t="s">
        <v>5008</v>
      </c>
      <c r="G276" s="235"/>
      <c r="H276" s="237" t="s">
        <v>19</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221</v>
      </c>
      <c r="AU276" s="244" t="s">
        <v>83</v>
      </c>
      <c r="AV276" s="13" t="s">
        <v>81</v>
      </c>
      <c r="AW276" s="13" t="s">
        <v>34</v>
      </c>
      <c r="AX276" s="13" t="s">
        <v>74</v>
      </c>
      <c r="AY276" s="244" t="s">
        <v>210</v>
      </c>
    </row>
    <row r="277" s="14" customFormat="1">
      <c r="A277" s="14"/>
      <c r="B277" s="245"/>
      <c r="C277" s="246"/>
      <c r="D277" s="236" t="s">
        <v>221</v>
      </c>
      <c r="E277" s="247" t="s">
        <v>19</v>
      </c>
      <c r="F277" s="248" t="s">
        <v>5063</v>
      </c>
      <c r="G277" s="246"/>
      <c r="H277" s="249">
        <v>5.0999999999999996</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221</v>
      </c>
      <c r="AU277" s="255" t="s">
        <v>83</v>
      </c>
      <c r="AV277" s="14" t="s">
        <v>83</v>
      </c>
      <c r="AW277" s="14" t="s">
        <v>34</v>
      </c>
      <c r="AX277" s="14" t="s">
        <v>74</v>
      </c>
      <c r="AY277" s="255" t="s">
        <v>210</v>
      </c>
    </row>
    <row r="278" s="15" customFormat="1">
      <c r="A278" s="15"/>
      <c r="B278" s="256"/>
      <c r="C278" s="257"/>
      <c r="D278" s="236" t="s">
        <v>221</v>
      </c>
      <c r="E278" s="258" t="s">
        <v>19</v>
      </c>
      <c r="F278" s="259" t="s">
        <v>234</v>
      </c>
      <c r="G278" s="257"/>
      <c r="H278" s="260">
        <v>5.0999999999999996</v>
      </c>
      <c r="I278" s="261"/>
      <c r="J278" s="257"/>
      <c r="K278" s="257"/>
      <c r="L278" s="262"/>
      <c r="M278" s="263"/>
      <c r="N278" s="264"/>
      <c r="O278" s="264"/>
      <c r="P278" s="264"/>
      <c r="Q278" s="264"/>
      <c r="R278" s="264"/>
      <c r="S278" s="264"/>
      <c r="T278" s="265"/>
      <c r="U278" s="15"/>
      <c r="V278" s="15"/>
      <c r="W278" s="15"/>
      <c r="X278" s="15"/>
      <c r="Y278" s="15"/>
      <c r="Z278" s="15"/>
      <c r="AA278" s="15"/>
      <c r="AB278" s="15"/>
      <c r="AC278" s="15"/>
      <c r="AD278" s="15"/>
      <c r="AE278" s="15"/>
      <c r="AT278" s="266" t="s">
        <v>221</v>
      </c>
      <c r="AU278" s="266" t="s">
        <v>83</v>
      </c>
      <c r="AV278" s="15" t="s">
        <v>91</v>
      </c>
      <c r="AW278" s="15" t="s">
        <v>34</v>
      </c>
      <c r="AX278" s="15" t="s">
        <v>74</v>
      </c>
      <c r="AY278" s="266" t="s">
        <v>210</v>
      </c>
    </row>
    <row r="279" s="16" customFormat="1">
      <c r="A279" s="16"/>
      <c r="B279" s="267"/>
      <c r="C279" s="268"/>
      <c r="D279" s="236" t="s">
        <v>221</v>
      </c>
      <c r="E279" s="269" t="s">
        <v>19</v>
      </c>
      <c r="F279" s="270" t="s">
        <v>236</v>
      </c>
      <c r="G279" s="268"/>
      <c r="H279" s="271">
        <v>5.0999999999999996</v>
      </c>
      <c r="I279" s="272"/>
      <c r="J279" s="268"/>
      <c r="K279" s="268"/>
      <c r="L279" s="273"/>
      <c r="M279" s="274"/>
      <c r="N279" s="275"/>
      <c r="O279" s="275"/>
      <c r="P279" s="275"/>
      <c r="Q279" s="275"/>
      <c r="R279" s="275"/>
      <c r="S279" s="275"/>
      <c r="T279" s="276"/>
      <c r="U279" s="16"/>
      <c r="V279" s="16"/>
      <c r="W279" s="16"/>
      <c r="X279" s="16"/>
      <c r="Y279" s="16"/>
      <c r="Z279" s="16"/>
      <c r="AA279" s="16"/>
      <c r="AB279" s="16"/>
      <c r="AC279" s="16"/>
      <c r="AD279" s="16"/>
      <c r="AE279" s="16"/>
      <c r="AT279" s="277" t="s">
        <v>221</v>
      </c>
      <c r="AU279" s="277" t="s">
        <v>83</v>
      </c>
      <c r="AV279" s="16" t="s">
        <v>217</v>
      </c>
      <c r="AW279" s="16" t="s">
        <v>34</v>
      </c>
      <c r="AX279" s="16" t="s">
        <v>81</v>
      </c>
      <c r="AY279" s="277" t="s">
        <v>210</v>
      </c>
    </row>
    <row r="280" s="12" customFormat="1" ht="22.8" customHeight="1">
      <c r="A280" s="12"/>
      <c r="B280" s="200"/>
      <c r="C280" s="201"/>
      <c r="D280" s="202" t="s">
        <v>73</v>
      </c>
      <c r="E280" s="214" t="s">
        <v>877</v>
      </c>
      <c r="F280" s="214" t="s">
        <v>878</v>
      </c>
      <c r="G280" s="201"/>
      <c r="H280" s="201"/>
      <c r="I280" s="204"/>
      <c r="J280" s="215">
        <f>BK280</f>
        <v>0</v>
      </c>
      <c r="K280" s="201"/>
      <c r="L280" s="206"/>
      <c r="M280" s="207"/>
      <c r="N280" s="208"/>
      <c r="O280" s="208"/>
      <c r="P280" s="209">
        <f>SUM(P281:P301)</f>
        <v>0</v>
      </c>
      <c r="Q280" s="208"/>
      <c r="R280" s="209">
        <f>SUM(R281:R301)</f>
        <v>0</v>
      </c>
      <c r="S280" s="208"/>
      <c r="T280" s="210">
        <f>SUM(T281:T301)</f>
        <v>17.500499999999999</v>
      </c>
      <c r="U280" s="12"/>
      <c r="V280" s="12"/>
      <c r="W280" s="12"/>
      <c r="X280" s="12"/>
      <c r="Y280" s="12"/>
      <c r="Z280" s="12"/>
      <c r="AA280" s="12"/>
      <c r="AB280" s="12"/>
      <c r="AC280" s="12"/>
      <c r="AD280" s="12"/>
      <c r="AE280" s="12"/>
      <c r="AR280" s="211" t="s">
        <v>81</v>
      </c>
      <c r="AT280" s="212" t="s">
        <v>73</v>
      </c>
      <c r="AU280" s="212" t="s">
        <v>81</v>
      </c>
      <c r="AY280" s="211" t="s">
        <v>210</v>
      </c>
      <c r="BK280" s="213">
        <f>SUM(BK281:BK301)</f>
        <v>0</v>
      </c>
    </row>
    <row r="281" s="2" customFormat="1" ht="16.5" customHeight="1">
      <c r="A281" s="40"/>
      <c r="B281" s="41"/>
      <c r="C281" s="216" t="s">
        <v>450</v>
      </c>
      <c r="D281" s="216" t="s">
        <v>212</v>
      </c>
      <c r="E281" s="217" t="s">
        <v>880</v>
      </c>
      <c r="F281" s="218" t="s">
        <v>881</v>
      </c>
      <c r="G281" s="219" t="s">
        <v>356</v>
      </c>
      <c r="H281" s="220">
        <v>68.510000000000005</v>
      </c>
      <c r="I281" s="221"/>
      <c r="J281" s="222">
        <f>ROUND(I281*H281,2)</f>
        <v>0</v>
      </c>
      <c r="K281" s="218" t="s">
        <v>216</v>
      </c>
      <c r="L281" s="46"/>
      <c r="M281" s="223" t="s">
        <v>19</v>
      </c>
      <c r="N281" s="224" t="s">
        <v>45</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217</v>
      </c>
      <c r="AT281" s="227" t="s">
        <v>212</v>
      </c>
      <c r="AU281" s="227" t="s">
        <v>83</v>
      </c>
      <c r="AY281" s="19" t="s">
        <v>210</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217</v>
      </c>
      <c r="BM281" s="227" t="s">
        <v>882</v>
      </c>
    </row>
    <row r="282" s="2" customFormat="1">
      <c r="A282" s="40"/>
      <c r="B282" s="41"/>
      <c r="C282" s="42"/>
      <c r="D282" s="229" t="s">
        <v>219</v>
      </c>
      <c r="E282" s="42"/>
      <c r="F282" s="230" t="s">
        <v>883</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219</v>
      </c>
      <c r="AU282" s="19" t="s">
        <v>83</v>
      </c>
    </row>
    <row r="283" s="14" customFormat="1">
      <c r="A283" s="14"/>
      <c r="B283" s="245"/>
      <c r="C283" s="246"/>
      <c r="D283" s="236" t="s">
        <v>221</v>
      </c>
      <c r="E283" s="247" t="s">
        <v>19</v>
      </c>
      <c r="F283" s="248" t="s">
        <v>5064</v>
      </c>
      <c r="G283" s="246"/>
      <c r="H283" s="249">
        <v>68.510000000000005</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221</v>
      </c>
      <c r="AU283" s="255" t="s">
        <v>83</v>
      </c>
      <c r="AV283" s="14" t="s">
        <v>83</v>
      </c>
      <c r="AW283" s="14" t="s">
        <v>34</v>
      </c>
      <c r="AX283" s="14" t="s">
        <v>81</v>
      </c>
      <c r="AY283" s="255" t="s">
        <v>210</v>
      </c>
    </row>
    <row r="284" s="2" customFormat="1" ht="24.15" customHeight="1">
      <c r="A284" s="40"/>
      <c r="B284" s="41"/>
      <c r="C284" s="216" t="s">
        <v>456</v>
      </c>
      <c r="D284" s="216" t="s">
        <v>212</v>
      </c>
      <c r="E284" s="217" t="s">
        <v>885</v>
      </c>
      <c r="F284" s="218" t="s">
        <v>886</v>
      </c>
      <c r="G284" s="219" t="s">
        <v>215</v>
      </c>
      <c r="H284" s="220">
        <v>11.667</v>
      </c>
      <c r="I284" s="221"/>
      <c r="J284" s="222">
        <f>ROUND(I284*H284,2)</f>
        <v>0</v>
      </c>
      <c r="K284" s="218" t="s">
        <v>216</v>
      </c>
      <c r="L284" s="46"/>
      <c r="M284" s="223" t="s">
        <v>19</v>
      </c>
      <c r="N284" s="224" t="s">
        <v>45</v>
      </c>
      <c r="O284" s="86"/>
      <c r="P284" s="225">
        <f>O284*H284</f>
        <v>0</v>
      </c>
      <c r="Q284" s="225">
        <v>0</v>
      </c>
      <c r="R284" s="225">
        <f>Q284*H284</f>
        <v>0</v>
      </c>
      <c r="S284" s="225">
        <v>1.5</v>
      </c>
      <c r="T284" s="226">
        <f>S284*H284</f>
        <v>17.500499999999999</v>
      </c>
      <c r="U284" s="40"/>
      <c r="V284" s="40"/>
      <c r="W284" s="40"/>
      <c r="X284" s="40"/>
      <c r="Y284" s="40"/>
      <c r="Z284" s="40"/>
      <c r="AA284" s="40"/>
      <c r="AB284" s="40"/>
      <c r="AC284" s="40"/>
      <c r="AD284" s="40"/>
      <c r="AE284" s="40"/>
      <c r="AR284" s="227" t="s">
        <v>217</v>
      </c>
      <c r="AT284" s="227" t="s">
        <v>212</v>
      </c>
      <c r="AU284" s="227" t="s">
        <v>83</v>
      </c>
      <c r="AY284" s="19" t="s">
        <v>210</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217</v>
      </c>
      <c r="BM284" s="227" t="s">
        <v>887</v>
      </c>
    </row>
    <row r="285" s="2" customFormat="1">
      <c r="A285" s="40"/>
      <c r="B285" s="41"/>
      <c r="C285" s="42"/>
      <c r="D285" s="229" t="s">
        <v>219</v>
      </c>
      <c r="E285" s="42"/>
      <c r="F285" s="230" t="s">
        <v>888</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219</v>
      </c>
      <c r="AU285" s="19" t="s">
        <v>83</v>
      </c>
    </row>
    <row r="286" s="13" customFormat="1">
      <c r="A286" s="13"/>
      <c r="B286" s="234"/>
      <c r="C286" s="235"/>
      <c r="D286" s="236" t="s">
        <v>221</v>
      </c>
      <c r="E286" s="237" t="s">
        <v>19</v>
      </c>
      <c r="F286" s="238" t="s">
        <v>889</v>
      </c>
      <c r="G286" s="235"/>
      <c r="H286" s="237" t="s">
        <v>19</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221</v>
      </c>
      <c r="AU286" s="244" t="s">
        <v>83</v>
      </c>
      <c r="AV286" s="13" t="s">
        <v>81</v>
      </c>
      <c r="AW286" s="13" t="s">
        <v>34</v>
      </c>
      <c r="AX286" s="13" t="s">
        <v>74</v>
      </c>
      <c r="AY286" s="244" t="s">
        <v>210</v>
      </c>
    </row>
    <row r="287" s="14" customFormat="1">
      <c r="A287" s="14"/>
      <c r="B287" s="245"/>
      <c r="C287" s="246"/>
      <c r="D287" s="236" t="s">
        <v>221</v>
      </c>
      <c r="E287" s="247" t="s">
        <v>19</v>
      </c>
      <c r="F287" s="248" t="s">
        <v>890</v>
      </c>
      <c r="G287" s="246"/>
      <c r="H287" s="249">
        <v>11.667</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221</v>
      </c>
      <c r="AU287" s="255" t="s">
        <v>83</v>
      </c>
      <c r="AV287" s="14" t="s">
        <v>83</v>
      </c>
      <c r="AW287" s="14" t="s">
        <v>34</v>
      </c>
      <c r="AX287" s="14" t="s">
        <v>81</v>
      </c>
      <c r="AY287" s="255" t="s">
        <v>210</v>
      </c>
    </row>
    <row r="288" s="2" customFormat="1" ht="24.15" customHeight="1">
      <c r="A288" s="40"/>
      <c r="B288" s="41"/>
      <c r="C288" s="216" t="s">
        <v>467</v>
      </c>
      <c r="D288" s="216" t="s">
        <v>212</v>
      </c>
      <c r="E288" s="217" t="s">
        <v>892</v>
      </c>
      <c r="F288" s="218" t="s">
        <v>893</v>
      </c>
      <c r="G288" s="219" t="s">
        <v>356</v>
      </c>
      <c r="H288" s="220">
        <v>68.510000000000005</v>
      </c>
      <c r="I288" s="221"/>
      <c r="J288" s="222">
        <f>ROUND(I288*H288,2)</f>
        <v>0</v>
      </c>
      <c r="K288" s="218" t="s">
        <v>216</v>
      </c>
      <c r="L288" s="46"/>
      <c r="M288" s="223" t="s">
        <v>19</v>
      </c>
      <c r="N288" s="224" t="s">
        <v>45</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217</v>
      </c>
      <c r="AT288" s="227" t="s">
        <v>212</v>
      </c>
      <c r="AU288" s="227" t="s">
        <v>83</v>
      </c>
      <c r="AY288" s="19" t="s">
        <v>210</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217</v>
      </c>
      <c r="BM288" s="227" t="s">
        <v>894</v>
      </c>
    </row>
    <row r="289" s="2" customFormat="1">
      <c r="A289" s="40"/>
      <c r="B289" s="41"/>
      <c r="C289" s="42"/>
      <c r="D289" s="229" t="s">
        <v>219</v>
      </c>
      <c r="E289" s="42"/>
      <c r="F289" s="230" t="s">
        <v>895</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219</v>
      </c>
      <c r="AU289" s="19" t="s">
        <v>83</v>
      </c>
    </row>
    <row r="290" s="2" customFormat="1" ht="21.75" customHeight="1">
      <c r="A290" s="40"/>
      <c r="B290" s="41"/>
      <c r="C290" s="216" t="s">
        <v>474</v>
      </c>
      <c r="D290" s="216" t="s">
        <v>212</v>
      </c>
      <c r="E290" s="217" t="s">
        <v>897</v>
      </c>
      <c r="F290" s="218" t="s">
        <v>898</v>
      </c>
      <c r="G290" s="219" t="s">
        <v>356</v>
      </c>
      <c r="H290" s="220">
        <v>68.510000000000005</v>
      </c>
      <c r="I290" s="221"/>
      <c r="J290" s="222">
        <f>ROUND(I290*H290,2)</f>
        <v>0</v>
      </c>
      <c r="K290" s="218" t="s">
        <v>216</v>
      </c>
      <c r="L290" s="46"/>
      <c r="M290" s="223" t="s">
        <v>19</v>
      </c>
      <c r="N290" s="224" t="s">
        <v>45</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217</v>
      </c>
      <c r="AT290" s="227" t="s">
        <v>212</v>
      </c>
      <c r="AU290" s="227" t="s">
        <v>83</v>
      </c>
      <c r="AY290" s="19" t="s">
        <v>210</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217</v>
      </c>
      <c r="BM290" s="227" t="s">
        <v>899</v>
      </c>
    </row>
    <row r="291" s="2" customFormat="1">
      <c r="A291" s="40"/>
      <c r="B291" s="41"/>
      <c r="C291" s="42"/>
      <c r="D291" s="229" t="s">
        <v>219</v>
      </c>
      <c r="E291" s="42"/>
      <c r="F291" s="230" t="s">
        <v>900</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219</v>
      </c>
      <c r="AU291" s="19" t="s">
        <v>83</v>
      </c>
    </row>
    <row r="292" s="2" customFormat="1" ht="24.15" customHeight="1">
      <c r="A292" s="40"/>
      <c r="B292" s="41"/>
      <c r="C292" s="216" t="s">
        <v>481</v>
      </c>
      <c r="D292" s="216" t="s">
        <v>212</v>
      </c>
      <c r="E292" s="217" t="s">
        <v>902</v>
      </c>
      <c r="F292" s="218" t="s">
        <v>903</v>
      </c>
      <c r="G292" s="219" t="s">
        <v>356</v>
      </c>
      <c r="H292" s="220">
        <v>685.10000000000002</v>
      </c>
      <c r="I292" s="221"/>
      <c r="J292" s="222">
        <f>ROUND(I292*H292,2)</f>
        <v>0</v>
      </c>
      <c r="K292" s="218" t="s">
        <v>216</v>
      </c>
      <c r="L292" s="46"/>
      <c r="M292" s="223" t="s">
        <v>19</v>
      </c>
      <c r="N292" s="224" t="s">
        <v>45</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217</v>
      </c>
      <c r="AT292" s="227" t="s">
        <v>212</v>
      </c>
      <c r="AU292" s="227" t="s">
        <v>83</v>
      </c>
      <c r="AY292" s="19" t="s">
        <v>210</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217</v>
      </c>
      <c r="BM292" s="227" t="s">
        <v>904</v>
      </c>
    </row>
    <row r="293" s="2" customFormat="1">
      <c r="A293" s="40"/>
      <c r="B293" s="41"/>
      <c r="C293" s="42"/>
      <c r="D293" s="229" t="s">
        <v>219</v>
      </c>
      <c r="E293" s="42"/>
      <c r="F293" s="230" t="s">
        <v>905</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219</v>
      </c>
      <c r="AU293" s="19" t="s">
        <v>83</v>
      </c>
    </row>
    <row r="294" s="13" customFormat="1">
      <c r="A294" s="13"/>
      <c r="B294" s="234"/>
      <c r="C294" s="235"/>
      <c r="D294" s="236" t="s">
        <v>221</v>
      </c>
      <c r="E294" s="237" t="s">
        <v>19</v>
      </c>
      <c r="F294" s="238" t="s">
        <v>906</v>
      </c>
      <c r="G294" s="235"/>
      <c r="H294" s="237" t="s">
        <v>19</v>
      </c>
      <c r="I294" s="239"/>
      <c r="J294" s="235"/>
      <c r="K294" s="235"/>
      <c r="L294" s="240"/>
      <c r="M294" s="241"/>
      <c r="N294" s="242"/>
      <c r="O294" s="242"/>
      <c r="P294" s="242"/>
      <c r="Q294" s="242"/>
      <c r="R294" s="242"/>
      <c r="S294" s="242"/>
      <c r="T294" s="243"/>
      <c r="U294" s="13"/>
      <c r="V294" s="13"/>
      <c r="W294" s="13"/>
      <c r="X294" s="13"/>
      <c r="Y294" s="13"/>
      <c r="Z294" s="13"/>
      <c r="AA294" s="13"/>
      <c r="AB294" s="13"/>
      <c r="AC294" s="13"/>
      <c r="AD294" s="13"/>
      <c r="AE294" s="13"/>
      <c r="AT294" s="244" t="s">
        <v>221</v>
      </c>
      <c r="AU294" s="244" t="s">
        <v>83</v>
      </c>
      <c r="AV294" s="13" t="s">
        <v>81</v>
      </c>
      <c r="AW294" s="13" t="s">
        <v>34</v>
      </c>
      <c r="AX294" s="13" t="s">
        <v>74</v>
      </c>
      <c r="AY294" s="244" t="s">
        <v>210</v>
      </c>
    </row>
    <row r="295" s="14" customFormat="1">
      <c r="A295" s="14"/>
      <c r="B295" s="245"/>
      <c r="C295" s="246"/>
      <c r="D295" s="236" t="s">
        <v>221</v>
      </c>
      <c r="E295" s="247" t="s">
        <v>19</v>
      </c>
      <c r="F295" s="248" t="s">
        <v>5065</v>
      </c>
      <c r="G295" s="246"/>
      <c r="H295" s="249">
        <v>685.10000000000002</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221</v>
      </c>
      <c r="AU295" s="255" t="s">
        <v>83</v>
      </c>
      <c r="AV295" s="14" t="s">
        <v>83</v>
      </c>
      <c r="AW295" s="14" t="s">
        <v>34</v>
      </c>
      <c r="AX295" s="14" t="s">
        <v>81</v>
      </c>
      <c r="AY295" s="255" t="s">
        <v>210</v>
      </c>
    </row>
    <row r="296" s="2" customFormat="1" ht="24.15" customHeight="1">
      <c r="A296" s="40"/>
      <c r="B296" s="41"/>
      <c r="C296" s="216" t="s">
        <v>487</v>
      </c>
      <c r="D296" s="216" t="s">
        <v>212</v>
      </c>
      <c r="E296" s="217" t="s">
        <v>909</v>
      </c>
      <c r="F296" s="218" t="s">
        <v>910</v>
      </c>
      <c r="G296" s="219" t="s">
        <v>356</v>
      </c>
      <c r="H296" s="220">
        <v>63.896999999999998</v>
      </c>
      <c r="I296" s="221"/>
      <c r="J296" s="222">
        <f>ROUND(I296*H296,2)</f>
        <v>0</v>
      </c>
      <c r="K296" s="218" t="s">
        <v>216</v>
      </c>
      <c r="L296" s="46"/>
      <c r="M296" s="223" t="s">
        <v>19</v>
      </c>
      <c r="N296" s="224" t="s">
        <v>45</v>
      </c>
      <c r="O296" s="86"/>
      <c r="P296" s="225">
        <f>O296*H296</f>
        <v>0</v>
      </c>
      <c r="Q296" s="225">
        <v>0</v>
      </c>
      <c r="R296" s="225">
        <f>Q296*H296</f>
        <v>0</v>
      </c>
      <c r="S296" s="225">
        <v>0</v>
      </c>
      <c r="T296" s="226">
        <f>S296*H296</f>
        <v>0</v>
      </c>
      <c r="U296" s="40"/>
      <c r="V296" s="40"/>
      <c r="W296" s="40"/>
      <c r="X296" s="40"/>
      <c r="Y296" s="40"/>
      <c r="Z296" s="40"/>
      <c r="AA296" s="40"/>
      <c r="AB296" s="40"/>
      <c r="AC296" s="40"/>
      <c r="AD296" s="40"/>
      <c r="AE296" s="40"/>
      <c r="AR296" s="227" t="s">
        <v>217</v>
      </c>
      <c r="AT296" s="227" t="s">
        <v>212</v>
      </c>
      <c r="AU296" s="227" t="s">
        <v>83</v>
      </c>
      <c r="AY296" s="19" t="s">
        <v>210</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217</v>
      </c>
      <c r="BM296" s="227" t="s">
        <v>911</v>
      </c>
    </row>
    <row r="297" s="2" customFormat="1">
      <c r="A297" s="40"/>
      <c r="B297" s="41"/>
      <c r="C297" s="42"/>
      <c r="D297" s="229" t="s">
        <v>219</v>
      </c>
      <c r="E297" s="42"/>
      <c r="F297" s="230" t="s">
        <v>912</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219</v>
      </c>
      <c r="AU297" s="19" t="s">
        <v>83</v>
      </c>
    </row>
    <row r="298" s="14" customFormat="1">
      <c r="A298" s="14"/>
      <c r="B298" s="245"/>
      <c r="C298" s="246"/>
      <c r="D298" s="236" t="s">
        <v>221</v>
      </c>
      <c r="E298" s="247" t="s">
        <v>19</v>
      </c>
      <c r="F298" s="248" t="s">
        <v>5066</v>
      </c>
      <c r="G298" s="246"/>
      <c r="H298" s="249">
        <v>63.896999999999998</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221</v>
      </c>
      <c r="AU298" s="255" t="s">
        <v>83</v>
      </c>
      <c r="AV298" s="14" t="s">
        <v>83</v>
      </c>
      <c r="AW298" s="14" t="s">
        <v>34</v>
      </c>
      <c r="AX298" s="14" t="s">
        <v>81</v>
      </c>
      <c r="AY298" s="255" t="s">
        <v>210</v>
      </c>
    </row>
    <row r="299" s="2" customFormat="1" ht="24.15" customHeight="1">
      <c r="A299" s="40"/>
      <c r="B299" s="41"/>
      <c r="C299" s="216" t="s">
        <v>492</v>
      </c>
      <c r="D299" s="216" t="s">
        <v>212</v>
      </c>
      <c r="E299" s="217" t="s">
        <v>915</v>
      </c>
      <c r="F299" s="218" t="s">
        <v>916</v>
      </c>
      <c r="G299" s="219" t="s">
        <v>356</v>
      </c>
      <c r="H299" s="220">
        <v>4.6130000000000004</v>
      </c>
      <c r="I299" s="221"/>
      <c r="J299" s="222">
        <f>ROUND(I299*H299,2)</f>
        <v>0</v>
      </c>
      <c r="K299" s="218" t="s">
        <v>216</v>
      </c>
      <c r="L299" s="46"/>
      <c r="M299" s="223" t="s">
        <v>19</v>
      </c>
      <c r="N299" s="224" t="s">
        <v>45</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217</v>
      </c>
      <c r="AT299" s="227" t="s">
        <v>212</v>
      </c>
      <c r="AU299" s="227" t="s">
        <v>83</v>
      </c>
      <c r="AY299" s="19" t="s">
        <v>210</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217</v>
      </c>
      <c r="BM299" s="227" t="s">
        <v>917</v>
      </c>
    </row>
    <row r="300" s="2" customFormat="1">
      <c r="A300" s="40"/>
      <c r="B300" s="41"/>
      <c r="C300" s="42"/>
      <c r="D300" s="229" t="s">
        <v>219</v>
      </c>
      <c r="E300" s="42"/>
      <c r="F300" s="230" t="s">
        <v>918</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219</v>
      </c>
      <c r="AU300" s="19" t="s">
        <v>83</v>
      </c>
    </row>
    <row r="301" s="14" customFormat="1">
      <c r="A301" s="14"/>
      <c r="B301" s="245"/>
      <c r="C301" s="246"/>
      <c r="D301" s="236" t="s">
        <v>221</v>
      </c>
      <c r="E301" s="247" t="s">
        <v>19</v>
      </c>
      <c r="F301" s="248" t="s">
        <v>5067</v>
      </c>
      <c r="G301" s="246"/>
      <c r="H301" s="249">
        <v>4.6130000000000004</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221</v>
      </c>
      <c r="AU301" s="255" t="s">
        <v>83</v>
      </c>
      <c r="AV301" s="14" t="s">
        <v>83</v>
      </c>
      <c r="AW301" s="14" t="s">
        <v>34</v>
      </c>
      <c r="AX301" s="14" t="s">
        <v>81</v>
      </c>
      <c r="AY301" s="255" t="s">
        <v>210</v>
      </c>
    </row>
    <row r="302" s="12" customFormat="1" ht="22.8" customHeight="1">
      <c r="A302" s="12"/>
      <c r="B302" s="200"/>
      <c r="C302" s="201"/>
      <c r="D302" s="202" t="s">
        <v>73</v>
      </c>
      <c r="E302" s="214" t="s">
        <v>920</v>
      </c>
      <c r="F302" s="214" t="s">
        <v>921</v>
      </c>
      <c r="G302" s="201"/>
      <c r="H302" s="201"/>
      <c r="I302" s="204"/>
      <c r="J302" s="215">
        <f>BK302</f>
        <v>0</v>
      </c>
      <c r="K302" s="201"/>
      <c r="L302" s="206"/>
      <c r="M302" s="207"/>
      <c r="N302" s="208"/>
      <c r="O302" s="208"/>
      <c r="P302" s="209">
        <f>SUM(P303:P308)</f>
        <v>0</v>
      </c>
      <c r="Q302" s="208"/>
      <c r="R302" s="209">
        <f>SUM(R303:R308)</f>
        <v>0</v>
      </c>
      <c r="S302" s="208"/>
      <c r="T302" s="210">
        <f>SUM(T303:T308)</f>
        <v>0</v>
      </c>
      <c r="U302" s="12"/>
      <c r="V302" s="12"/>
      <c r="W302" s="12"/>
      <c r="X302" s="12"/>
      <c r="Y302" s="12"/>
      <c r="Z302" s="12"/>
      <c r="AA302" s="12"/>
      <c r="AB302" s="12"/>
      <c r="AC302" s="12"/>
      <c r="AD302" s="12"/>
      <c r="AE302" s="12"/>
      <c r="AR302" s="211" t="s">
        <v>81</v>
      </c>
      <c r="AT302" s="212" t="s">
        <v>73</v>
      </c>
      <c r="AU302" s="212" t="s">
        <v>81</v>
      </c>
      <c r="AY302" s="211" t="s">
        <v>210</v>
      </c>
      <c r="BK302" s="213">
        <f>SUM(BK303:BK308)</f>
        <v>0</v>
      </c>
    </row>
    <row r="303" s="2" customFormat="1" ht="33" customHeight="1">
      <c r="A303" s="40"/>
      <c r="B303" s="41"/>
      <c r="C303" s="216" t="s">
        <v>498</v>
      </c>
      <c r="D303" s="216" t="s">
        <v>212</v>
      </c>
      <c r="E303" s="217" t="s">
        <v>923</v>
      </c>
      <c r="F303" s="218" t="s">
        <v>924</v>
      </c>
      <c r="G303" s="219" t="s">
        <v>356</v>
      </c>
      <c r="H303" s="220">
        <v>16.734000000000002</v>
      </c>
      <c r="I303" s="221"/>
      <c r="J303" s="222">
        <f>ROUND(I303*H303,2)</f>
        <v>0</v>
      </c>
      <c r="K303" s="218" t="s">
        <v>216</v>
      </c>
      <c r="L303" s="46"/>
      <c r="M303" s="223" t="s">
        <v>19</v>
      </c>
      <c r="N303" s="224" t="s">
        <v>45</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217</v>
      </c>
      <c r="AT303" s="227" t="s">
        <v>212</v>
      </c>
      <c r="AU303" s="227" t="s">
        <v>83</v>
      </c>
      <c r="AY303" s="19" t="s">
        <v>210</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217</v>
      </c>
      <c r="BM303" s="227" t="s">
        <v>925</v>
      </c>
    </row>
    <row r="304" s="2" customFormat="1">
      <c r="A304" s="40"/>
      <c r="B304" s="41"/>
      <c r="C304" s="42"/>
      <c r="D304" s="229" t="s">
        <v>219</v>
      </c>
      <c r="E304" s="42"/>
      <c r="F304" s="230" t="s">
        <v>926</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219</v>
      </c>
      <c r="AU304" s="19" t="s">
        <v>83</v>
      </c>
    </row>
    <row r="305" s="2" customFormat="1" ht="33" customHeight="1">
      <c r="A305" s="40"/>
      <c r="B305" s="41"/>
      <c r="C305" s="216" t="s">
        <v>504</v>
      </c>
      <c r="D305" s="216" t="s">
        <v>212</v>
      </c>
      <c r="E305" s="217" t="s">
        <v>928</v>
      </c>
      <c r="F305" s="218" t="s">
        <v>929</v>
      </c>
      <c r="G305" s="219" t="s">
        <v>356</v>
      </c>
      <c r="H305" s="220">
        <v>16.734000000000002</v>
      </c>
      <c r="I305" s="221"/>
      <c r="J305" s="222">
        <f>ROUND(I305*H305,2)</f>
        <v>0</v>
      </c>
      <c r="K305" s="218" t="s">
        <v>216</v>
      </c>
      <c r="L305" s="46"/>
      <c r="M305" s="223" t="s">
        <v>19</v>
      </c>
      <c r="N305" s="224" t="s">
        <v>45</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217</v>
      </c>
      <c r="AT305" s="227" t="s">
        <v>212</v>
      </c>
      <c r="AU305" s="227" t="s">
        <v>83</v>
      </c>
      <c r="AY305" s="19" t="s">
        <v>210</v>
      </c>
      <c r="BE305" s="228">
        <f>IF(N305="základní",J305,0)</f>
        <v>0</v>
      </c>
      <c r="BF305" s="228">
        <f>IF(N305="snížená",J305,0)</f>
        <v>0</v>
      </c>
      <c r="BG305" s="228">
        <f>IF(N305="zákl. přenesená",J305,0)</f>
        <v>0</v>
      </c>
      <c r="BH305" s="228">
        <f>IF(N305="sníž. přenesená",J305,0)</f>
        <v>0</v>
      </c>
      <c r="BI305" s="228">
        <f>IF(N305="nulová",J305,0)</f>
        <v>0</v>
      </c>
      <c r="BJ305" s="19" t="s">
        <v>81</v>
      </c>
      <c r="BK305" s="228">
        <f>ROUND(I305*H305,2)</f>
        <v>0</v>
      </c>
      <c r="BL305" s="19" t="s">
        <v>217</v>
      </c>
      <c r="BM305" s="227" t="s">
        <v>930</v>
      </c>
    </row>
    <row r="306" s="2" customFormat="1">
      <c r="A306" s="40"/>
      <c r="B306" s="41"/>
      <c r="C306" s="42"/>
      <c r="D306" s="229" t="s">
        <v>219</v>
      </c>
      <c r="E306" s="42"/>
      <c r="F306" s="230" t="s">
        <v>931</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219</v>
      </c>
      <c r="AU306" s="19" t="s">
        <v>83</v>
      </c>
    </row>
    <row r="307" s="2" customFormat="1" ht="33" customHeight="1">
      <c r="A307" s="40"/>
      <c r="B307" s="41"/>
      <c r="C307" s="216" t="s">
        <v>514</v>
      </c>
      <c r="D307" s="216" t="s">
        <v>212</v>
      </c>
      <c r="E307" s="217" t="s">
        <v>933</v>
      </c>
      <c r="F307" s="218" t="s">
        <v>934</v>
      </c>
      <c r="G307" s="219" t="s">
        <v>356</v>
      </c>
      <c r="H307" s="220">
        <v>16.734000000000002</v>
      </c>
      <c r="I307" s="221"/>
      <c r="J307" s="222">
        <f>ROUND(I307*H307,2)</f>
        <v>0</v>
      </c>
      <c r="K307" s="218" t="s">
        <v>216</v>
      </c>
      <c r="L307" s="46"/>
      <c r="M307" s="223" t="s">
        <v>19</v>
      </c>
      <c r="N307" s="224" t="s">
        <v>45</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217</v>
      </c>
      <c r="AT307" s="227" t="s">
        <v>212</v>
      </c>
      <c r="AU307" s="227" t="s">
        <v>83</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217</v>
      </c>
      <c r="BM307" s="227" t="s">
        <v>935</v>
      </c>
    </row>
    <row r="308" s="2" customFormat="1">
      <c r="A308" s="40"/>
      <c r="B308" s="41"/>
      <c r="C308" s="42"/>
      <c r="D308" s="229" t="s">
        <v>219</v>
      </c>
      <c r="E308" s="42"/>
      <c r="F308" s="230" t="s">
        <v>936</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219</v>
      </c>
      <c r="AU308" s="19" t="s">
        <v>83</v>
      </c>
    </row>
    <row r="309" s="12" customFormat="1" ht="25.92" customHeight="1">
      <c r="A309" s="12"/>
      <c r="B309" s="200"/>
      <c r="C309" s="201"/>
      <c r="D309" s="202" t="s">
        <v>73</v>
      </c>
      <c r="E309" s="203" t="s">
        <v>937</v>
      </c>
      <c r="F309" s="203" t="s">
        <v>938</v>
      </c>
      <c r="G309" s="201"/>
      <c r="H309" s="201"/>
      <c r="I309" s="204"/>
      <c r="J309" s="205">
        <f>BK309</f>
        <v>0</v>
      </c>
      <c r="K309" s="201"/>
      <c r="L309" s="206"/>
      <c r="M309" s="207"/>
      <c r="N309" s="208"/>
      <c r="O309" s="208"/>
      <c r="P309" s="209">
        <f>P310+P532+P553+P585+P612</f>
        <v>0</v>
      </c>
      <c r="Q309" s="208"/>
      <c r="R309" s="209">
        <f>R310+R532+R553+R585+R612</f>
        <v>18.619662569999996</v>
      </c>
      <c r="S309" s="208"/>
      <c r="T309" s="210">
        <f>T310+T532+T553+T585+T612</f>
        <v>5.1025799999999997</v>
      </c>
      <c r="U309" s="12"/>
      <c r="V309" s="12"/>
      <c r="W309" s="12"/>
      <c r="X309" s="12"/>
      <c r="Y309" s="12"/>
      <c r="Z309" s="12"/>
      <c r="AA309" s="12"/>
      <c r="AB309" s="12"/>
      <c r="AC309" s="12"/>
      <c r="AD309" s="12"/>
      <c r="AE309" s="12"/>
      <c r="AR309" s="211" t="s">
        <v>83</v>
      </c>
      <c r="AT309" s="212" t="s">
        <v>73</v>
      </c>
      <c r="AU309" s="212" t="s">
        <v>74</v>
      </c>
      <c r="AY309" s="211" t="s">
        <v>210</v>
      </c>
      <c r="BK309" s="213">
        <f>BK310+BK532+BK553+BK585+BK612</f>
        <v>0</v>
      </c>
    </row>
    <row r="310" s="12" customFormat="1" ht="22.8" customHeight="1">
      <c r="A310" s="12"/>
      <c r="B310" s="200"/>
      <c r="C310" s="201"/>
      <c r="D310" s="202" t="s">
        <v>73</v>
      </c>
      <c r="E310" s="214" t="s">
        <v>958</v>
      </c>
      <c r="F310" s="214" t="s">
        <v>959</v>
      </c>
      <c r="G310" s="201"/>
      <c r="H310" s="201"/>
      <c r="I310" s="204"/>
      <c r="J310" s="215">
        <f>BK310</f>
        <v>0</v>
      </c>
      <c r="K310" s="201"/>
      <c r="L310" s="206"/>
      <c r="M310" s="207"/>
      <c r="N310" s="208"/>
      <c r="O310" s="208"/>
      <c r="P310" s="209">
        <f>SUM(P311:P531)</f>
        <v>0</v>
      </c>
      <c r="Q310" s="208"/>
      <c r="R310" s="209">
        <f>SUM(R311:R531)</f>
        <v>4.61172716</v>
      </c>
      <c r="S310" s="208"/>
      <c r="T310" s="210">
        <f>SUM(T311:T531)</f>
        <v>3.1810799999999997</v>
      </c>
      <c r="U310" s="12"/>
      <c r="V310" s="12"/>
      <c r="W310" s="12"/>
      <c r="X310" s="12"/>
      <c r="Y310" s="12"/>
      <c r="Z310" s="12"/>
      <c r="AA310" s="12"/>
      <c r="AB310" s="12"/>
      <c r="AC310" s="12"/>
      <c r="AD310" s="12"/>
      <c r="AE310" s="12"/>
      <c r="AR310" s="211" t="s">
        <v>83</v>
      </c>
      <c r="AT310" s="212" t="s">
        <v>73</v>
      </c>
      <c r="AU310" s="212" t="s">
        <v>81</v>
      </c>
      <c r="AY310" s="211" t="s">
        <v>210</v>
      </c>
      <c r="BK310" s="213">
        <f>SUM(BK311:BK531)</f>
        <v>0</v>
      </c>
    </row>
    <row r="311" s="2" customFormat="1" ht="16.5" customHeight="1">
      <c r="A311" s="40"/>
      <c r="B311" s="41"/>
      <c r="C311" s="216" t="s">
        <v>521</v>
      </c>
      <c r="D311" s="216" t="s">
        <v>212</v>
      </c>
      <c r="E311" s="217" t="s">
        <v>966</v>
      </c>
      <c r="F311" s="218" t="s">
        <v>962</v>
      </c>
      <c r="G311" s="219" t="s">
        <v>295</v>
      </c>
      <c r="H311" s="220">
        <v>5.0060000000000002</v>
      </c>
      <c r="I311" s="221"/>
      <c r="J311" s="222">
        <f>ROUND(I311*H311,2)</f>
        <v>0</v>
      </c>
      <c r="K311" s="218" t="s">
        <v>296</v>
      </c>
      <c r="L311" s="46"/>
      <c r="M311" s="223" t="s">
        <v>19</v>
      </c>
      <c r="N311" s="224" t="s">
        <v>45</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368</v>
      </c>
      <c r="AT311" s="227" t="s">
        <v>212</v>
      </c>
      <c r="AU311" s="227" t="s">
        <v>83</v>
      </c>
      <c r="AY311" s="19" t="s">
        <v>210</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368</v>
      </c>
      <c r="BM311" s="227" t="s">
        <v>967</v>
      </c>
    </row>
    <row r="312" s="13" customFormat="1">
      <c r="A312" s="13"/>
      <c r="B312" s="234"/>
      <c r="C312" s="235"/>
      <c r="D312" s="236" t="s">
        <v>221</v>
      </c>
      <c r="E312" s="237" t="s">
        <v>19</v>
      </c>
      <c r="F312" s="238" t="s">
        <v>970</v>
      </c>
      <c r="G312" s="235"/>
      <c r="H312" s="237" t="s">
        <v>19</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221</v>
      </c>
      <c r="AU312" s="244" t="s">
        <v>83</v>
      </c>
      <c r="AV312" s="13" t="s">
        <v>81</v>
      </c>
      <c r="AW312" s="13" t="s">
        <v>34</v>
      </c>
      <c r="AX312" s="13" t="s">
        <v>74</v>
      </c>
      <c r="AY312" s="244" t="s">
        <v>210</v>
      </c>
    </row>
    <row r="313" s="14" customFormat="1">
      <c r="A313" s="14"/>
      <c r="B313" s="245"/>
      <c r="C313" s="246"/>
      <c r="D313" s="236" t="s">
        <v>221</v>
      </c>
      <c r="E313" s="247" t="s">
        <v>19</v>
      </c>
      <c r="F313" s="248" t="s">
        <v>971</v>
      </c>
      <c r="G313" s="246"/>
      <c r="H313" s="249">
        <v>0.20999999999999999</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221</v>
      </c>
      <c r="AU313" s="255" t="s">
        <v>83</v>
      </c>
      <c r="AV313" s="14" t="s">
        <v>83</v>
      </c>
      <c r="AW313" s="14" t="s">
        <v>34</v>
      </c>
      <c r="AX313" s="14" t="s">
        <v>74</v>
      </c>
      <c r="AY313" s="255" t="s">
        <v>210</v>
      </c>
    </row>
    <row r="314" s="13" customFormat="1">
      <c r="A314" s="13"/>
      <c r="B314" s="234"/>
      <c r="C314" s="235"/>
      <c r="D314" s="236" t="s">
        <v>221</v>
      </c>
      <c r="E314" s="237" t="s">
        <v>19</v>
      </c>
      <c r="F314" s="238" t="s">
        <v>972</v>
      </c>
      <c r="G314" s="235"/>
      <c r="H314" s="237" t="s">
        <v>19</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221</v>
      </c>
      <c r="AU314" s="244" t="s">
        <v>83</v>
      </c>
      <c r="AV314" s="13" t="s">
        <v>81</v>
      </c>
      <c r="AW314" s="13" t="s">
        <v>34</v>
      </c>
      <c r="AX314" s="13" t="s">
        <v>74</v>
      </c>
      <c r="AY314" s="244" t="s">
        <v>210</v>
      </c>
    </row>
    <row r="315" s="14" customFormat="1">
      <c r="A315" s="14"/>
      <c r="B315" s="245"/>
      <c r="C315" s="246"/>
      <c r="D315" s="236" t="s">
        <v>221</v>
      </c>
      <c r="E315" s="247" t="s">
        <v>19</v>
      </c>
      <c r="F315" s="248" t="s">
        <v>1003</v>
      </c>
      <c r="G315" s="246"/>
      <c r="H315" s="249">
        <v>0.095000000000000001</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221</v>
      </c>
      <c r="AU315" s="255" t="s">
        <v>83</v>
      </c>
      <c r="AV315" s="14" t="s">
        <v>83</v>
      </c>
      <c r="AW315" s="14" t="s">
        <v>34</v>
      </c>
      <c r="AX315" s="14" t="s">
        <v>74</v>
      </c>
      <c r="AY315" s="255" t="s">
        <v>210</v>
      </c>
    </row>
    <row r="316" s="13" customFormat="1">
      <c r="A316" s="13"/>
      <c r="B316" s="234"/>
      <c r="C316" s="235"/>
      <c r="D316" s="236" t="s">
        <v>221</v>
      </c>
      <c r="E316" s="237" t="s">
        <v>19</v>
      </c>
      <c r="F316" s="238" t="s">
        <v>976</v>
      </c>
      <c r="G316" s="235"/>
      <c r="H316" s="237" t="s">
        <v>19</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221</v>
      </c>
      <c r="AU316" s="244" t="s">
        <v>83</v>
      </c>
      <c r="AV316" s="13" t="s">
        <v>81</v>
      </c>
      <c r="AW316" s="13" t="s">
        <v>34</v>
      </c>
      <c r="AX316" s="13" t="s">
        <v>74</v>
      </c>
      <c r="AY316" s="244" t="s">
        <v>210</v>
      </c>
    </row>
    <row r="317" s="14" customFormat="1">
      <c r="A317" s="14"/>
      <c r="B317" s="245"/>
      <c r="C317" s="246"/>
      <c r="D317" s="236" t="s">
        <v>221</v>
      </c>
      <c r="E317" s="247" t="s">
        <v>19</v>
      </c>
      <c r="F317" s="248" t="s">
        <v>5068</v>
      </c>
      <c r="G317" s="246"/>
      <c r="H317" s="249">
        <v>1.5289999999999999</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221</v>
      </c>
      <c r="AU317" s="255" t="s">
        <v>83</v>
      </c>
      <c r="AV317" s="14" t="s">
        <v>83</v>
      </c>
      <c r="AW317" s="14" t="s">
        <v>34</v>
      </c>
      <c r="AX317" s="14" t="s">
        <v>74</v>
      </c>
      <c r="AY317" s="255" t="s">
        <v>210</v>
      </c>
    </row>
    <row r="318" s="13" customFormat="1">
      <c r="A318" s="13"/>
      <c r="B318" s="234"/>
      <c r="C318" s="235"/>
      <c r="D318" s="236" t="s">
        <v>221</v>
      </c>
      <c r="E318" s="237" t="s">
        <v>19</v>
      </c>
      <c r="F318" s="238" t="s">
        <v>978</v>
      </c>
      <c r="G318" s="235"/>
      <c r="H318" s="237" t="s">
        <v>19</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221</v>
      </c>
      <c r="AU318" s="244" t="s">
        <v>83</v>
      </c>
      <c r="AV318" s="13" t="s">
        <v>81</v>
      </c>
      <c r="AW318" s="13" t="s">
        <v>34</v>
      </c>
      <c r="AX318" s="13" t="s">
        <v>74</v>
      </c>
      <c r="AY318" s="244" t="s">
        <v>210</v>
      </c>
    </row>
    <row r="319" s="14" customFormat="1">
      <c r="A319" s="14"/>
      <c r="B319" s="245"/>
      <c r="C319" s="246"/>
      <c r="D319" s="236" t="s">
        <v>221</v>
      </c>
      <c r="E319" s="247" t="s">
        <v>19</v>
      </c>
      <c r="F319" s="248" t="s">
        <v>5069</v>
      </c>
      <c r="G319" s="246"/>
      <c r="H319" s="249">
        <v>1.4199999999999999</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221</v>
      </c>
      <c r="AU319" s="255" t="s">
        <v>83</v>
      </c>
      <c r="AV319" s="14" t="s">
        <v>83</v>
      </c>
      <c r="AW319" s="14" t="s">
        <v>34</v>
      </c>
      <c r="AX319" s="14" t="s">
        <v>74</v>
      </c>
      <c r="AY319" s="255" t="s">
        <v>210</v>
      </c>
    </row>
    <row r="320" s="13" customFormat="1">
      <c r="A320" s="13"/>
      <c r="B320" s="234"/>
      <c r="C320" s="235"/>
      <c r="D320" s="236" t="s">
        <v>221</v>
      </c>
      <c r="E320" s="237" t="s">
        <v>19</v>
      </c>
      <c r="F320" s="238" t="s">
        <v>980</v>
      </c>
      <c r="G320" s="235"/>
      <c r="H320" s="237" t="s">
        <v>19</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221</v>
      </c>
      <c r="AU320" s="244" t="s">
        <v>83</v>
      </c>
      <c r="AV320" s="13" t="s">
        <v>81</v>
      </c>
      <c r="AW320" s="13" t="s">
        <v>34</v>
      </c>
      <c r="AX320" s="13" t="s">
        <v>74</v>
      </c>
      <c r="AY320" s="244" t="s">
        <v>210</v>
      </c>
    </row>
    <row r="321" s="14" customFormat="1">
      <c r="A321" s="14"/>
      <c r="B321" s="245"/>
      <c r="C321" s="246"/>
      <c r="D321" s="236" t="s">
        <v>221</v>
      </c>
      <c r="E321" s="247" t="s">
        <v>19</v>
      </c>
      <c r="F321" s="248" t="s">
        <v>5070</v>
      </c>
      <c r="G321" s="246"/>
      <c r="H321" s="249">
        <v>0.23999999999999999</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221</v>
      </c>
      <c r="AU321" s="255" t="s">
        <v>83</v>
      </c>
      <c r="AV321" s="14" t="s">
        <v>83</v>
      </c>
      <c r="AW321" s="14" t="s">
        <v>34</v>
      </c>
      <c r="AX321" s="14" t="s">
        <v>74</v>
      </c>
      <c r="AY321" s="255" t="s">
        <v>210</v>
      </c>
    </row>
    <row r="322" s="13" customFormat="1">
      <c r="A322" s="13"/>
      <c r="B322" s="234"/>
      <c r="C322" s="235"/>
      <c r="D322" s="236" t="s">
        <v>221</v>
      </c>
      <c r="E322" s="237" t="s">
        <v>19</v>
      </c>
      <c r="F322" s="238" t="s">
        <v>970</v>
      </c>
      <c r="G322" s="235"/>
      <c r="H322" s="237" t="s">
        <v>19</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221</v>
      </c>
      <c r="AU322" s="244" t="s">
        <v>83</v>
      </c>
      <c r="AV322" s="13" t="s">
        <v>81</v>
      </c>
      <c r="AW322" s="13" t="s">
        <v>34</v>
      </c>
      <c r="AX322" s="13" t="s">
        <v>74</v>
      </c>
      <c r="AY322" s="244" t="s">
        <v>210</v>
      </c>
    </row>
    <row r="323" s="14" customFormat="1">
      <c r="A323" s="14"/>
      <c r="B323" s="245"/>
      <c r="C323" s="246"/>
      <c r="D323" s="236" t="s">
        <v>221</v>
      </c>
      <c r="E323" s="247" t="s">
        <v>19</v>
      </c>
      <c r="F323" s="248" t="s">
        <v>5071</v>
      </c>
      <c r="G323" s="246"/>
      <c r="H323" s="249">
        <v>1.512</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221</v>
      </c>
      <c r="AU323" s="255" t="s">
        <v>83</v>
      </c>
      <c r="AV323" s="14" t="s">
        <v>83</v>
      </c>
      <c r="AW323" s="14" t="s">
        <v>34</v>
      </c>
      <c r="AX323" s="14" t="s">
        <v>74</v>
      </c>
      <c r="AY323" s="255" t="s">
        <v>210</v>
      </c>
    </row>
    <row r="324" s="16" customFormat="1">
      <c r="A324" s="16"/>
      <c r="B324" s="267"/>
      <c r="C324" s="268"/>
      <c r="D324" s="236" t="s">
        <v>221</v>
      </c>
      <c r="E324" s="269" t="s">
        <v>19</v>
      </c>
      <c r="F324" s="270" t="s">
        <v>236</v>
      </c>
      <c r="G324" s="268"/>
      <c r="H324" s="271">
        <v>5.0060000000000002</v>
      </c>
      <c r="I324" s="272"/>
      <c r="J324" s="268"/>
      <c r="K324" s="268"/>
      <c r="L324" s="273"/>
      <c r="M324" s="274"/>
      <c r="N324" s="275"/>
      <c r="O324" s="275"/>
      <c r="P324" s="275"/>
      <c r="Q324" s="275"/>
      <c r="R324" s="275"/>
      <c r="S324" s="275"/>
      <c r="T324" s="276"/>
      <c r="U324" s="16"/>
      <c r="V324" s="16"/>
      <c r="W324" s="16"/>
      <c r="X324" s="16"/>
      <c r="Y324" s="16"/>
      <c r="Z324" s="16"/>
      <c r="AA324" s="16"/>
      <c r="AB324" s="16"/>
      <c r="AC324" s="16"/>
      <c r="AD324" s="16"/>
      <c r="AE324" s="16"/>
      <c r="AT324" s="277" t="s">
        <v>221</v>
      </c>
      <c r="AU324" s="277" t="s">
        <v>83</v>
      </c>
      <c r="AV324" s="16" t="s">
        <v>217</v>
      </c>
      <c r="AW324" s="16" t="s">
        <v>34</v>
      </c>
      <c r="AX324" s="16" t="s">
        <v>81</v>
      </c>
      <c r="AY324" s="277" t="s">
        <v>210</v>
      </c>
    </row>
    <row r="325" s="2" customFormat="1" ht="24.15" customHeight="1">
      <c r="A325" s="40"/>
      <c r="B325" s="41"/>
      <c r="C325" s="216" t="s">
        <v>540</v>
      </c>
      <c r="D325" s="216" t="s">
        <v>212</v>
      </c>
      <c r="E325" s="217" t="s">
        <v>999</v>
      </c>
      <c r="F325" s="218" t="s">
        <v>1000</v>
      </c>
      <c r="G325" s="219" t="s">
        <v>215</v>
      </c>
      <c r="H325" s="220">
        <v>7.032</v>
      </c>
      <c r="I325" s="221"/>
      <c r="J325" s="222">
        <f>ROUND(I325*H325,2)</f>
        <v>0</v>
      </c>
      <c r="K325" s="218" t="s">
        <v>216</v>
      </c>
      <c r="L325" s="46"/>
      <c r="M325" s="223" t="s">
        <v>19</v>
      </c>
      <c r="N325" s="224" t="s">
        <v>45</v>
      </c>
      <c r="O325" s="86"/>
      <c r="P325" s="225">
        <f>O325*H325</f>
        <v>0</v>
      </c>
      <c r="Q325" s="225">
        <v>0.00189</v>
      </c>
      <c r="R325" s="225">
        <f>Q325*H325</f>
        <v>0.01329048</v>
      </c>
      <c r="S325" s="225">
        <v>0</v>
      </c>
      <c r="T325" s="226">
        <f>S325*H325</f>
        <v>0</v>
      </c>
      <c r="U325" s="40"/>
      <c r="V325" s="40"/>
      <c r="W325" s="40"/>
      <c r="X325" s="40"/>
      <c r="Y325" s="40"/>
      <c r="Z325" s="40"/>
      <c r="AA325" s="40"/>
      <c r="AB325" s="40"/>
      <c r="AC325" s="40"/>
      <c r="AD325" s="40"/>
      <c r="AE325" s="40"/>
      <c r="AR325" s="227" t="s">
        <v>368</v>
      </c>
      <c r="AT325" s="227" t="s">
        <v>212</v>
      </c>
      <c r="AU325" s="227" t="s">
        <v>83</v>
      </c>
      <c r="AY325" s="19" t="s">
        <v>210</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368</v>
      </c>
      <c r="BM325" s="227" t="s">
        <v>1001</v>
      </c>
    </row>
    <row r="326" s="2" customFormat="1">
      <c r="A326" s="40"/>
      <c r="B326" s="41"/>
      <c r="C326" s="42"/>
      <c r="D326" s="229" t="s">
        <v>219</v>
      </c>
      <c r="E326" s="42"/>
      <c r="F326" s="230" t="s">
        <v>1002</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219</v>
      </c>
      <c r="AU326" s="19" t="s">
        <v>83</v>
      </c>
    </row>
    <row r="327" s="13" customFormat="1">
      <c r="A327" s="13"/>
      <c r="B327" s="234"/>
      <c r="C327" s="235"/>
      <c r="D327" s="236" t="s">
        <v>221</v>
      </c>
      <c r="E327" s="237" t="s">
        <v>19</v>
      </c>
      <c r="F327" s="238" t="s">
        <v>970</v>
      </c>
      <c r="G327" s="235"/>
      <c r="H327" s="237" t="s">
        <v>19</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221</v>
      </c>
      <c r="AU327" s="244" t="s">
        <v>83</v>
      </c>
      <c r="AV327" s="13" t="s">
        <v>81</v>
      </c>
      <c r="AW327" s="13" t="s">
        <v>34</v>
      </c>
      <c r="AX327" s="13" t="s">
        <v>74</v>
      </c>
      <c r="AY327" s="244" t="s">
        <v>210</v>
      </c>
    </row>
    <row r="328" s="14" customFormat="1">
      <c r="A328" s="14"/>
      <c r="B328" s="245"/>
      <c r="C328" s="246"/>
      <c r="D328" s="236" t="s">
        <v>221</v>
      </c>
      <c r="E328" s="247" t="s">
        <v>19</v>
      </c>
      <c r="F328" s="248" t="s">
        <v>971</v>
      </c>
      <c r="G328" s="246"/>
      <c r="H328" s="249">
        <v>0.20999999999999999</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221</v>
      </c>
      <c r="AU328" s="255" t="s">
        <v>83</v>
      </c>
      <c r="AV328" s="14" t="s">
        <v>83</v>
      </c>
      <c r="AW328" s="14" t="s">
        <v>34</v>
      </c>
      <c r="AX328" s="14" t="s">
        <v>74</v>
      </c>
      <c r="AY328" s="255" t="s">
        <v>210</v>
      </c>
    </row>
    <row r="329" s="13" customFormat="1">
      <c r="A329" s="13"/>
      <c r="B329" s="234"/>
      <c r="C329" s="235"/>
      <c r="D329" s="236" t="s">
        <v>221</v>
      </c>
      <c r="E329" s="237" t="s">
        <v>19</v>
      </c>
      <c r="F329" s="238" t="s">
        <v>972</v>
      </c>
      <c r="G329" s="235"/>
      <c r="H329" s="237" t="s">
        <v>19</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221</v>
      </c>
      <c r="AU329" s="244" t="s">
        <v>83</v>
      </c>
      <c r="AV329" s="13" t="s">
        <v>81</v>
      </c>
      <c r="AW329" s="13" t="s">
        <v>34</v>
      </c>
      <c r="AX329" s="13" t="s">
        <v>74</v>
      </c>
      <c r="AY329" s="244" t="s">
        <v>210</v>
      </c>
    </row>
    <row r="330" s="14" customFormat="1">
      <c r="A330" s="14"/>
      <c r="B330" s="245"/>
      <c r="C330" s="246"/>
      <c r="D330" s="236" t="s">
        <v>221</v>
      </c>
      <c r="E330" s="247" t="s">
        <v>19</v>
      </c>
      <c r="F330" s="248" t="s">
        <v>1003</v>
      </c>
      <c r="G330" s="246"/>
      <c r="H330" s="249">
        <v>0.095000000000000001</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221</v>
      </c>
      <c r="AU330" s="255" t="s">
        <v>83</v>
      </c>
      <c r="AV330" s="14" t="s">
        <v>83</v>
      </c>
      <c r="AW330" s="14" t="s">
        <v>34</v>
      </c>
      <c r="AX330" s="14" t="s">
        <v>74</v>
      </c>
      <c r="AY330" s="255" t="s">
        <v>210</v>
      </c>
    </row>
    <row r="331" s="13" customFormat="1">
      <c r="A331" s="13"/>
      <c r="B331" s="234"/>
      <c r="C331" s="235"/>
      <c r="D331" s="236" t="s">
        <v>221</v>
      </c>
      <c r="E331" s="237" t="s">
        <v>19</v>
      </c>
      <c r="F331" s="238" t="s">
        <v>976</v>
      </c>
      <c r="G331" s="235"/>
      <c r="H331" s="237" t="s">
        <v>19</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221</v>
      </c>
      <c r="AU331" s="244" t="s">
        <v>83</v>
      </c>
      <c r="AV331" s="13" t="s">
        <v>81</v>
      </c>
      <c r="AW331" s="13" t="s">
        <v>34</v>
      </c>
      <c r="AX331" s="13" t="s">
        <v>74</v>
      </c>
      <c r="AY331" s="244" t="s">
        <v>210</v>
      </c>
    </row>
    <row r="332" s="14" customFormat="1">
      <c r="A332" s="14"/>
      <c r="B332" s="245"/>
      <c r="C332" s="246"/>
      <c r="D332" s="236" t="s">
        <v>221</v>
      </c>
      <c r="E332" s="247" t="s">
        <v>19</v>
      </c>
      <c r="F332" s="248" t="s">
        <v>5072</v>
      </c>
      <c r="G332" s="246"/>
      <c r="H332" s="249">
        <v>1.3979999999999999</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221</v>
      </c>
      <c r="AU332" s="255" t="s">
        <v>83</v>
      </c>
      <c r="AV332" s="14" t="s">
        <v>83</v>
      </c>
      <c r="AW332" s="14" t="s">
        <v>34</v>
      </c>
      <c r="AX332" s="14" t="s">
        <v>74</v>
      </c>
      <c r="AY332" s="255" t="s">
        <v>210</v>
      </c>
    </row>
    <row r="333" s="13" customFormat="1">
      <c r="A333" s="13"/>
      <c r="B333" s="234"/>
      <c r="C333" s="235"/>
      <c r="D333" s="236" t="s">
        <v>221</v>
      </c>
      <c r="E333" s="237" t="s">
        <v>19</v>
      </c>
      <c r="F333" s="238" t="s">
        <v>978</v>
      </c>
      <c r="G333" s="235"/>
      <c r="H333" s="237" t="s">
        <v>19</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221</v>
      </c>
      <c r="AU333" s="244" t="s">
        <v>83</v>
      </c>
      <c r="AV333" s="13" t="s">
        <v>81</v>
      </c>
      <c r="AW333" s="13" t="s">
        <v>34</v>
      </c>
      <c r="AX333" s="13" t="s">
        <v>74</v>
      </c>
      <c r="AY333" s="244" t="s">
        <v>210</v>
      </c>
    </row>
    <row r="334" s="14" customFormat="1">
      <c r="A334" s="14"/>
      <c r="B334" s="245"/>
      <c r="C334" s="246"/>
      <c r="D334" s="236" t="s">
        <v>221</v>
      </c>
      <c r="E334" s="247" t="s">
        <v>19</v>
      </c>
      <c r="F334" s="248" t="s">
        <v>5073</v>
      </c>
      <c r="G334" s="246"/>
      <c r="H334" s="249">
        <v>1.635</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221</v>
      </c>
      <c r="AU334" s="255" t="s">
        <v>83</v>
      </c>
      <c r="AV334" s="14" t="s">
        <v>83</v>
      </c>
      <c r="AW334" s="14" t="s">
        <v>34</v>
      </c>
      <c r="AX334" s="14" t="s">
        <v>74</v>
      </c>
      <c r="AY334" s="255" t="s">
        <v>210</v>
      </c>
    </row>
    <row r="335" s="13" customFormat="1">
      <c r="A335" s="13"/>
      <c r="B335" s="234"/>
      <c r="C335" s="235"/>
      <c r="D335" s="236" t="s">
        <v>221</v>
      </c>
      <c r="E335" s="237" t="s">
        <v>19</v>
      </c>
      <c r="F335" s="238" t="s">
        <v>980</v>
      </c>
      <c r="G335" s="235"/>
      <c r="H335" s="237" t="s">
        <v>19</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221</v>
      </c>
      <c r="AU335" s="244" t="s">
        <v>83</v>
      </c>
      <c r="AV335" s="13" t="s">
        <v>81</v>
      </c>
      <c r="AW335" s="13" t="s">
        <v>34</v>
      </c>
      <c r="AX335" s="13" t="s">
        <v>74</v>
      </c>
      <c r="AY335" s="244" t="s">
        <v>210</v>
      </c>
    </row>
    <row r="336" s="14" customFormat="1">
      <c r="A336" s="14"/>
      <c r="B336" s="245"/>
      <c r="C336" s="246"/>
      <c r="D336" s="236" t="s">
        <v>221</v>
      </c>
      <c r="E336" s="247" t="s">
        <v>19</v>
      </c>
      <c r="F336" s="248" t="s">
        <v>5074</v>
      </c>
      <c r="G336" s="246"/>
      <c r="H336" s="249">
        <v>0.32200000000000001</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221</v>
      </c>
      <c r="AU336" s="255" t="s">
        <v>83</v>
      </c>
      <c r="AV336" s="14" t="s">
        <v>83</v>
      </c>
      <c r="AW336" s="14" t="s">
        <v>34</v>
      </c>
      <c r="AX336" s="14" t="s">
        <v>74</v>
      </c>
      <c r="AY336" s="255" t="s">
        <v>210</v>
      </c>
    </row>
    <row r="337" s="13" customFormat="1">
      <c r="A337" s="13"/>
      <c r="B337" s="234"/>
      <c r="C337" s="235"/>
      <c r="D337" s="236" t="s">
        <v>221</v>
      </c>
      <c r="E337" s="237" t="s">
        <v>19</v>
      </c>
      <c r="F337" s="238" t="s">
        <v>1009</v>
      </c>
      <c r="G337" s="235"/>
      <c r="H337" s="237" t="s">
        <v>19</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221</v>
      </c>
      <c r="AU337" s="244" t="s">
        <v>83</v>
      </c>
      <c r="AV337" s="13" t="s">
        <v>81</v>
      </c>
      <c r="AW337" s="13" t="s">
        <v>34</v>
      </c>
      <c r="AX337" s="13" t="s">
        <v>74</v>
      </c>
      <c r="AY337" s="244" t="s">
        <v>210</v>
      </c>
    </row>
    <row r="338" s="14" customFormat="1">
      <c r="A338" s="14"/>
      <c r="B338" s="245"/>
      <c r="C338" s="246"/>
      <c r="D338" s="236" t="s">
        <v>221</v>
      </c>
      <c r="E338" s="247" t="s">
        <v>19</v>
      </c>
      <c r="F338" s="248" t="s">
        <v>5075</v>
      </c>
      <c r="G338" s="246"/>
      <c r="H338" s="249">
        <v>1.8600000000000001</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221</v>
      </c>
      <c r="AU338" s="255" t="s">
        <v>83</v>
      </c>
      <c r="AV338" s="14" t="s">
        <v>83</v>
      </c>
      <c r="AW338" s="14" t="s">
        <v>34</v>
      </c>
      <c r="AX338" s="14" t="s">
        <v>74</v>
      </c>
      <c r="AY338" s="255" t="s">
        <v>210</v>
      </c>
    </row>
    <row r="339" s="13" customFormat="1">
      <c r="A339" s="13"/>
      <c r="B339" s="234"/>
      <c r="C339" s="235"/>
      <c r="D339" s="236" t="s">
        <v>221</v>
      </c>
      <c r="E339" s="237" t="s">
        <v>19</v>
      </c>
      <c r="F339" s="238" t="s">
        <v>970</v>
      </c>
      <c r="G339" s="235"/>
      <c r="H339" s="237" t="s">
        <v>19</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221</v>
      </c>
      <c r="AU339" s="244" t="s">
        <v>83</v>
      </c>
      <c r="AV339" s="13" t="s">
        <v>81</v>
      </c>
      <c r="AW339" s="13" t="s">
        <v>34</v>
      </c>
      <c r="AX339" s="13" t="s">
        <v>74</v>
      </c>
      <c r="AY339" s="244" t="s">
        <v>210</v>
      </c>
    </row>
    <row r="340" s="14" customFormat="1">
      <c r="A340" s="14"/>
      <c r="B340" s="245"/>
      <c r="C340" s="246"/>
      <c r="D340" s="236" t="s">
        <v>221</v>
      </c>
      <c r="E340" s="247" t="s">
        <v>19</v>
      </c>
      <c r="F340" s="248" t="s">
        <v>5071</v>
      </c>
      <c r="G340" s="246"/>
      <c r="H340" s="249">
        <v>1.512</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221</v>
      </c>
      <c r="AU340" s="255" t="s">
        <v>83</v>
      </c>
      <c r="AV340" s="14" t="s">
        <v>83</v>
      </c>
      <c r="AW340" s="14" t="s">
        <v>34</v>
      </c>
      <c r="AX340" s="14" t="s">
        <v>74</v>
      </c>
      <c r="AY340" s="255" t="s">
        <v>210</v>
      </c>
    </row>
    <row r="341" s="16" customFormat="1">
      <c r="A341" s="16"/>
      <c r="B341" s="267"/>
      <c r="C341" s="268"/>
      <c r="D341" s="236" t="s">
        <v>221</v>
      </c>
      <c r="E341" s="269" t="s">
        <v>19</v>
      </c>
      <c r="F341" s="270" t="s">
        <v>236</v>
      </c>
      <c r="G341" s="268"/>
      <c r="H341" s="271">
        <v>7.032</v>
      </c>
      <c r="I341" s="272"/>
      <c r="J341" s="268"/>
      <c r="K341" s="268"/>
      <c r="L341" s="273"/>
      <c r="M341" s="274"/>
      <c r="N341" s="275"/>
      <c r="O341" s="275"/>
      <c r="P341" s="275"/>
      <c r="Q341" s="275"/>
      <c r="R341" s="275"/>
      <c r="S341" s="275"/>
      <c r="T341" s="276"/>
      <c r="U341" s="16"/>
      <c r="V341" s="16"/>
      <c r="W341" s="16"/>
      <c r="X341" s="16"/>
      <c r="Y341" s="16"/>
      <c r="Z341" s="16"/>
      <c r="AA341" s="16"/>
      <c r="AB341" s="16"/>
      <c r="AC341" s="16"/>
      <c r="AD341" s="16"/>
      <c r="AE341" s="16"/>
      <c r="AT341" s="277" t="s">
        <v>221</v>
      </c>
      <c r="AU341" s="277" t="s">
        <v>83</v>
      </c>
      <c r="AV341" s="16" t="s">
        <v>217</v>
      </c>
      <c r="AW341" s="16" t="s">
        <v>34</v>
      </c>
      <c r="AX341" s="16" t="s">
        <v>81</v>
      </c>
      <c r="AY341" s="277" t="s">
        <v>210</v>
      </c>
    </row>
    <row r="342" s="2" customFormat="1" ht="16.5" customHeight="1">
      <c r="A342" s="40"/>
      <c r="B342" s="41"/>
      <c r="C342" s="216" t="s">
        <v>548</v>
      </c>
      <c r="D342" s="216" t="s">
        <v>212</v>
      </c>
      <c r="E342" s="217" t="s">
        <v>1014</v>
      </c>
      <c r="F342" s="218" t="s">
        <v>1015</v>
      </c>
      <c r="G342" s="219" t="s">
        <v>295</v>
      </c>
      <c r="H342" s="220">
        <v>0.111</v>
      </c>
      <c r="I342" s="221"/>
      <c r="J342" s="222">
        <f>ROUND(I342*H342,2)</f>
        <v>0</v>
      </c>
      <c r="K342" s="218" t="s">
        <v>296</v>
      </c>
      <c r="L342" s="46"/>
      <c r="M342" s="223" t="s">
        <v>19</v>
      </c>
      <c r="N342" s="224" t="s">
        <v>45</v>
      </c>
      <c r="O342" s="86"/>
      <c r="P342" s="225">
        <f>O342*H342</f>
        <v>0</v>
      </c>
      <c r="Q342" s="225">
        <v>0.0026700000000000001</v>
      </c>
      <c r="R342" s="225">
        <f>Q342*H342</f>
        <v>0.00029637000000000001</v>
      </c>
      <c r="S342" s="225">
        <v>0</v>
      </c>
      <c r="T342" s="226">
        <f>S342*H342</f>
        <v>0</v>
      </c>
      <c r="U342" s="40"/>
      <c r="V342" s="40"/>
      <c r="W342" s="40"/>
      <c r="X342" s="40"/>
      <c r="Y342" s="40"/>
      <c r="Z342" s="40"/>
      <c r="AA342" s="40"/>
      <c r="AB342" s="40"/>
      <c r="AC342" s="40"/>
      <c r="AD342" s="40"/>
      <c r="AE342" s="40"/>
      <c r="AR342" s="227" t="s">
        <v>368</v>
      </c>
      <c r="AT342" s="227" t="s">
        <v>212</v>
      </c>
      <c r="AU342" s="227" t="s">
        <v>83</v>
      </c>
      <c r="AY342" s="19" t="s">
        <v>210</v>
      </c>
      <c r="BE342" s="228">
        <f>IF(N342="základní",J342,0)</f>
        <v>0</v>
      </c>
      <c r="BF342" s="228">
        <f>IF(N342="snížená",J342,0)</f>
        <v>0</v>
      </c>
      <c r="BG342" s="228">
        <f>IF(N342="zákl. přenesená",J342,0)</f>
        <v>0</v>
      </c>
      <c r="BH342" s="228">
        <f>IF(N342="sníž. přenesená",J342,0)</f>
        <v>0</v>
      </c>
      <c r="BI342" s="228">
        <f>IF(N342="nulová",J342,0)</f>
        <v>0</v>
      </c>
      <c r="BJ342" s="19" t="s">
        <v>81</v>
      </c>
      <c r="BK342" s="228">
        <f>ROUND(I342*H342,2)</f>
        <v>0</v>
      </c>
      <c r="BL342" s="19" t="s">
        <v>368</v>
      </c>
      <c r="BM342" s="227" t="s">
        <v>1016</v>
      </c>
    </row>
    <row r="343" s="13" customFormat="1">
      <c r="A343" s="13"/>
      <c r="B343" s="234"/>
      <c r="C343" s="235"/>
      <c r="D343" s="236" t="s">
        <v>221</v>
      </c>
      <c r="E343" s="237" t="s">
        <v>19</v>
      </c>
      <c r="F343" s="238" t="s">
        <v>1017</v>
      </c>
      <c r="G343" s="235"/>
      <c r="H343" s="237" t="s">
        <v>19</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221</v>
      </c>
      <c r="AU343" s="244" t="s">
        <v>83</v>
      </c>
      <c r="AV343" s="13" t="s">
        <v>81</v>
      </c>
      <c r="AW343" s="13" t="s">
        <v>34</v>
      </c>
      <c r="AX343" s="13" t="s">
        <v>74</v>
      </c>
      <c r="AY343" s="244" t="s">
        <v>210</v>
      </c>
    </row>
    <row r="344" s="14" customFormat="1">
      <c r="A344" s="14"/>
      <c r="B344" s="245"/>
      <c r="C344" s="246"/>
      <c r="D344" s="236" t="s">
        <v>221</v>
      </c>
      <c r="E344" s="247" t="s">
        <v>19</v>
      </c>
      <c r="F344" s="248" t="s">
        <v>5076</v>
      </c>
      <c r="G344" s="246"/>
      <c r="H344" s="249">
        <v>0.111</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221</v>
      </c>
      <c r="AU344" s="255" t="s">
        <v>83</v>
      </c>
      <c r="AV344" s="14" t="s">
        <v>83</v>
      </c>
      <c r="AW344" s="14" t="s">
        <v>34</v>
      </c>
      <c r="AX344" s="14" t="s">
        <v>81</v>
      </c>
      <c r="AY344" s="255" t="s">
        <v>210</v>
      </c>
    </row>
    <row r="345" s="2" customFormat="1" ht="16.5" customHeight="1">
      <c r="A345" s="40"/>
      <c r="B345" s="41"/>
      <c r="C345" s="278" t="s">
        <v>560</v>
      </c>
      <c r="D345" s="278" t="s">
        <v>424</v>
      </c>
      <c r="E345" s="279" t="s">
        <v>1021</v>
      </c>
      <c r="F345" s="280" t="s">
        <v>970</v>
      </c>
      <c r="G345" s="281" t="s">
        <v>215</v>
      </c>
      <c r="H345" s="282">
        <v>0.20999999999999999</v>
      </c>
      <c r="I345" s="283"/>
      <c r="J345" s="284">
        <f>ROUND(I345*H345,2)</f>
        <v>0</v>
      </c>
      <c r="K345" s="280" t="s">
        <v>216</v>
      </c>
      <c r="L345" s="285"/>
      <c r="M345" s="286" t="s">
        <v>19</v>
      </c>
      <c r="N345" s="287" t="s">
        <v>45</v>
      </c>
      <c r="O345" s="86"/>
      <c r="P345" s="225">
        <f>O345*H345</f>
        <v>0</v>
      </c>
      <c r="Q345" s="225">
        <v>0.75</v>
      </c>
      <c r="R345" s="225">
        <f>Q345*H345</f>
        <v>0.1575</v>
      </c>
      <c r="S345" s="225">
        <v>0</v>
      </c>
      <c r="T345" s="226">
        <f>S345*H345</f>
        <v>0</v>
      </c>
      <c r="U345" s="40"/>
      <c r="V345" s="40"/>
      <c r="W345" s="40"/>
      <c r="X345" s="40"/>
      <c r="Y345" s="40"/>
      <c r="Z345" s="40"/>
      <c r="AA345" s="40"/>
      <c r="AB345" s="40"/>
      <c r="AC345" s="40"/>
      <c r="AD345" s="40"/>
      <c r="AE345" s="40"/>
      <c r="AR345" s="227" t="s">
        <v>498</v>
      </c>
      <c r="AT345" s="227" t="s">
        <v>424</v>
      </c>
      <c r="AU345" s="227" t="s">
        <v>83</v>
      </c>
      <c r="AY345" s="19" t="s">
        <v>210</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368</v>
      </c>
      <c r="BM345" s="227" t="s">
        <v>1022</v>
      </c>
    </row>
    <row r="346" s="13" customFormat="1">
      <c r="A346" s="13"/>
      <c r="B346" s="234"/>
      <c r="C346" s="235"/>
      <c r="D346" s="236" t="s">
        <v>221</v>
      </c>
      <c r="E346" s="237" t="s">
        <v>19</v>
      </c>
      <c r="F346" s="238" t="s">
        <v>852</v>
      </c>
      <c r="G346" s="235"/>
      <c r="H346" s="237" t="s">
        <v>19</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221</v>
      </c>
      <c r="AU346" s="244" t="s">
        <v>83</v>
      </c>
      <c r="AV346" s="13" t="s">
        <v>81</v>
      </c>
      <c r="AW346" s="13" t="s">
        <v>34</v>
      </c>
      <c r="AX346" s="13" t="s">
        <v>74</v>
      </c>
      <c r="AY346" s="244" t="s">
        <v>210</v>
      </c>
    </row>
    <row r="347" s="13" customFormat="1">
      <c r="A347" s="13"/>
      <c r="B347" s="234"/>
      <c r="C347" s="235"/>
      <c r="D347" s="236" t="s">
        <v>221</v>
      </c>
      <c r="E347" s="237" t="s">
        <v>19</v>
      </c>
      <c r="F347" s="238" t="s">
        <v>946</v>
      </c>
      <c r="G347" s="235"/>
      <c r="H347" s="237" t="s">
        <v>19</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221</v>
      </c>
      <c r="AU347" s="244" t="s">
        <v>83</v>
      </c>
      <c r="AV347" s="13" t="s">
        <v>81</v>
      </c>
      <c r="AW347" s="13" t="s">
        <v>34</v>
      </c>
      <c r="AX347" s="13" t="s">
        <v>74</v>
      </c>
      <c r="AY347" s="244" t="s">
        <v>210</v>
      </c>
    </row>
    <row r="348" s="14" customFormat="1">
      <c r="A348" s="14"/>
      <c r="B348" s="245"/>
      <c r="C348" s="246"/>
      <c r="D348" s="236" t="s">
        <v>221</v>
      </c>
      <c r="E348" s="247" t="s">
        <v>19</v>
      </c>
      <c r="F348" s="248" t="s">
        <v>1023</v>
      </c>
      <c r="G348" s="246"/>
      <c r="H348" s="249">
        <v>0.20000000000000001</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221</v>
      </c>
      <c r="AU348" s="255" t="s">
        <v>83</v>
      </c>
      <c r="AV348" s="14" t="s">
        <v>83</v>
      </c>
      <c r="AW348" s="14" t="s">
        <v>34</v>
      </c>
      <c r="AX348" s="14" t="s">
        <v>74</v>
      </c>
      <c r="AY348" s="255" t="s">
        <v>210</v>
      </c>
    </row>
    <row r="349" s="16" customFormat="1">
      <c r="A349" s="16"/>
      <c r="B349" s="267"/>
      <c r="C349" s="268"/>
      <c r="D349" s="236" t="s">
        <v>221</v>
      </c>
      <c r="E349" s="269" t="s">
        <v>19</v>
      </c>
      <c r="F349" s="270" t="s">
        <v>236</v>
      </c>
      <c r="G349" s="268"/>
      <c r="H349" s="271">
        <v>0.20000000000000001</v>
      </c>
      <c r="I349" s="272"/>
      <c r="J349" s="268"/>
      <c r="K349" s="268"/>
      <c r="L349" s="273"/>
      <c r="M349" s="274"/>
      <c r="N349" s="275"/>
      <c r="O349" s="275"/>
      <c r="P349" s="275"/>
      <c r="Q349" s="275"/>
      <c r="R349" s="275"/>
      <c r="S349" s="275"/>
      <c r="T349" s="276"/>
      <c r="U349" s="16"/>
      <c r="V349" s="16"/>
      <c r="W349" s="16"/>
      <c r="X349" s="16"/>
      <c r="Y349" s="16"/>
      <c r="Z349" s="16"/>
      <c r="AA349" s="16"/>
      <c r="AB349" s="16"/>
      <c r="AC349" s="16"/>
      <c r="AD349" s="16"/>
      <c r="AE349" s="16"/>
      <c r="AT349" s="277" t="s">
        <v>221</v>
      </c>
      <c r="AU349" s="277" t="s">
        <v>83</v>
      </c>
      <c r="AV349" s="16" t="s">
        <v>217</v>
      </c>
      <c r="AW349" s="16" t="s">
        <v>34</v>
      </c>
      <c r="AX349" s="16" t="s">
        <v>81</v>
      </c>
      <c r="AY349" s="277" t="s">
        <v>210</v>
      </c>
    </row>
    <row r="350" s="14" customFormat="1">
      <c r="A350" s="14"/>
      <c r="B350" s="245"/>
      <c r="C350" s="246"/>
      <c r="D350" s="236" t="s">
        <v>221</v>
      </c>
      <c r="E350" s="246"/>
      <c r="F350" s="248" t="s">
        <v>1024</v>
      </c>
      <c r="G350" s="246"/>
      <c r="H350" s="249">
        <v>0.20999999999999999</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221</v>
      </c>
      <c r="AU350" s="255" t="s">
        <v>83</v>
      </c>
      <c r="AV350" s="14" t="s">
        <v>83</v>
      </c>
      <c r="AW350" s="14" t="s">
        <v>4</v>
      </c>
      <c r="AX350" s="14" t="s">
        <v>81</v>
      </c>
      <c r="AY350" s="255" t="s">
        <v>210</v>
      </c>
    </row>
    <row r="351" s="2" customFormat="1" ht="16.5" customHeight="1">
      <c r="A351" s="40"/>
      <c r="B351" s="41"/>
      <c r="C351" s="278" t="s">
        <v>566</v>
      </c>
      <c r="D351" s="278" t="s">
        <v>424</v>
      </c>
      <c r="E351" s="279" t="s">
        <v>1026</v>
      </c>
      <c r="F351" s="280" t="s">
        <v>972</v>
      </c>
      <c r="G351" s="281" t="s">
        <v>215</v>
      </c>
      <c r="H351" s="282">
        <v>0.095000000000000001</v>
      </c>
      <c r="I351" s="283"/>
      <c r="J351" s="284">
        <f>ROUND(I351*H351,2)</f>
        <v>0</v>
      </c>
      <c r="K351" s="280" t="s">
        <v>216</v>
      </c>
      <c r="L351" s="285"/>
      <c r="M351" s="286" t="s">
        <v>19</v>
      </c>
      <c r="N351" s="287" t="s">
        <v>45</v>
      </c>
      <c r="O351" s="86"/>
      <c r="P351" s="225">
        <f>O351*H351</f>
        <v>0</v>
      </c>
      <c r="Q351" s="225">
        <v>0.75</v>
      </c>
      <c r="R351" s="225">
        <f>Q351*H351</f>
        <v>0.071250000000000008</v>
      </c>
      <c r="S351" s="225">
        <v>0</v>
      </c>
      <c r="T351" s="226">
        <f>S351*H351</f>
        <v>0</v>
      </c>
      <c r="U351" s="40"/>
      <c r="V351" s="40"/>
      <c r="W351" s="40"/>
      <c r="X351" s="40"/>
      <c r="Y351" s="40"/>
      <c r="Z351" s="40"/>
      <c r="AA351" s="40"/>
      <c r="AB351" s="40"/>
      <c r="AC351" s="40"/>
      <c r="AD351" s="40"/>
      <c r="AE351" s="40"/>
      <c r="AR351" s="227" t="s">
        <v>498</v>
      </c>
      <c r="AT351" s="227" t="s">
        <v>424</v>
      </c>
      <c r="AU351" s="227" t="s">
        <v>83</v>
      </c>
      <c r="AY351" s="19" t="s">
        <v>210</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368</v>
      </c>
      <c r="BM351" s="227" t="s">
        <v>1027</v>
      </c>
    </row>
    <row r="352" s="13" customFormat="1">
      <c r="A352" s="13"/>
      <c r="B352" s="234"/>
      <c r="C352" s="235"/>
      <c r="D352" s="236" t="s">
        <v>221</v>
      </c>
      <c r="E352" s="237" t="s">
        <v>19</v>
      </c>
      <c r="F352" s="238" t="s">
        <v>852</v>
      </c>
      <c r="G352" s="235"/>
      <c r="H352" s="237" t="s">
        <v>19</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221</v>
      </c>
      <c r="AU352" s="244" t="s">
        <v>83</v>
      </c>
      <c r="AV352" s="13" t="s">
        <v>81</v>
      </c>
      <c r="AW352" s="13" t="s">
        <v>34</v>
      </c>
      <c r="AX352" s="13" t="s">
        <v>74</v>
      </c>
      <c r="AY352" s="244" t="s">
        <v>210</v>
      </c>
    </row>
    <row r="353" s="13" customFormat="1">
      <c r="A353" s="13"/>
      <c r="B353" s="234"/>
      <c r="C353" s="235"/>
      <c r="D353" s="236" t="s">
        <v>221</v>
      </c>
      <c r="E353" s="237" t="s">
        <v>19</v>
      </c>
      <c r="F353" s="238" t="s">
        <v>946</v>
      </c>
      <c r="G353" s="235"/>
      <c r="H353" s="237" t="s">
        <v>19</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221</v>
      </c>
      <c r="AU353" s="244" t="s">
        <v>83</v>
      </c>
      <c r="AV353" s="13" t="s">
        <v>81</v>
      </c>
      <c r="AW353" s="13" t="s">
        <v>34</v>
      </c>
      <c r="AX353" s="13" t="s">
        <v>74</v>
      </c>
      <c r="AY353" s="244" t="s">
        <v>210</v>
      </c>
    </row>
    <row r="354" s="14" customFormat="1">
      <c r="A354" s="14"/>
      <c r="B354" s="245"/>
      <c r="C354" s="246"/>
      <c r="D354" s="236" t="s">
        <v>221</v>
      </c>
      <c r="E354" s="247" t="s">
        <v>19</v>
      </c>
      <c r="F354" s="248" t="s">
        <v>1028</v>
      </c>
      <c r="G354" s="246"/>
      <c r="H354" s="249">
        <v>0.089999999999999997</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221</v>
      </c>
      <c r="AU354" s="255" t="s">
        <v>83</v>
      </c>
      <c r="AV354" s="14" t="s">
        <v>83</v>
      </c>
      <c r="AW354" s="14" t="s">
        <v>34</v>
      </c>
      <c r="AX354" s="14" t="s">
        <v>74</v>
      </c>
      <c r="AY354" s="255" t="s">
        <v>210</v>
      </c>
    </row>
    <row r="355" s="16" customFormat="1">
      <c r="A355" s="16"/>
      <c r="B355" s="267"/>
      <c r="C355" s="268"/>
      <c r="D355" s="236" t="s">
        <v>221</v>
      </c>
      <c r="E355" s="269" t="s">
        <v>19</v>
      </c>
      <c r="F355" s="270" t="s">
        <v>236</v>
      </c>
      <c r="G355" s="268"/>
      <c r="H355" s="271">
        <v>0.089999999999999997</v>
      </c>
      <c r="I355" s="272"/>
      <c r="J355" s="268"/>
      <c r="K355" s="268"/>
      <c r="L355" s="273"/>
      <c r="M355" s="274"/>
      <c r="N355" s="275"/>
      <c r="O355" s="275"/>
      <c r="P355" s="275"/>
      <c r="Q355" s="275"/>
      <c r="R355" s="275"/>
      <c r="S355" s="275"/>
      <c r="T355" s="276"/>
      <c r="U355" s="16"/>
      <c r="V355" s="16"/>
      <c r="W355" s="16"/>
      <c r="X355" s="16"/>
      <c r="Y355" s="16"/>
      <c r="Z355" s="16"/>
      <c r="AA355" s="16"/>
      <c r="AB355" s="16"/>
      <c r="AC355" s="16"/>
      <c r="AD355" s="16"/>
      <c r="AE355" s="16"/>
      <c r="AT355" s="277" t="s">
        <v>221</v>
      </c>
      <c r="AU355" s="277" t="s">
        <v>83</v>
      </c>
      <c r="AV355" s="16" t="s">
        <v>217</v>
      </c>
      <c r="AW355" s="16" t="s">
        <v>34</v>
      </c>
      <c r="AX355" s="16" t="s">
        <v>81</v>
      </c>
      <c r="AY355" s="277" t="s">
        <v>210</v>
      </c>
    </row>
    <row r="356" s="14" customFormat="1">
      <c r="A356" s="14"/>
      <c r="B356" s="245"/>
      <c r="C356" s="246"/>
      <c r="D356" s="236" t="s">
        <v>221</v>
      </c>
      <c r="E356" s="246"/>
      <c r="F356" s="248" t="s">
        <v>1029</v>
      </c>
      <c r="G356" s="246"/>
      <c r="H356" s="249">
        <v>0.095000000000000001</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221</v>
      </c>
      <c r="AU356" s="255" t="s">
        <v>83</v>
      </c>
      <c r="AV356" s="14" t="s">
        <v>83</v>
      </c>
      <c r="AW356" s="14" t="s">
        <v>4</v>
      </c>
      <c r="AX356" s="14" t="s">
        <v>81</v>
      </c>
      <c r="AY356" s="255" t="s">
        <v>210</v>
      </c>
    </row>
    <row r="357" s="2" customFormat="1" ht="24.15" customHeight="1">
      <c r="A357" s="40"/>
      <c r="B357" s="41"/>
      <c r="C357" s="216" t="s">
        <v>572</v>
      </c>
      <c r="D357" s="216" t="s">
        <v>212</v>
      </c>
      <c r="E357" s="217" t="s">
        <v>1044</v>
      </c>
      <c r="F357" s="218" t="s">
        <v>1045</v>
      </c>
      <c r="G357" s="219" t="s">
        <v>417</v>
      </c>
      <c r="H357" s="220">
        <v>144</v>
      </c>
      <c r="I357" s="221"/>
      <c r="J357" s="222">
        <f>ROUND(I357*H357,2)</f>
        <v>0</v>
      </c>
      <c r="K357" s="218" t="s">
        <v>216</v>
      </c>
      <c r="L357" s="46"/>
      <c r="M357" s="223" t="s">
        <v>19</v>
      </c>
      <c r="N357" s="224" t="s">
        <v>45</v>
      </c>
      <c r="O357" s="86"/>
      <c r="P357" s="225">
        <f>O357*H357</f>
        <v>0</v>
      </c>
      <c r="Q357" s="225">
        <v>0</v>
      </c>
      <c r="R357" s="225">
        <f>Q357*H357</f>
        <v>0</v>
      </c>
      <c r="S357" s="225">
        <v>0.012319999999999999</v>
      </c>
      <c r="T357" s="226">
        <f>S357*H357</f>
        <v>1.7740799999999999</v>
      </c>
      <c r="U357" s="40"/>
      <c r="V357" s="40"/>
      <c r="W357" s="40"/>
      <c r="X357" s="40"/>
      <c r="Y357" s="40"/>
      <c r="Z357" s="40"/>
      <c r="AA357" s="40"/>
      <c r="AB357" s="40"/>
      <c r="AC357" s="40"/>
      <c r="AD357" s="40"/>
      <c r="AE357" s="40"/>
      <c r="AR357" s="227" t="s">
        <v>368</v>
      </c>
      <c r="AT357" s="227" t="s">
        <v>212</v>
      </c>
      <c r="AU357" s="227" t="s">
        <v>83</v>
      </c>
      <c r="AY357" s="19" t="s">
        <v>210</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368</v>
      </c>
      <c r="BM357" s="227" t="s">
        <v>1046</v>
      </c>
    </row>
    <row r="358" s="2" customFormat="1">
      <c r="A358" s="40"/>
      <c r="B358" s="41"/>
      <c r="C358" s="42"/>
      <c r="D358" s="229" t="s">
        <v>219</v>
      </c>
      <c r="E358" s="42"/>
      <c r="F358" s="230" t="s">
        <v>1047</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219</v>
      </c>
      <c r="AU358" s="19" t="s">
        <v>83</v>
      </c>
    </row>
    <row r="359" s="13" customFormat="1">
      <c r="A359" s="13"/>
      <c r="B359" s="234"/>
      <c r="C359" s="235"/>
      <c r="D359" s="236" t="s">
        <v>221</v>
      </c>
      <c r="E359" s="237" t="s">
        <v>19</v>
      </c>
      <c r="F359" s="238" t="s">
        <v>852</v>
      </c>
      <c r="G359" s="235"/>
      <c r="H359" s="237" t="s">
        <v>19</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221</v>
      </c>
      <c r="AU359" s="244" t="s">
        <v>83</v>
      </c>
      <c r="AV359" s="13" t="s">
        <v>81</v>
      </c>
      <c r="AW359" s="13" t="s">
        <v>34</v>
      </c>
      <c r="AX359" s="13" t="s">
        <v>74</v>
      </c>
      <c r="AY359" s="244" t="s">
        <v>210</v>
      </c>
    </row>
    <row r="360" s="13" customFormat="1">
      <c r="A360" s="13"/>
      <c r="B360" s="234"/>
      <c r="C360" s="235"/>
      <c r="D360" s="236" t="s">
        <v>221</v>
      </c>
      <c r="E360" s="237" t="s">
        <v>19</v>
      </c>
      <c r="F360" s="238" t="s">
        <v>1048</v>
      </c>
      <c r="G360" s="235"/>
      <c r="H360" s="237" t="s">
        <v>19</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221</v>
      </c>
      <c r="AU360" s="244" t="s">
        <v>83</v>
      </c>
      <c r="AV360" s="13" t="s">
        <v>81</v>
      </c>
      <c r="AW360" s="13" t="s">
        <v>34</v>
      </c>
      <c r="AX360" s="13" t="s">
        <v>74</v>
      </c>
      <c r="AY360" s="244" t="s">
        <v>210</v>
      </c>
    </row>
    <row r="361" s="13" customFormat="1">
      <c r="A361" s="13"/>
      <c r="B361" s="234"/>
      <c r="C361" s="235"/>
      <c r="D361" s="236" t="s">
        <v>221</v>
      </c>
      <c r="E361" s="237" t="s">
        <v>19</v>
      </c>
      <c r="F361" s="238" t="s">
        <v>946</v>
      </c>
      <c r="G361" s="235"/>
      <c r="H361" s="237" t="s">
        <v>19</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221</v>
      </c>
      <c r="AU361" s="244" t="s">
        <v>83</v>
      </c>
      <c r="AV361" s="13" t="s">
        <v>81</v>
      </c>
      <c r="AW361" s="13" t="s">
        <v>34</v>
      </c>
      <c r="AX361" s="13" t="s">
        <v>74</v>
      </c>
      <c r="AY361" s="244" t="s">
        <v>210</v>
      </c>
    </row>
    <row r="362" s="14" customFormat="1">
      <c r="A362" s="14"/>
      <c r="B362" s="245"/>
      <c r="C362" s="246"/>
      <c r="D362" s="236" t="s">
        <v>221</v>
      </c>
      <c r="E362" s="247" t="s">
        <v>19</v>
      </c>
      <c r="F362" s="248" t="s">
        <v>5077</v>
      </c>
      <c r="G362" s="246"/>
      <c r="H362" s="249">
        <v>70</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221</v>
      </c>
      <c r="AU362" s="255" t="s">
        <v>83</v>
      </c>
      <c r="AV362" s="14" t="s">
        <v>83</v>
      </c>
      <c r="AW362" s="14" t="s">
        <v>34</v>
      </c>
      <c r="AX362" s="14" t="s">
        <v>74</v>
      </c>
      <c r="AY362" s="255" t="s">
        <v>210</v>
      </c>
    </row>
    <row r="363" s="13" customFormat="1">
      <c r="A363" s="13"/>
      <c r="B363" s="234"/>
      <c r="C363" s="235"/>
      <c r="D363" s="236" t="s">
        <v>221</v>
      </c>
      <c r="E363" s="237" t="s">
        <v>19</v>
      </c>
      <c r="F363" s="238" t="s">
        <v>2323</v>
      </c>
      <c r="G363" s="235"/>
      <c r="H363" s="237" t="s">
        <v>19</v>
      </c>
      <c r="I363" s="239"/>
      <c r="J363" s="235"/>
      <c r="K363" s="235"/>
      <c r="L363" s="240"/>
      <c r="M363" s="241"/>
      <c r="N363" s="242"/>
      <c r="O363" s="242"/>
      <c r="P363" s="242"/>
      <c r="Q363" s="242"/>
      <c r="R363" s="242"/>
      <c r="S363" s="242"/>
      <c r="T363" s="243"/>
      <c r="U363" s="13"/>
      <c r="V363" s="13"/>
      <c r="W363" s="13"/>
      <c r="X363" s="13"/>
      <c r="Y363" s="13"/>
      <c r="Z363" s="13"/>
      <c r="AA363" s="13"/>
      <c r="AB363" s="13"/>
      <c r="AC363" s="13"/>
      <c r="AD363" s="13"/>
      <c r="AE363" s="13"/>
      <c r="AT363" s="244" t="s">
        <v>221</v>
      </c>
      <c r="AU363" s="244" t="s">
        <v>83</v>
      </c>
      <c r="AV363" s="13" t="s">
        <v>81</v>
      </c>
      <c r="AW363" s="13" t="s">
        <v>34</v>
      </c>
      <c r="AX363" s="13" t="s">
        <v>74</v>
      </c>
      <c r="AY363" s="244" t="s">
        <v>210</v>
      </c>
    </row>
    <row r="364" s="14" customFormat="1">
      <c r="A364" s="14"/>
      <c r="B364" s="245"/>
      <c r="C364" s="246"/>
      <c r="D364" s="236" t="s">
        <v>221</v>
      </c>
      <c r="E364" s="247" t="s">
        <v>19</v>
      </c>
      <c r="F364" s="248" t="s">
        <v>5078</v>
      </c>
      <c r="G364" s="246"/>
      <c r="H364" s="249">
        <v>74</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221</v>
      </c>
      <c r="AU364" s="255" t="s">
        <v>83</v>
      </c>
      <c r="AV364" s="14" t="s">
        <v>83</v>
      </c>
      <c r="AW364" s="14" t="s">
        <v>34</v>
      </c>
      <c r="AX364" s="14" t="s">
        <v>74</v>
      </c>
      <c r="AY364" s="255" t="s">
        <v>210</v>
      </c>
    </row>
    <row r="365" s="16" customFormat="1">
      <c r="A365" s="16"/>
      <c r="B365" s="267"/>
      <c r="C365" s="268"/>
      <c r="D365" s="236" t="s">
        <v>221</v>
      </c>
      <c r="E365" s="269" t="s">
        <v>19</v>
      </c>
      <c r="F365" s="270" t="s">
        <v>236</v>
      </c>
      <c r="G365" s="268"/>
      <c r="H365" s="271">
        <v>144</v>
      </c>
      <c r="I365" s="272"/>
      <c r="J365" s="268"/>
      <c r="K365" s="268"/>
      <c r="L365" s="273"/>
      <c r="M365" s="274"/>
      <c r="N365" s="275"/>
      <c r="O365" s="275"/>
      <c r="P365" s="275"/>
      <c r="Q365" s="275"/>
      <c r="R365" s="275"/>
      <c r="S365" s="275"/>
      <c r="T365" s="276"/>
      <c r="U365" s="16"/>
      <c r="V365" s="16"/>
      <c r="W365" s="16"/>
      <c r="X365" s="16"/>
      <c r="Y365" s="16"/>
      <c r="Z365" s="16"/>
      <c r="AA365" s="16"/>
      <c r="AB365" s="16"/>
      <c r="AC365" s="16"/>
      <c r="AD365" s="16"/>
      <c r="AE365" s="16"/>
      <c r="AT365" s="277" t="s">
        <v>221</v>
      </c>
      <c r="AU365" s="277" t="s">
        <v>83</v>
      </c>
      <c r="AV365" s="16" t="s">
        <v>217</v>
      </c>
      <c r="AW365" s="16" t="s">
        <v>34</v>
      </c>
      <c r="AX365" s="16" t="s">
        <v>81</v>
      </c>
      <c r="AY365" s="277" t="s">
        <v>210</v>
      </c>
    </row>
    <row r="366" s="2" customFormat="1" ht="24.15" customHeight="1">
      <c r="A366" s="40"/>
      <c r="B366" s="41"/>
      <c r="C366" s="216" t="s">
        <v>578</v>
      </c>
      <c r="D366" s="216" t="s">
        <v>212</v>
      </c>
      <c r="E366" s="217" t="s">
        <v>1062</v>
      </c>
      <c r="F366" s="218" t="s">
        <v>1063</v>
      </c>
      <c r="G366" s="219" t="s">
        <v>417</v>
      </c>
      <c r="H366" s="220">
        <v>116.5</v>
      </c>
      <c r="I366" s="221"/>
      <c r="J366" s="222">
        <f>ROUND(I366*H366,2)</f>
        <v>0</v>
      </c>
      <c r="K366" s="218" t="s">
        <v>216</v>
      </c>
      <c r="L366" s="46"/>
      <c r="M366" s="223" t="s">
        <v>19</v>
      </c>
      <c r="N366" s="224" t="s">
        <v>45</v>
      </c>
      <c r="O366" s="86"/>
      <c r="P366" s="225">
        <f>O366*H366</f>
        <v>0</v>
      </c>
      <c r="Q366" s="225">
        <v>8.0000000000000007E-05</v>
      </c>
      <c r="R366" s="225">
        <f>Q366*H366</f>
        <v>0.0093200000000000002</v>
      </c>
      <c r="S366" s="225">
        <v>0</v>
      </c>
      <c r="T366" s="226">
        <f>S366*H366</f>
        <v>0</v>
      </c>
      <c r="U366" s="40"/>
      <c r="V366" s="40"/>
      <c r="W366" s="40"/>
      <c r="X366" s="40"/>
      <c r="Y366" s="40"/>
      <c r="Z366" s="40"/>
      <c r="AA366" s="40"/>
      <c r="AB366" s="40"/>
      <c r="AC366" s="40"/>
      <c r="AD366" s="40"/>
      <c r="AE366" s="40"/>
      <c r="AR366" s="227" t="s">
        <v>368</v>
      </c>
      <c r="AT366" s="227" t="s">
        <v>212</v>
      </c>
      <c r="AU366" s="227" t="s">
        <v>83</v>
      </c>
      <c r="AY366" s="19" t="s">
        <v>210</v>
      </c>
      <c r="BE366" s="228">
        <f>IF(N366="základní",J366,0)</f>
        <v>0</v>
      </c>
      <c r="BF366" s="228">
        <f>IF(N366="snížená",J366,0)</f>
        <v>0</v>
      </c>
      <c r="BG366" s="228">
        <f>IF(N366="zákl. přenesená",J366,0)</f>
        <v>0</v>
      </c>
      <c r="BH366" s="228">
        <f>IF(N366="sníž. přenesená",J366,0)</f>
        <v>0</v>
      </c>
      <c r="BI366" s="228">
        <f>IF(N366="nulová",J366,0)</f>
        <v>0</v>
      </c>
      <c r="BJ366" s="19" t="s">
        <v>81</v>
      </c>
      <c r="BK366" s="228">
        <f>ROUND(I366*H366,2)</f>
        <v>0</v>
      </c>
      <c r="BL366" s="19" t="s">
        <v>368</v>
      </c>
      <c r="BM366" s="227" t="s">
        <v>1064</v>
      </c>
    </row>
    <row r="367" s="2" customFormat="1">
      <c r="A367" s="40"/>
      <c r="B367" s="41"/>
      <c r="C367" s="42"/>
      <c r="D367" s="229" t="s">
        <v>219</v>
      </c>
      <c r="E367" s="42"/>
      <c r="F367" s="230" t="s">
        <v>1065</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219</v>
      </c>
      <c r="AU367" s="19" t="s">
        <v>83</v>
      </c>
    </row>
    <row r="368" s="13" customFormat="1">
      <c r="A368" s="13"/>
      <c r="B368" s="234"/>
      <c r="C368" s="235"/>
      <c r="D368" s="236" t="s">
        <v>221</v>
      </c>
      <c r="E368" s="237" t="s">
        <v>19</v>
      </c>
      <c r="F368" s="238" t="s">
        <v>852</v>
      </c>
      <c r="G368" s="235"/>
      <c r="H368" s="237" t="s">
        <v>19</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221</v>
      </c>
      <c r="AU368" s="244" t="s">
        <v>83</v>
      </c>
      <c r="AV368" s="13" t="s">
        <v>81</v>
      </c>
      <c r="AW368" s="13" t="s">
        <v>34</v>
      </c>
      <c r="AX368" s="13" t="s">
        <v>74</v>
      </c>
      <c r="AY368" s="244" t="s">
        <v>210</v>
      </c>
    </row>
    <row r="369" s="13" customFormat="1">
      <c r="A369" s="13"/>
      <c r="B369" s="234"/>
      <c r="C369" s="235"/>
      <c r="D369" s="236" t="s">
        <v>221</v>
      </c>
      <c r="E369" s="237" t="s">
        <v>19</v>
      </c>
      <c r="F369" s="238" t="s">
        <v>946</v>
      </c>
      <c r="G369" s="235"/>
      <c r="H369" s="237" t="s">
        <v>19</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221</v>
      </c>
      <c r="AU369" s="244" t="s">
        <v>83</v>
      </c>
      <c r="AV369" s="13" t="s">
        <v>81</v>
      </c>
      <c r="AW369" s="13" t="s">
        <v>34</v>
      </c>
      <c r="AX369" s="13" t="s">
        <v>74</v>
      </c>
      <c r="AY369" s="244" t="s">
        <v>210</v>
      </c>
    </row>
    <row r="370" s="13" customFormat="1">
      <c r="A370" s="13"/>
      <c r="B370" s="234"/>
      <c r="C370" s="235"/>
      <c r="D370" s="236" t="s">
        <v>221</v>
      </c>
      <c r="E370" s="237" t="s">
        <v>19</v>
      </c>
      <c r="F370" s="238" t="s">
        <v>1070</v>
      </c>
      <c r="G370" s="235"/>
      <c r="H370" s="237" t="s">
        <v>19</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221</v>
      </c>
      <c r="AU370" s="244" t="s">
        <v>83</v>
      </c>
      <c r="AV370" s="13" t="s">
        <v>81</v>
      </c>
      <c r="AW370" s="13" t="s">
        <v>34</v>
      </c>
      <c r="AX370" s="13" t="s">
        <v>74</v>
      </c>
      <c r="AY370" s="244" t="s">
        <v>210</v>
      </c>
    </row>
    <row r="371" s="14" customFormat="1">
      <c r="A371" s="14"/>
      <c r="B371" s="245"/>
      <c r="C371" s="246"/>
      <c r="D371" s="236" t="s">
        <v>221</v>
      </c>
      <c r="E371" s="247" t="s">
        <v>19</v>
      </c>
      <c r="F371" s="248" t="s">
        <v>1102</v>
      </c>
      <c r="G371" s="246"/>
      <c r="H371" s="249">
        <v>13</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221</v>
      </c>
      <c r="AU371" s="255" t="s">
        <v>83</v>
      </c>
      <c r="AV371" s="14" t="s">
        <v>83</v>
      </c>
      <c r="AW371" s="14" t="s">
        <v>34</v>
      </c>
      <c r="AX371" s="14" t="s">
        <v>74</v>
      </c>
      <c r="AY371" s="255" t="s">
        <v>210</v>
      </c>
    </row>
    <row r="372" s="13" customFormat="1">
      <c r="A372" s="13"/>
      <c r="B372" s="234"/>
      <c r="C372" s="235"/>
      <c r="D372" s="236" t="s">
        <v>221</v>
      </c>
      <c r="E372" s="237" t="s">
        <v>19</v>
      </c>
      <c r="F372" s="238" t="s">
        <v>5079</v>
      </c>
      <c r="G372" s="235"/>
      <c r="H372" s="237" t="s">
        <v>19</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221</v>
      </c>
      <c r="AU372" s="244" t="s">
        <v>83</v>
      </c>
      <c r="AV372" s="13" t="s">
        <v>81</v>
      </c>
      <c r="AW372" s="13" t="s">
        <v>34</v>
      </c>
      <c r="AX372" s="13" t="s">
        <v>74</v>
      </c>
      <c r="AY372" s="244" t="s">
        <v>210</v>
      </c>
    </row>
    <row r="373" s="14" customFormat="1">
      <c r="A373" s="14"/>
      <c r="B373" s="245"/>
      <c r="C373" s="246"/>
      <c r="D373" s="236" t="s">
        <v>221</v>
      </c>
      <c r="E373" s="247" t="s">
        <v>19</v>
      </c>
      <c r="F373" s="248" t="s">
        <v>5080</v>
      </c>
      <c r="G373" s="246"/>
      <c r="H373" s="249">
        <v>4.5</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221</v>
      </c>
      <c r="AU373" s="255" t="s">
        <v>83</v>
      </c>
      <c r="AV373" s="14" t="s">
        <v>83</v>
      </c>
      <c r="AW373" s="14" t="s">
        <v>34</v>
      </c>
      <c r="AX373" s="14" t="s">
        <v>74</v>
      </c>
      <c r="AY373" s="255" t="s">
        <v>210</v>
      </c>
    </row>
    <row r="374" s="13" customFormat="1">
      <c r="A374" s="13"/>
      <c r="B374" s="234"/>
      <c r="C374" s="235"/>
      <c r="D374" s="236" t="s">
        <v>221</v>
      </c>
      <c r="E374" s="237" t="s">
        <v>19</v>
      </c>
      <c r="F374" s="238" t="s">
        <v>5081</v>
      </c>
      <c r="G374" s="235"/>
      <c r="H374" s="237" t="s">
        <v>19</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221</v>
      </c>
      <c r="AU374" s="244" t="s">
        <v>83</v>
      </c>
      <c r="AV374" s="13" t="s">
        <v>81</v>
      </c>
      <c r="AW374" s="13" t="s">
        <v>34</v>
      </c>
      <c r="AX374" s="13" t="s">
        <v>74</v>
      </c>
      <c r="AY374" s="244" t="s">
        <v>210</v>
      </c>
    </row>
    <row r="375" s="14" customFormat="1">
      <c r="A375" s="14"/>
      <c r="B375" s="245"/>
      <c r="C375" s="246"/>
      <c r="D375" s="236" t="s">
        <v>221</v>
      </c>
      <c r="E375" s="247" t="s">
        <v>19</v>
      </c>
      <c r="F375" s="248" t="s">
        <v>1068</v>
      </c>
      <c r="G375" s="246"/>
      <c r="H375" s="249">
        <v>9</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221</v>
      </c>
      <c r="AU375" s="255" t="s">
        <v>83</v>
      </c>
      <c r="AV375" s="14" t="s">
        <v>83</v>
      </c>
      <c r="AW375" s="14" t="s">
        <v>34</v>
      </c>
      <c r="AX375" s="14" t="s">
        <v>74</v>
      </c>
      <c r="AY375" s="255" t="s">
        <v>210</v>
      </c>
    </row>
    <row r="376" s="13" customFormat="1">
      <c r="A376" s="13"/>
      <c r="B376" s="234"/>
      <c r="C376" s="235"/>
      <c r="D376" s="236" t="s">
        <v>221</v>
      </c>
      <c r="E376" s="237" t="s">
        <v>19</v>
      </c>
      <c r="F376" s="238" t="s">
        <v>5082</v>
      </c>
      <c r="G376" s="235"/>
      <c r="H376" s="237" t="s">
        <v>19</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221</v>
      </c>
      <c r="AU376" s="244" t="s">
        <v>83</v>
      </c>
      <c r="AV376" s="13" t="s">
        <v>81</v>
      </c>
      <c r="AW376" s="13" t="s">
        <v>34</v>
      </c>
      <c r="AX376" s="13" t="s">
        <v>74</v>
      </c>
      <c r="AY376" s="244" t="s">
        <v>210</v>
      </c>
    </row>
    <row r="377" s="14" customFormat="1">
      <c r="A377" s="14"/>
      <c r="B377" s="245"/>
      <c r="C377" s="246"/>
      <c r="D377" s="236" t="s">
        <v>221</v>
      </c>
      <c r="E377" s="247" t="s">
        <v>19</v>
      </c>
      <c r="F377" s="248" t="s">
        <v>1068</v>
      </c>
      <c r="G377" s="246"/>
      <c r="H377" s="249">
        <v>9</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221</v>
      </c>
      <c r="AU377" s="255" t="s">
        <v>83</v>
      </c>
      <c r="AV377" s="14" t="s">
        <v>83</v>
      </c>
      <c r="AW377" s="14" t="s">
        <v>34</v>
      </c>
      <c r="AX377" s="14" t="s">
        <v>74</v>
      </c>
      <c r="AY377" s="255" t="s">
        <v>210</v>
      </c>
    </row>
    <row r="378" s="13" customFormat="1">
      <c r="A378" s="13"/>
      <c r="B378" s="234"/>
      <c r="C378" s="235"/>
      <c r="D378" s="236" t="s">
        <v>221</v>
      </c>
      <c r="E378" s="237" t="s">
        <v>19</v>
      </c>
      <c r="F378" s="238" t="s">
        <v>5083</v>
      </c>
      <c r="G378" s="235"/>
      <c r="H378" s="237" t="s">
        <v>19</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221</v>
      </c>
      <c r="AU378" s="244" t="s">
        <v>83</v>
      </c>
      <c r="AV378" s="13" t="s">
        <v>81</v>
      </c>
      <c r="AW378" s="13" t="s">
        <v>34</v>
      </c>
      <c r="AX378" s="13" t="s">
        <v>74</v>
      </c>
      <c r="AY378" s="244" t="s">
        <v>210</v>
      </c>
    </row>
    <row r="379" s="14" customFormat="1">
      <c r="A379" s="14"/>
      <c r="B379" s="245"/>
      <c r="C379" s="246"/>
      <c r="D379" s="236" t="s">
        <v>221</v>
      </c>
      <c r="E379" s="247" t="s">
        <v>19</v>
      </c>
      <c r="F379" s="248" t="s">
        <v>5084</v>
      </c>
      <c r="G379" s="246"/>
      <c r="H379" s="249">
        <v>24</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221</v>
      </c>
      <c r="AU379" s="255" t="s">
        <v>83</v>
      </c>
      <c r="AV379" s="14" t="s">
        <v>83</v>
      </c>
      <c r="AW379" s="14" t="s">
        <v>34</v>
      </c>
      <c r="AX379" s="14" t="s">
        <v>74</v>
      </c>
      <c r="AY379" s="255" t="s">
        <v>210</v>
      </c>
    </row>
    <row r="380" s="13" customFormat="1">
      <c r="A380" s="13"/>
      <c r="B380" s="234"/>
      <c r="C380" s="235"/>
      <c r="D380" s="236" t="s">
        <v>221</v>
      </c>
      <c r="E380" s="237" t="s">
        <v>19</v>
      </c>
      <c r="F380" s="238" t="s">
        <v>5085</v>
      </c>
      <c r="G380" s="235"/>
      <c r="H380" s="237" t="s">
        <v>19</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221</v>
      </c>
      <c r="AU380" s="244" t="s">
        <v>83</v>
      </c>
      <c r="AV380" s="13" t="s">
        <v>81</v>
      </c>
      <c r="AW380" s="13" t="s">
        <v>34</v>
      </c>
      <c r="AX380" s="13" t="s">
        <v>74</v>
      </c>
      <c r="AY380" s="244" t="s">
        <v>210</v>
      </c>
    </row>
    <row r="381" s="14" customFormat="1">
      <c r="A381" s="14"/>
      <c r="B381" s="245"/>
      <c r="C381" s="246"/>
      <c r="D381" s="236" t="s">
        <v>221</v>
      </c>
      <c r="E381" s="247" t="s">
        <v>19</v>
      </c>
      <c r="F381" s="248" t="s">
        <v>1080</v>
      </c>
      <c r="G381" s="246"/>
      <c r="H381" s="249">
        <v>27</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221</v>
      </c>
      <c r="AU381" s="255" t="s">
        <v>83</v>
      </c>
      <c r="AV381" s="14" t="s">
        <v>83</v>
      </c>
      <c r="AW381" s="14" t="s">
        <v>34</v>
      </c>
      <c r="AX381" s="14" t="s">
        <v>74</v>
      </c>
      <c r="AY381" s="255" t="s">
        <v>210</v>
      </c>
    </row>
    <row r="382" s="13" customFormat="1">
      <c r="A382" s="13"/>
      <c r="B382" s="234"/>
      <c r="C382" s="235"/>
      <c r="D382" s="236" t="s">
        <v>221</v>
      </c>
      <c r="E382" s="237" t="s">
        <v>19</v>
      </c>
      <c r="F382" s="238" t="s">
        <v>2323</v>
      </c>
      <c r="G382" s="235"/>
      <c r="H382" s="237" t="s">
        <v>19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221</v>
      </c>
      <c r="AU382" s="244" t="s">
        <v>83</v>
      </c>
      <c r="AV382" s="13" t="s">
        <v>81</v>
      </c>
      <c r="AW382" s="13" t="s">
        <v>34</v>
      </c>
      <c r="AX382" s="13" t="s">
        <v>74</v>
      </c>
      <c r="AY382" s="244" t="s">
        <v>210</v>
      </c>
    </row>
    <row r="383" s="13" customFormat="1">
      <c r="A383" s="13"/>
      <c r="B383" s="234"/>
      <c r="C383" s="235"/>
      <c r="D383" s="236" t="s">
        <v>221</v>
      </c>
      <c r="E383" s="237" t="s">
        <v>19</v>
      </c>
      <c r="F383" s="238" t="s">
        <v>5086</v>
      </c>
      <c r="G383" s="235"/>
      <c r="H383" s="237" t="s">
        <v>19</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221</v>
      </c>
      <c r="AU383" s="244" t="s">
        <v>83</v>
      </c>
      <c r="AV383" s="13" t="s">
        <v>81</v>
      </c>
      <c r="AW383" s="13" t="s">
        <v>34</v>
      </c>
      <c r="AX383" s="13" t="s">
        <v>74</v>
      </c>
      <c r="AY383" s="244" t="s">
        <v>210</v>
      </c>
    </row>
    <row r="384" s="14" customFormat="1">
      <c r="A384" s="14"/>
      <c r="B384" s="245"/>
      <c r="C384" s="246"/>
      <c r="D384" s="236" t="s">
        <v>221</v>
      </c>
      <c r="E384" s="247" t="s">
        <v>19</v>
      </c>
      <c r="F384" s="248" t="s">
        <v>5087</v>
      </c>
      <c r="G384" s="246"/>
      <c r="H384" s="249">
        <v>12</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221</v>
      </c>
      <c r="AU384" s="255" t="s">
        <v>83</v>
      </c>
      <c r="AV384" s="14" t="s">
        <v>83</v>
      </c>
      <c r="AW384" s="14" t="s">
        <v>34</v>
      </c>
      <c r="AX384" s="14" t="s">
        <v>74</v>
      </c>
      <c r="AY384" s="255" t="s">
        <v>210</v>
      </c>
    </row>
    <row r="385" s="13" customFormat="1">
      <c r="A385" s="13"/>
      <c r="B385" s="234"/>
      <c r="C385" s="235"/>
      <c r="D385" s="236" t="s">
        <v>221</v>
      </c>
      <c r="E385" s="237" t="s">
        <v>19</v>
      </c>
      <c r="F385" s="238" t="s">
        <v>5088</v>
      </c>
      <c r="G385" s="235"/>
      <c r="H385" s="237" t="s">
        <v>19</v>
      </c>
      <c r="I385" s="239"/>
      <c r="J385" s="235"/>
      <c r="K385" s="235"/>
      <c r="L385" s="240"/>
      <c r="M385" s="241"/>
      <c r="N385" s="242"/>
      <c r="O385" s="242"/>
      <c r="P385" s="242"/>
      <c r="Q385" s="242"/>
      <c r="R385" s="242"/>
      <c r="S385" s="242"/>
      <c r="T385" s="243"/>
      <c r="U385" s="13"/>
      <c r="V385" s="13"/>
      <c r="W385" s="13"/>
      <c r="X385" s="13"/>
      <c r="Y385" s="13"/>
      <c r="Z385" s="13"/>
      <c r="AA385" s="13"/>
      <c r="AB385" s="13"/>
      <c r="AC385" s="13"/>
      <c r="AD385" s="13"/>
      <c r="AE385" s="13"/>
      <c r="AT385" s="244" t="s">
        <v>221</v>
      </c>
      <c r="AU385" s="244" t="s">
        <v>83</v>
      </c>
      <c r="AV385" s="13" t="s">
        <v>81</v>
      </c>
      <c r="AW385" s="13" t="s">
        <v>34</v>
      </c>
      <c r="AX385" s="13" t="s">
        <v>74</v>
      </c>
      <c r="AY385" s="244" t="s">
        <v>210</v>
      </c>
    </row>
    <row r="386" s="14" customFormat="1">
      <c r="A386" s="14"/>
      <c r="B386" s="245"/>
      <c r="C386" s="246"/>
      <c r="D386" s="236" t="s">
        <v>221</v>
      </c>
      <c r="E386" s="247" t="s">
        <v>19</v>
      </c>
      <c r="F386" s="248" t="s">
        <v>1068</v>
      </c>
      <c r="G386" s="246"/>
      <c r="H386" s="249">
        <v>9</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221</v>
      </c>
      <c r="AU386" s="255" t="s">
        <v>83</v>
      </c>
      <c r="AV386" s="14" t="s">
        <v>83</v>
      </c>
      <c r="AW386" s="14" t="s">
        <v>34</v>
      </c>
      <c r="AX386" s="14" t="s">
        <v>74</v>
      </c>
      <c r="AY386" s="255" t="s">
        <v>210</v>
      </c>
    </row>
    <row r="387" s="13" customFormat="1">
      <c r="A387" s="13"/>
      <c r="B387" s="234"/>
      <c r="C387" s="235"/>
      <c r="D387" s="236" t="s">
        <v>221</v>
      </c>
      <c r="E387" s="237" t="s">
        <v>19</v>
      </c>
      <c r="F387" s="238" t="s">
        <v>5089</v>
      </c>
      <c r="G387" s="235"/>
      <c r="H387" s="237" t="s">
        <v>19</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221</v>
      </c>
      <c r="AU387" s="244" t="s">
        <v>83</v>
      </c>
      <c r="AV387" s="13" t="s">
        <v>81</v>
      </c>
      <c r="AW387" s="13" t="s">
        <v>34</v>
      </c>
      <c r="AX387" s="13" t="s">
        <v>74</v>
      </c>
      <c r="AY387" s="244" t="s">
        <v>210</v>
      </c>
    </row>
    <row r="388" s="14" customFormat="1">
      <c r="A388" s="14"/>
      <c r="B388" s="245"/>
      <c r="C388" s="246"/>
      <c r="D388" s="236" t="s">
        <v>221</v>
      </c>
      <c r="E388" s="247" t="s">
        <v>19</v>
      </c>
      <c r="F388" s="248" t="s">
        <v>1068</v>
      </c>
      <c r="G388" s="246"/>
      <c r="H388" s="249">
        <v>9</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221</v>
      </c>
      <c r="AU388" s="255" t="s">
        <v>83</v>
      </c>
      <c r="AV388" s="14" t="s">
        <v>83</v>
      </c>
      <c r="AW388" s="14" t="s">
        <v>34</v>
      </c>
      <c r="AX388" s="14" t="s">
        <v>74</v>
      </c>
      <c r="AY388" s="255" t="s">
        <v>210</v>
      </c>
    </row>
    <row r="389" s="16" customFormat="1">
      <c r="A389" s="16"/>
      <c r="B389" s="267"/>
      <c r="C389" s="268"/>
      <c r="D389" s="236" t="s">
        <v>221</v>
      </c>
      <c r="E389" s="269" t="s">
        <v>19</v>
      </c>
      <c r="F389" s="270" t="s">
        <v>236</v>
      </c>
      <c r="G389" s="268"/>
      <c r="H389" s="271">
        <v>116.5</v>
      </c>
      <c r="I389" s="272"/>
      <c r="J389" s="268"/>
      <c r="K389" s="268"/>
      <c r="L389" s="273"/>
      <c r="M389" s="274"/>
      <c r="N389" s="275"/>
      <c r="O389" s="275"/>
      <c r="P389" s="275"/>
      <c r="Q389" s="275"/>
      <c r="R389" s="275"/>
      <c r="S389" s="275"/>
      <c r="T389" s="276"/>
      <c r="U389" s="16"/>
      <c r="V389" s="16"/>
      <c r="W389" s="16"/>
      <c r="X389" s="16"/>
      <c r="Y389" s="16"/>
      <c r="Z389" s="16"/>
      <c r="AA389" s="16"/>
      <c r="AB389" s="16"/>
      <c r="AC389" s="16"/>
      <c r="AD389" s="16"/>
      <c r="AE389" s="16"/>
      <c r="AT389" s="277" t="s">
        <v>221</v>
      </c>
      <c r="AU389" s="277" t="s">
        <v>83</v>
      </c>
      <c r="AV389" s="16" t="s">
        <v>217</v>
      </c>
      <c r="AW389" s="16" t="s">
        <v>34</v>
      </c>
      <c r="AX389" s="16" t="s">
        <v>81</v>
      </c>
      <c r="AY389" s="277" t="s">
        <v>210</v>
      </c>
    </row>
    <row r="390" s="2" customFormat="1" ht="16.5" customHeight="1">
      <c r="A390" s="40"/>
      <c r="B390" s="41"/>
      <c r="C390" s="278" t="s">
        <v>589</v>
      </c>
      <c r="D390" s="278" t="s">
        <v>424</v>
      </c>
      <c r="E390" s="279" t="s">
        <v>1040</v>
      </c>
      <c r="F390" s="280" t="s">
        <v>976</v>
      </c>
      <c r="G390" s="281" t="s">
        <v>215</v>
      </c>
      <c r="H390" s="282">
        <v>1.98</v>
      </c>
      <c r="I390" s="283"/>
      <c r="J390" s="284">
        <f>ROUND(I390*H390,2)</f>
        <v>0</v>
      </c>
      <c r="K390" s="280" t="s">
        <v>216</v>
      </c>
      <c r="L390" s="285"/>
      <c r="M390" s="286" t="s">
        <v>19</v>
      </c>
      <c r="N390" s="287" t="s">
        <v>45</v>
      </c>
      <c r="O390" s="86"/>
      <c r="P390" s="225">
        <f>O390*H390</f>
        <v>0</v>
      </c>
      <c r="Q390" s="225">
        <v>0.55000000000000004</v>
      </c>
      <c r="R390" s="225">
        <f>Q390*H390</f>
        <v>1.089</v>
      </c>
      <c r="S390" s="225">
        <v>0</v>
      </c>
      <c r="T390" s="226">
        <f>S390*H390</f>
        <v>0</v>
      </c>
      <c r="U390" s="40"/>
      <c r="V390" s="40"/>
      <c r="W390" s="40"/>
      <c r="X390" s="40"/>
      <c r="Y390" s="40"/>
      <c r="Z390" s="40"/>
      <c r="AA390" s="40"/>
      <c r="AB390" s="40"/>
      <c r="AC390" s="40"/>
      <c r="AD390" s="40"/>
      <c r="AE390" s="40"/>
      <c r="AR390" s="227" t="s">
        <v>498</v>
      </c>
      <c r="AT390" s="227" t="s">
        <v>424</v>
      </c>
      <c r="AU390" s="227" t="s">
        <v>83</v>
      </c>
      <c r="AY390" s="19" t="s">
        <v>210</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368</v>
      </c>
      <c r="BM390" s="227" t="s">
        <v>1082</v>
      </c>
    </row>
    <row r="391" s="13" customFormat="1">
      <c r="A391" s="13"/>
      <c r="B391" s="234"/>
      <c r="C391" s="235"/>
      <c r="D391" s="236" t="s">
        <v>221</v>
      </c>
      <c r="E391" s="237" t="s">
        <v>19</v>
      </c>
      <c r="F391" s="238" t="s">
        <v>852</v>
      </c>
      <c r="G391" s="235"/>
      <c r="H391" s="237" t="s">
        <v>19</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221</v>
      </c>
      <c r="AU391" s="244" t="s">
        <v>83</v>
      </c>
      <c r="AV391" s="13" t="s">
        <v>81</v>
      </c>
      <c r="AW391" s="13" t="s">
        <v>34</v>
      </c>
      <c r="AX391" s="13" t="s">
        <v>74</v>
      </c>
      <c r="AY391" s="244" t="s">
        <v>210</v>
      </c>
    </row>
    <row r="392" s="13" customFormat="1">
      <c r="A392" s="13"/>
      <c r="B392" s="234"/>
      <c r="C392" s="235"/>
      <c r="D392" s="236" t="s">
        <v>221</v>
      </c>
      <c r="E392" s="237" t="s">
        <v>19</v>
      </c>
      <c r="F392" s="238" t="s">
        <v>946</v>
      </c>
      <c r="G392" s="235"/>
      <c r="H392" s="237" t="s">
        <v>19</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221</v>
      </c>
      <c r="AU392" s="244" t="s">
        <v>83</v>
      </c>
      <c r="AV392" s="13" t="s">
        <v>81</v>
      </c>
      <c r="AW392" s="13" t="s">
        <v>34</v>
      </c>
      <c r="AX392" s="13" t="s">
        <v>74</v>
      </c>
      <c r="AY392" s="244" t="s">
        <v>210</v>
      </c>
    </row>
    <row r="393" s="13" customFormat="1">
      <c r="A393" s="13"/>
      <c r="B393" s="234"/>
      <c r="C393" s="235"/>
      <c r="D393" s="236" t="s">
        <v>221</v>
      </c>
      <c r="E393" s="237" t="s">
        <v>19</v>
      </c>
      <c r="F393" s="238" t="s">
        <v>1070</v>
      </c>
      <c r="G393" s="235"/>
      <c r="H393" s="237" t="s">
        <v>19</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221</v>
      </c>
      <c r="AU393" s="244" t="s">
        <v>83</v>
      </c>
      <c r="AV393" s="13" t="s">
        <v>81</v>
      </c>
      <c r="AW393" s="13" t="s">
        <v>34</v>
      </c>
      <c r="AX393" s="13" t="s">
        <v>74</v>
      </c>
      <c r="AY393" s="244" t="s">
        <v>210</v>
      </c>
    </row>
    <row r="394" s="14" customFormat="1">
      <c r="A394" s="14"/>
      <c r="B394" s="245"/>
      <c r="C394" s="246"/>
      <c r="D394" s="236" t="s">
        <v>221</v>
      </c>
      <c r="E394" s="247" t="s">
        <v>19</v>
      </c>
      <c r="F394" s="248" t="s">
        <v>5090</v>
      </c>
      <c r="G394" s="246"/>
      <c r="H394" s="249">
        <v>0.26900000000000002</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83</v>
      </c>
      <c r="AV394" s="14" t="s">
        <v>83</v>
      </c>
      <c r="AW394" s="14" t="s">
        <v>34</v>
      </c>
      <c r="AX394" s="14" t="s">
        <v>74</v>
      </c>
      <c r="AY394" s="255" t="s">
        <v>210</v>
      </c>
    </row>
    <row r="395" s="13" customFormat="1">
      <c r="A395" s="13"/>
      <c r="B395" s="234"/>
      <c r="C395" s="235"/>
      <c r="D395" s="236" t="s">
        <v>221</v>
      </c>
      <c r="E395" s="237" t="s">
        <v>19</v>
      </c>
      <c r="F395" s="238" t="s">
        <v>5079</v>
      </c>
      <c r="G395" s="235"/>
      <c r="H395" s="237" t="s">
        <v>19</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221</v>
      </c>
      <c r="AU395" s="244" t="s">
        <v>83</v>
      </c>
      <c r="AV395" s="13" t="s">
        <v>81</v>
      </c>
      <c r="AW395" s="13" t="s">
        <v>34</v>
      </c>
      <c r="AX395" s="13" t="s">
        <v>74</v>
      </c>
      <c r="AY395" s="244" t="s">
        <v>210</v>
      </c>
    </row>
    <row r="396" s="14" customFormat="1">
      <c r="A396" s="14"/>
      <c r="B396" s="245"/>
      <c r="C396" s="246"/>
      <c r="D396" s="236" t="s">
        <v>221</v>
      </c>
      <c r="E396" s="247" t="s">
        <v>19</v>
      </c>
      <c r="F396" s="248" t="s">
        <v>5091</v>
      </c>
      <c r="G396" s="246"/>
      <c r="H396" s="249">
        <v>0.078</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221</v>
      </c>
      <c r="AU396" s="255" t="s">
        <v>83</v>
      </c>
      <c r="AV396" s="14" t="s">
        <v>83</v>
      </c>
      <c r="AW396" s="14" t="s">
        <v>34</v>
      </c>
      <c r="AX396" s="14" t="s">
        <v>74</v>
      </c>
      <c r="AY396" s="255" t="s">
        <v>210</v>
      </c>
    </row>
    <row r="397" s="13" customFormat="1">
      <c r="A397" s="13"/>
      <c r="B397" s="234"/>
      <c r="C397" s="235"/>
      <c r="D397" s="236" t="s">
        <v>221</v>
      </c>
      <c r="E397" s="237" t="s">
        <v>19</v>
      </c>
      <c r="F397" s="238" t="s">
        <v>5081</v>
      </c>
      <c r="G397" s="235"/>
      <c r="H397" s="237" t="s">
        <v>19</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221</v>
      </c>
      <c r="AU397" s="244" t="s">
        <v>83</v>
      </c>
      <c r="AV397" s="13" t="s">
        <v>81</v>
      </c>
      <c r="AW397" s="13" t="s">
        <v>34</v>
      </c>
      <c r="AX397" s="13" t="s">
        <v>74</v>
      </c>
      <c r="AY397" s="244" t="s">
        <v>210</v>
      </c>
    </row>
    <row r="398" s="14" customFormat="1">
      <c r="A398" s="14"/>
      <c r="B398" s="245"/>
      <c r="C398" s="246"/>
      <c r="D398" s="236" t="s">
        <v>221</v>
      </c>
      <c r="E398" s="247" t="s">
        <v>19</v>
      </c>
      <c r="F398" s="248" t="s">
        <v>5092</v>
      </c>
      <c r="G398" s="246"/>
      <c r="H398" s="249">
        <v>0.13400000000000001</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221</v>
      </c>
      <c r="AU398" s="255" t="s">
        <v>83</v>
      </c>
      <c r="AV398" s="14" t="s">
        <v>83</v>
      </c>
      <c r="AW398" s="14" t="s">
        <v>34</v>
      </c>
      <c r="AX398" s="14" t="s">
        <v>74</v>
      </c>
      <c r="AY398" s="255" t="s">
        <v>210</v>
      </c>
    </row>
    <row r="399" s="13" customFormat="1">
      <c r="A399" s="13"/>
      <c r="B399" s="234"/>
      <c r="C399" s="235"/>
      <c r="D399" s="236" t="s">
        <v>221</v>
      </c>
      <c r="E399" s="237" t="s">
        <v>19</v>
      </c>
      <c r="F399" s="238" t="s">
        <v>5082</v>
      </c>
      <c r="G399" s="235"/>
      <c r="H399" s="237" t="s">
        <v>19</v>
      </c>
      <c r="I399" s="239"/>
      <c r="J399" s="235"/>
      <c r="K399" s="235"/>
      <c r="L399" s="240"/>
      <c r="M399" s="241"/>
      <c r="N399" s="242"/>
      <c r="O399" s="242"/>
      <c r="P399" s="242"/>
      <c r="Q399" s="242"/>
      <c r="R399" s="242"/>
      <c r="S399" s="242"/>
      <c r="T399" s="243"/>
      <c r="U399" s="13"/>
      <c r="V399" s="13"/>
      <c r="W399" s="13"/>
      <c r="X399" s="13"/>
      <c r="Y399" s="13"/>
      <c r="Z399" s="13"/>
      <c r="AA399" s="13"/>
      <c r="AB399" s="13"/>
      <c r="AC399" s="13"/>
      <c r="AD399" s="13"/>
      <c r="AE399" s="13"/>
      <c r="AT399" s="244" t="s">
        <v>221</v>
      </c>
      <c r="AU399" s="244" t="s">
        <v>83</v>
      </c>
      <c r="AV399" s="13" t="s">
        <v>81</v>
      </c>
      <c r="AW399" s="13" t="s">
        <v>34</v>
      </c>
      <c r="AX399" s="13" t="s">
        <v>74</v>
      </c>
      <c r="AY399" s="244" t="s">
        <v>210</v>
      </c>
    </row>
    <row r="400" s="14" customFormat="1">
      <c r="A400" s="14"/>
      <c r="B400" s="245"/>
      <c r="C400" s="246"/>
      <c r="D400" s="236" t="s">
        <v>221</v>
      </c>
      <c r="E400" s="247" t="s">
        <v>19</v>
      </c>
      <c r="F400" s="248" t="s">
        <v>5093</v>
      </c>
      <c r="G400" s="246"/>
      <c r="H400" s="249">
        <v>0.11500000000000001</v>
      </c>
      <c r="I400" s="250"/>
      <c r="J400" s="246"/>
      <c r="K400" s="246"/>
      <c r="L400" s="251"/>
      <c r="M400" s="252"/>
      <c r="N400" s="253"/>
      <c r="O400" s="253"/>
      <c r="P400" s="253"/>
      <c r="Q400" s="253"/>
      <c r="R400" s="253"/>
      <c r="S400" s="253"/>
      <c r="T400" s="254"/>
      <c r="U400" s="14"/>
      <c r="V400" s="14"/>
      <c r="W400" s="14"/>
      <c r="X400" s="14"/>
      <c r="Y400" s="14"/>
      <c r="Z400" s="14"/>
      <c r="AA400" s="14"/>
      <c r="AB400" s="14"/>
      <c r="AC400" s="14"/>
      <c r="AD400" s="14"/>
      <c r="AE400" s="14"/>
      <c r="AT400" s="255" t="s">
        <v>221</v>
      </c>
      <c r="AU400" s="255" t="s">
        <v>83</v>
      </c>
      <c r="AV400" s="14" t="s">
        <v>83</v>
      </c>
      <c r="AW400" s="14" t="s">
        <v>34</v>
      </c>
      <c r="AX400" s="14" t="s">
        <v>74</v>
      </c>
      <c r="AY400" s="255" t="s">
        <v>210</v>
      </c>
    </row>
    <row r="401" s="13" customFormat="1">
      <c r="A401" s="13"/>
      <c r="B401" s="234"/>
      <c r="C401" s="235"/>
      <c r="D401" s="236" t="s">
        <v>221</v>
      </c>
      <c r="E401" s="237" t="s">
        <v>19</v>
      </c>
      <c r="F401" s="238" t="s">
        <v>5083</v>
      </c>
      <c r="G401" s="235"/>
      <c r="H401" s="237" t="s">
        <v>19</v>
      </c>
      <c r="I401" s="239"/>
      <c r="J401" s="235"/>
      <c r="K401" s="235"/>
      <c r="L401" s="240"/>
      <c r="M401" s="241"/>
      <c r="N401" s="242"/>
      <c r="O401" s="242"/>
      <c r="P401" s="242"/>
      <c r="Q401" s="242"/>
      <c r="R401" s="242"/>
      <c r="S401" s="242"/>
      <c r="T401" s="243"/>
      <c r="U401" s="13"/>
      <c r="V401" s="13"/>
      <c r="W401" s="13"/>
      <c r="X401" s="13"/>
      <c r="Y401" s="13"/>
      <c r="Z401" s="13"/>
      <c r="AA401" s="13"/>
      <c r="AB401" s="13"/>
      <c r="AC401" s="13"/>
      <c r="AD401" s="13"/>
      <c r="AE401" s="13"/>
      <c r="AT401" s="244" t="s">
        <v>221</v>
      </c>
      <c r="AU401" s="244" t="s">
        <v>83</v>
      </c>
      <c r="AV401" s="13" t="s">
        <v>81</v>
      </c>
      <c r="AW401" s="13" t="s">
        <v>34</v>
      </c>
      <c r="AX401" s="13" t="s">
        <v>74</v>
      </c>
      <c r="AY401" s="244" t="s">
        <v>210</v>
      </c>
    </row>
    <row r="402" s="14" customFormat="1">
      <c r="A402" s="14"/>
      <c r="B402" s="245"/>
      <c r="C402" s="246"/>
      <c r="D402" s="236" t="s">
        <v>221</v>
      </c>
      <c r="E402" s="247" t="s">
        <v>19</v>
      </c>
      <c r="F402" s="248" t="s">
        <v>5094</v>
      </c>
      <c r="G402" s="246"/>
      <c r="H402" s="249">
        <v>0.30199999999999999</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221</v>
      </c>
      <c r="AU402" s="255" t="s">
        <v>83</v>
      </c>
      <c r="AV402" s="14" t="s">
        <v>83</v>
      </c>
      <c r="AW402" s="14" t="s">
        <v>34</v>
      </c>
      <c r="AX402" s="14" t="s">
        <v>74</v>
      </c>
      <c r="AY402" s="255" t="s">
        <v>210</v>
      </c>
    </row>
    <row r="403" s="13" customFormat="1">
      <c r="A403" s="13"/>
      <c r="B403" s="234"/>
      <c r="C403" s="235"/>
      <c r="D403" s="236" t="s">
        <v>221</v>
      </c>
      <c r="E403" s="237" t="s">
        <v>19</v>
      </c>
      <c r="F403" s="238" t="s">
        <v>5085</v>
      </c>
      <c r="G403" s="235"/>
      <c r="H403" s="237" t="s">
        <v>19</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221</v>
      </c>
      <c r="AU403" s="244" t="s">
        <v>83</v>
      </c>
      <c r="AV403" s="13" t="s">
        <v>81</v>
      </c>
      <c r="AW403" s="13" t="s">
        <v>34</v>
      </c>
      <c r="AX403" s="13" t="s">
        <v>74</v>
      </c>
      <c r="AY403" s="244" t="s">
        <v>210</v>
      </c>
    </row>
    <row r="404" s="14" customFormat="1">
      <c r="A404" s="14"/>
      <c r="B404" s="245"/>
      <c r="C404" s="246"/>
      <c r="D404" s="236" t="s">
        <v>221</v>
      </c>
      <c r="E404" s="247" t="s">
        <v>19</v>
      </c>
      <c r="F404" s="248" t="s">
        <v>5095</v>
      </c>
      <c r="G404" s="246"/>
      <c r="H404" s="249">
        <v>0.51800000000000002</v>
      </c>
      <c r="I404" s="250"/>
      <c r="J404" s="246"/>
      <c r="K404" s="246"/>
      <c r="L404" s="251"/>
      <c r="M404" s="252"/>
      <c r="N404" s="253"/>
      <c r="O404" s="253"/>
      <c r="P404" s="253"/>
      <c r="Q404" s="253"/>
      <c r="R404" s="253"/>
      <c r="S404" s="253"/>
      <c r="T404" s="254"/>
      <c r="U404" s="14"/>
      <c r="V404" s="14"/>
      <c r="W404" s="14"/>
      <c r="X404" s="14"/>
      <c r="Y404" s="14"/>
      <c r="Z404" s="14"/>
      <c r="AA404" s="14"/>
      <c r="AB404" s="14"/>
      <c r="AC404" s="14"/>
      <c r="AD404" s="14"/>
      <c r="AE404" s="14"/>
      <c r="AT404" s="255" t="s">
        <v>221</v>
      </c>
      <c r="AU404" s="255" t="s">
        <v>83</v>
      </c>
      <c r="AV404" s="14" t="s">
        <v>83</v>
      </c>
      <c r="AW404" s="14" t="s">
        <v>34</v>
      </c>
      <c r="AX404" s="14" t="s">
        <v>74</v>
      </c>
      <c r="AY404" s="255" t="s">
        <v>210</v>
      </c>
    </row>
    <row r="405" s="13" customFormat="1">
      <c r="A405" s="13"/>
      <c r="B405" s="234"/>
      <c r="C405" s="235"/>
      <c r="D405" s="236" t="s">
        <v>221</v>
      </c>
      <c r="E405" s="237" t="s">
        <v>19</v>
      </c>
      <c r="F405" s="238" t="s">
        <v>2323</v>
      </c>
      <c r="G405" s="235"/>
      <c r="H405" s="237" t="s">
        <v>19</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221</v>
      </c>
      <c r="AU405" s="244" t="s">
        <v>83</v>
      </c>
      <c r="AV405" s="13" t="s">
        <v>81</v>
      </c>
      <c r="AW405" s="13" t="s">
        <v>34</v>
      </c>
      <c r="AX405" s="13" t="s">
        <v>74</v>
      </c>
      <c r="AY405" s="244" t="s">
        <v>210</v>
      </c>
    </row>
    <row r="406" s="13" customFormat="1">
      <c r="A406" s="13"/>
      <c r="B406" s="234"/>
      <c r="C406" s="235"/>
      <c r="D406" s="236" t="s">
        <v>221</v>
      </c>
      <c r="E406" s="237" t="s">
        <v>19</v>
      </c>
      <c r="F406" s="238" t="s">
        <v>5086</v>
      </c>
      <c r="G406" s="235"/>
      <c r="H406" s="237" t="s">
        <v>19</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221</v>
      </c>
      <c r="AU406" s="244" t="s">
        <v>83</v>
      </c>
      <c r="AV406" s="13" t="s">
        <v>81</v>
      </c>
      <c r="AW406" s="13" t="s">
        <v>34</v>
      </c>
      <c r="AX406" s="13" t="s">
        <v>74</v>
      </c>
      <c r="AY406" s="244" t="s">
        <v>210</v>
      </c>
    </row>
    <row r="407" s="14" customFormat="1">
      <c r="A407" s="14"/>
      <c r="B407" s="245"/>
      <c r="C407" s="246"/>
      <c r="D407" s="236" t="s">
        <v>221</v>
      </c>
      <c r="E407" s="247" t="s">
        <v>19</v>
      </c>
      <c r="F407" s="248" t="s">
        <v>5096</v>
      </c>
      <c r="G407" s="246"/>
      <c r="H407" s="249">
        <v>0.20200000000000001</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221</v>
      </c>
      <c r="AU407" s="255" t="s">
        <v>83</v>
      </c>
      <c r="AV407" s="14" t="s">
        <v>83</v>
      </c>
      <c r="AW407" s="14" t="s">
        <v>34</v>
      </c>
      <c r="AX407" s="14" t="s">
        <v>74</v>
      </c>
      <c r="AY407" s="255" t="s">
        <v>210</v>
      </c>
    </row>
    <row r="408" s="13" customFormat="1">
      <c r="A408" s="13"/>
      <c r="B408" s="234"/>
      <c r="C408" s="235"/>
      <c r="D408" s="236" t="s">
        <v>221</v>
      </c>
      <c r="E408" s="237" t="s">
        <v>19</v>
      </c>
      <c r="F408" s="238" t="s">
        <v>5088</v>
      </c>
      <c r="G408" s="235"/>
      <c r="H408" s="237" t="s">
        <v>19</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221</v>
      </c>
      <c r="AU408" s="244" t="s">
        <v>83</v>
      </c>
      <c r="AV408" s="13" t="s">
        <v>81</v>
      </c>
      <c r="AW408" s="13" t="s">
        <v>34</v>
      </c>
      <c r="AX408" s="13" t="s">
        <v>74</v>
      </c>
      <c r="AY408" s="244" t="s">
        <v>210</v>
      </c>
    </row>
    <row r="409" s="14" customFormat="1">
      <c r="A409" s="14"/>
      <c r="B409" s="245"/>
      <c r="C409" s="246"/>
      <c r="D409" s="236" t="s">
        <v>221</v>
      </c>
      <c r="E409" s="247" t="s">
        <v>19</v>
      </c>
      <c r="F409" s="248" t="s">
        <v>5092</v>
      </c>
      <c r="G409" s="246"/>
      <c r="H409" s="249">
        <v>0.13400000000000001</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221</v>
      </c>
      <c r="AU409" s="255" t="s">
        <v>83</v>
      </c>
      <c r="AV409" s="14" t="s">
        <v>83</v>
      </c>
      <c r="AW409" s="14" t="s">
        <v>34</v>
      </c>
      <c r="AX409" s="14" t="s">
        <v>74</v>
      </c>
      <c r="AY409" s="255" t="s">
        <v>210</v>
      </c>
    </row>
    <row r="410" s="13" customFormat="1">
      <c r="A410" s="13"/>
      <c r="B410" s="234"/>
      <c r="C410" s="235"/>
      <c r="D410" s="236" t="s">
        <v>221</v>
      </c>
      <c r="E410" s="237" t="s">
        <v>19</v>
      </c>
      <c r="F410" s="238" t="s">
        <v>5089</v>
      </c>
      <c r="G410" s="235"/>
      <c r="H410" s="237" t="s">
        <v>19</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221</v>
      </c>
      <c r="AU410" s="244" t="s">
        <v>83</v>
      </c>
      <c r="AV410" s="13" t="s">
        <v>81</v>
      </c>
      <c r="AW410" s="13" t="s">
        <v>34</v>
      </c>
      <c r="AX410" s="13" t="s">
        <v>74</v>
      </c>
      <c r="AY410" s="244" t="s">
        <v>210</v>
      </c>
    </row>
    <row r="411" s="14" customFormat="1">
      <c r="A411" s="14"/>
      <c r="B411" s="245"/>
      <c r="C411" s="246"/>
      <c r="D411" s="236" t="s">
        <v>221</v>
      </c>
      <c r="E411" s="247" t="s">
        <v>19</v>
      </c>
      <c r="F411" s="248" t="s">
        <v>5092</v>
      </c>
      <c r="G411" s="246"/>
      <c r="H411" s="249">
        <v>0.13400000000000001</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221</v>
      </c>
      <c r="AU411" s="255" t="s">
        <v>83</v>
      </c>
      <c r="AV411" s="14" t="s">
        <v>83</v>
      </c>
      <c r="AW411" s="14" t="s">
        <v>34</v>
      </c>
      <c r="AX411" s="14" t="s">
        <v>74</v>
      </c>
      <c r="AY411" s="255" t="s">
        <v>210</v>
      </c>
    </row>
    <row r="412" s="16" customFormat="1">
      <c r="A412" s="16"/>
      <c r="B412" s="267"/>
      <c r="C412" s="268"/>
      <c r="D412" s="236" t="s">
        <v>221</v>
      </c>
      <c r="E412" s="269" t="s">
        <v>19</v>
      </c>
      <c r="F412" s="270" t="s">
        <v>236</v>
      </c>
      <c r="G412" s="268"/>
      <c r="H412" s="271">
        <v>1.8860000000000001</v>
      </c>
      <c r="I412" s="272"/>
      <c r="J412" s="268"/>
      <c r="K412" s="268"/>
      <c r="L412" s="273"/>
      <c r="M412" s="274"/>
      <c r="N412" s="275"/>
      <c r="O412" s="275"/>
      <c r="P412" s="275"/>
      <c r="Q412" s="275"/>
      <c r="R412" s="275"/>
      <c r="S412" s="275"/>
      <c r="T412" s="276"/>
      <c r="U412" s="16"/>
      <c r="V412" s="16"/>
      <c r="W412" s="16"/>
      <c r="X412" s="16"/>
      <c r="Y412" s="16"/>
      <c r="Z412" s="16"/>
      <c r="AA412" s="16"/>
      <c r="AB412" s="16"/>
      <c r="AC412" s="16"/>
      <c r="AD412" s="16"/>
      <c r="AE412" s="16"/>
      <c r="AT412" s="277" t="s">
        <v>221</v>
      </c>
      <c r="AU412" s="277" t="s">
        <v>83</v>
      </c>
      <c r="AV412" s="16" t="s">
        <v>217</v>
      </c>
      <c r="AW412" s="16" t="s">
        <v>34</v>
      </c>
      <c r="AX412" s="16" t="s">
        <v>81</v>
      </c>
      <c r="AY412" s="277" t="s">
        <v>210</v>
      </c>
    </row>
    <row r="413" s="14" customFormat="1">
      <c r="A413" s="14"/>
      <c r="B413" s="245"/>
      <c r="C413" s="246"/>
      <c r="D413" s="236" t="s">
        <v>221</v>
      </c>
      <c r="E413" s="246"/>
      <c r="F413" s="248" t="s">
        <v>5097</v>
      </c>
      <c r="G413" s="246"/>
      <c r="H413" s="249">
        <v>1.98</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221</v>
      </c>
      <c r="AU413" s="255" t="s">
        <v>83</v>
      </c>
      <c r="AV413" s="14" t="s">
        <v>83</v>
      </c>
      <c r="AW413" s="14" t="s">
        <v>4</v>
      </c>
      <c r="AX413" s="14" t="s">
        <v>81</v>
      </c>
      <c r="AY413" s="255" t="s">
        <v>210</v>
      </c>
    </row>
    <row r="414" s="2" customFormat="1" ht="24.15" customHeight="1">
      <c r="A414" s="40"/>
      <c r="B414" s="41"/>
      <c r="C414" s="216" t="s">
        <v>595</v>
      </c>
      <c r="D414" s="216" t="s">
        <v>212</v>
      </c>
      <c r="E414" s="217" t="s">
        <v>1097</v>
      </c>
      <c r="F414" s="218" t="s">
        <v>1098</v>
      </c>
      <c r="G414" s="219" t="s">
        <v>417</v>
      </c>
      <c r="H414" s="220">
        <v>60.5</v>
      </c>
      <c r="I414" s="221"/>
      <c r="J414" s="222">
        <f>ROUND(I414*H414,2)</f>
        <v>0</v>
      </c>
      <c r="K414" s="218" t="s">
        <v>216</v>
      </c>
      <c r="L414" s="46"/>
      <c r="M414" s="223" t="s">
        <v>19</v>
      </c>
      <c r="N414" s="224" t="s">
        <v>45</v>
      </c>
      <c r="O414" s="86"/>
      <c r="P414" s="225">
        <f>O414*H414</f>
        <v>0</v>
      </c>
      <c r="Q414" s="225">
        <v>9.0000000000000006E-05</v>
      </c>
      <c r="R414" s="225">
        <f>Q414*H414</f>
        <v>0.0054450000000000002</v>
      </c>
      <c r="S414" s="225">
        <v>0</v>
      </c>
      <c r="T414" s="226">
        <f>S414*H414</f>
        <v>0</v>
      </c>
      <c r="U414" s="40"/>
      <c r="V414" s="40"/>
      <c r="W414" s="40"/>
      <c r="X414" s="40"/>
      <c r="Y414" s="40"/>
      <c r="Z414" s="40"/>
      <c r="AA414" s="40"/>
      <c r="AB414" s="40"/>
      <c r="AC414" s="40"/>
      <c r="AD414" s="40"/>
      <c r="AE414" s="40"/>
      <c r="AR414" s="227" t="s">
        <v>368</v>
      </c>
      <c r="AT414" s="227" t="s">
        <v>212</v>
      </c>
      <c r="AU414" s="227" t="s">
        <v>83</v>
      </c>
      <c r="AY414" s="19" t="s">
        <v>210</v>
      </c>
      <c r="BE414" s="228">
        <f>IF(N414="základní",J414,0)</f>
        <v>0</v>
      </c>
      <c r="BF414" s="228">
        <f>IF(N414="snížená",J414,0)</f>
        <v>0</v>
      </c>
      <c r="BG414" s="228">
        <f>IF(N414="zákl. přenesená",J414,0)</f>
        <v>0</v>
      </c>
      <c r="BH414" s="228">
        <f>IF(N414="sníž. přenesená",J414,0)</f>
        <v>0</v>
      </c>
      <c r="BI414" s="228">
        <f>IF(N414="nulová",J414,0)</f>
        <v>0</v>
      </c>
      <c r="BJ414" s="19" t="s">
        <v>81</v>
      </c>
      <c r="BK414" s="228">
        <f>ROUND(I414*H414,2)</f>
        <v>0</v>
      </c>
      <c r="BL414" s="19" t="s">
        <v>368</v>
      </c>
      <c r="BM414" s="227" t="s">
        <v>1099</v>
      </c>
    </row>
    <row r="415" s="2" customFormat="1">
      <c r="A415" s="40"/>
      <c r="B415" s="41"/>
      <c r="C415" s="42"/>
      <c r="D415" s="229" t="s">
        <v>219</v>
      </c>
      <c r="E415" s="42"/>
      <c r="F415" s="230" t="s">
        <v>1100</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219</v>
      </c>
      <c r="AU415" s="19" t="s">
        <v>83</v>
      </c>
    </row>
    <row r="416" s="13" customFormat="1">
      <c r="A416" s="13"/>
      <c r="B416" s="234"/>
      <c r="C416" s="235"/>
      <c r="D416" s="236" t="s">
        <v>221</v>
      </c>
      <c r="E416" s="237" t="s">
        <v>19</v>
      </c>
      <c r="F416" s="238" t="s">
        <v>852</v>
      </c>
      <c r="G416" s="235"/>
      <c r="H416" s="237" t="s">
        <v>19</v>
      </c>
      <c r="I416" s="239"/>
      <c r="J416" s="235"/>
      <c r="K416" s="235"/>
      <c r="L416" s="240"/>
      <c r="M416" s="241"/>
      <c r="N416" s="242"/>
      <c r="O416" s="242"/>
      <c r="P416" s="242"/>
      <c r="Q416" s="242"/>
      <c r="R416" s="242"/>
      <c r="S416" s="242"/>
      <c r="T416" s="243"/>
      <c r="U416" s="13"/>
      <c r="V416" s="13"/>
      <c r="W416" s="13"/>
      <c r="X416" s="13"/>
      <c r="Y416" s="13"/>
      <c r="Z416" s="13"/>
      <c r="AA416" s="13"/>
      <c r="AB416" s="13"/>
      <c r="AC416" s="13"/>
      <c r="AD416" s="13"/>
      <c r="AE416" s="13"/>
      <c r="AT416" s="244" t="s">
        <v>221</v>
      </c>
      <c r="AU416" s="244" t="s">
        <v>83</v>
      </c>
      <c r="AV416" s="13" t="s">
        <v>81</v>
      </c>
      <c r="AW416" s="13" t="s">
        <v>34</v>
      </c>
      <c r="AX416" s="13" t="s">
        <v>74</v>
      </c>
      <c r="AY416" s="244" t="s">
        <v>210</v>
      </c>
    </row>
    <row r="417" s="13" customFormat="1">
      <c r="A417" s="13"/>
      <c r="B417" s="234"/>
      <c r="C417" s="235"/>
      <c r="D417" s="236" t="s">
        <v>221</v>
      </c>
      <c r="E417" s="237" t="s">
        <v>19</v>
      </c>
      <c r="F417" s="238" t="s">
        <v>946</v>
      </c>
      <c r="G417" s="235"/>
      <c r="H417" s="237" t="s">
        <v>19</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221</v>
      </c>
      <c r="AU417" s="244" t="s">
        <v>83</v>
      </c>
      <c r="AV417" s="13" t="s">
        <v>81</v>
      </c>
      <c r="AW417" s="13" t="s">
        <v>34</v>
      </c>
      <c r="AX417" s="13" t="s">
        <v>74</v>
      </c>
      <c r="AY417" s="244" t="s">
        <v>210</v>
      </c>
    </row>
    <row r="418" s="13" customFormat="1">
      <c r="A418" s="13"/>
      <c r="B418" s="234"/>
      <c r="C418" s="235"/>
      <c r="D418" s="236" t="s">
        <v>221</v>
      </c>
      <c r="E418" s="237" t="s">
        <v>19</v>
      </c>
      <c r="F418" s="238" t="s">
        <v>5098</v>
      </c>
      <c r="G418" s="235"/>
      <c r="H418" s="237" t="s">
        <v>19</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221</v>
      </c>
      <c r="AU418" s="244" t="s">
        <v>83</v>
      </c>
      <c r="AV418" s="13" t="s">
        <v>81</v>
      </c>
      <c r="AW418" s="13" t="s">
        <v>34</v>
      </c>
      <c r="AX418" s="13" t="s">
        <v>74</v>
      </c>
      <c r="AY418" s="244" t="s">
        <v>210</v>
      </c>
    </row>
    <row r="419" s="14" customFormat="1">
      <c r="A419" s="14"/>
      <c r="B419" s="245"/>
      <c r="C419" s="246"/>
      <c r="D419" s="236" t="s">
        <v>221</v>
      </c>
      <c r="E419" s="247" t="s">
        <v>19</v>
      </c>
      <c r="F419" s="248" t="s">
        <v>5099</v>
      </c>
      <c r="G419" s="246"/>
      <c r="H419" s="249">
        <v>2.5</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221</v>
      </c>
      <c r="AU419" s="255" t="s">
        <v>83</v>
      </c>
      <c r="AV419" s="14" t="s">
        <v>83</v>
      </c>
      <c r="AW419" s="14" t="s">
        <v>34</v>
      </c>
      <c r="AX419" s="14" t="s">
        <v>74</v>
      </c>
      <c r="AY419" s="255" t="s">
        <v>210</v>
      </c>
    </row>
    <row r="420" s="13" customFormat="1">
      <c r="A420" s="13"/>
      <c r="B420" s="234"/>
      <c r="C420" s="235"/>
      <c r="D420" s="236" t="s">
        <v>221</v>
      </c>
      <c r="E420" s="237" t="s">
        <v>19</v>
      </c>
      <c r="F420" s="238" t="s">
        <v>2323</v>
      </c>
      <c r="G420" s="235"/>
      <c r="H420" s="237" t="s">
        <v>19</v>
      </c>
      <c r="I420" s="239"/>
      <c r="J420" s="235"/>
      <c r="K420" s="235"/>
      <c r="L420" s="240"/>
      <c r="M420" s="241"/>
      <c r="N420" s="242"/>
      <c r="O420" s="242"/>
      <c r="P420" s="242"/>
      <c r="Q420" s="242"/>
      <c r="R420" s="242"/>
      <c r="S420" s="242"/>
      <c r="T420" s="243"/>
      <c r="U420" s="13"/>
      <c r="V420" s="13"/>
      <c r="W420" s="13"/>
      <c r="X420" s="13"/>
      <c r="Y420" s="13"/>
      <c r="Z420" s="13"/>
      <c r="AA420" s="13"/>
      <c r="AB420" s="13"/>
      <c r="AC420" s="13"/>
      <c r="AD420" s="13"/>
      <c r="AE420" s="13"/>
      <c r="AT420" s="244" t="s">
        <v>221</v>
      </c>
      <c r="AU420" s="244" t="s">
        <v>83</v>
      </c>
      <c r="AV420" s="13" t="s">
        <v>81</v>
      </c>
      <c r="AW420" s="13" t="s">
        <v>34</v>
      </c>
      <c r="AX420" s="13" t="s">
        <v>74</v>
      </c>
      <c r="AY420" s="244" t="s">
        <v>210</v>
      </c>
    </row>
    <row r="421" s="13" customFormat="1">
      <c r="A421" s="13"/>
      <c r="B421" s="234"/>
      <c r="C421" s="235"/>
      <c r="D421" s="236" t="s">
        <v>221</v>
      </c>
      <c r="E421" s="237" t="s">
        <v>19</v>
      </c>
      <c r="F421" s="238" t="s">
        <v>5100</v>
      </c>
      <c r="G421" s="235"/>
      <c r="H421" s="237" t="s">
        <v>19</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221</v>
      </c>
      <c r="AU421" s="244" t="s">
        <v>83</v>
      </c>
      <c r="AV421" s="13" t="s">
        <v>81</v>
      </c>
      <c r="AW421" s="13" t="s">
        <v>34</v>
      </c>
      <c r="AX421" s="13" t="s">
        <v>74</v>
      </c>
      <c r="AY421" s="244" t="s">
        <v>210</v>
      </c>
    </row>
    <row r="422" s="14" customFormat="1">
      <c r="A422" s="14"/>
      <c r="B422" s="245"/>
      <c r="C422" s="246"/>
      <c r="D422" s="236" t="s">
        <v>221</v>
      </c>
      <c r="E422" s="247" t="s">
        <v>19</v>
      </c>
      <c r="F422" s="248" t="s">
        <v>5101</v>
      </c>
      <c r="G422" s="246"/>
      <c r="H422" s="249">
        <v>36</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221</v>
      </c>
      <c r="AU422" s="255" t="s">
        <v>83</v>
      </c>
      <c r="AV422" s="14" t="s">
        <v>83</v>
      </c>
      <c r="AW422" s="14" t="s">
        <v>34</v>
      </c>
      <c r="AX422" s="14" t="s">
        <v>74</v>
      </c>
      <c r="AY422" s="255" t="s">
        <v>210</v>
      </c>
    </row>
    <row r="423" s="13" customFormat="1">
      <c r="A423" s="13"/>
      <c r="B423" s="234"/>
      <c r="C423" s="235"/>
      <c r="D423" s="236" t="s">
        <v>221</v>
      </c>
      <c r="E423" s="237" t="s">
        <v>19</v>
      </c>
      <c r="F423" s="238" t="s">
        <v>5102</v>
      </c>
      <c r="G423" s="235"/>
      <c r="H423" s="237" t="s">
        <v>19</v>
      </c>
      <c r="I423" s="239"/>
      <c r="J423" s="235"/>
      <c r="K423" s="235"/>
      <c r="L423" s="240"/>
      <c r="M423" s="241"/>
      <c r="N423" s="242"/>
      <c r="O423" s="242"/>
      <c r="P423" s="242"/>
      <c r="Q423" s="242"/>
      <c r="R423" s="242"/>
      <c r="S423" s="242"/>
      <c r="T423" s="243"/>
      <c r="U423" s="13"/>
      <c r="V423" s="13"/>
      <c r="W423" s="13"/>
      <c r="X423" s="13"/>
      <c r="Y423" s="13"/>
      <c r="Z423" s="13"/>
      <c r="AA423" s="13"/>
      <c r="AB423" s="13"/>
      <c r="AC423" s="13"/>
      <c r="AD423" s="13"/>
      <c r="AE423" s="13"/>
      <c r="AT423" s="244" t="s">
        <v>221</v>
      </c>
      <c r="AU423" s="244" t="s">
        <v>83</v>
      </c>
      <c r="AV423" s="13" t="s">
        <v>81</v>
      </c>
      <c r="AW423" s="13" t="s">
        <v>34</v>
      </c>
      <c r="AX423" s="13" t="s">
        <v>74</v>
      </c>
      <c r="AY423" s="244" t="s">
        <v>210</v>
      </c>
    </row>
    <row r="424" s="14" customFormat="1">
      <c r="A424" s="14"/>
      <c r="B424" s="245"/>
      <c r="C424" s="246"/>
      <c r="D424" s="236" t="s">
        <v>221</v>
      </c>
      <c r="E424" s="247" t="s">
        <v>19</v>
      </c>
      <c r="F424" s="248" t="s">
        <v>5103</v>
      </c>
      <c r="G424" s="246"/>
      <c r="H424" s="249">
        <v>12</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221</v>
      </c>
      <c r="AU424" s="255" t="s">
        <v>83</v>
      </c>
      <c r="AV424" s="14" t="s">
        <v>83</v>
      </c>
      <c r="AW424" s="14" t="s">
        <v>34</v>
      </c>
      <c r="AX424" s="14" t="s">
        <v>74</v>
      </c>
      <c r="AY424" s="255" t="s">
        <v>210</v>
      </c>
    </row>
    <row r="425" s="13" customFormat="1">
      <c r="A425" s="13"/>
      <c r="B425" s="234"/>
      <c r="C425" s="235"/>
      <c r="D425" s="236" t="s">
        <v>221</v>
      </c>
      <c r="E425" s="237" t="s">
        <v>19</v>
      </c>
      <c r="F425" s="238" t="s">
        <v>5104</v>
      </c>
      <c r="G425" s="235"/>
      <c r="H425" s="237" t="s">
        <v>19</v>
      </c>
      <c r="I425" s="239"/>
      <c r="J425" s="235"/>
      <c r="K425" s="235"/>
      <c r="L425" s="240"/>
      <c r="M425" s="241"/>
      <c r="N425" s="242"/>
      <c r="O425" s="242"/>
      <c r="P425" s="242"/>
      <c r="Q425" s="242"/>
      <c r="R425" s="242"/>
      <c r="S425" s="242"/>
      <c r="T425" s="243"/>
      <c r="U425" s="13"/>
      <c r="V425" s="13"/>
      <c r="W425" s="13"/>
      <c r="X425" s="13"/>
      <c r="Y425" s="13"/>
      <c r="Z425" s="13"/>
      <c r="AA425" s="13"/>
      <c r="AB425" s="13"/>
      <c r="AC425" s="13"/>
      <c r="AD425" s="13"/>
      <c r="AE425" s="13"/>
      <c r="AT425" s="244" t="s">
        <v>221</v>
      </c>
      <c r="AU425" s="244" t="s">
        <v>83</v>
      </c>
      <c r="AV425" s="13" t="s">
        <v>81</v>
      </c>
      <c r="AW425" s="13" t="s">
        <v>34</v>
      </c>
      <c r="AX425" s="13" t="s">
        <v>74</v>
      </c>
      <c r="AY425" s="244" t="s">
        <v>210</v>
      </c>
    </row>
    <row r="426" s="14" customFormat="1">
      <c r="A426" s="14"/>
      <c r="B426" s="245"/>
      <c r="C426" s="246"/>
      <c r="D426" s="236" t="s">
        <v>221</v>
      </c>
      <c r="E426" s="247" t="s">
        <v>19</v>
      </c>
      <c r="F426" s="248" t="s">
        <v>5105</v>
      </c>
      <c r="G426" s="246"/>
      <c r="H426" s="249">
        <v>10</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221</v>
      </c>
      <c r="AU426" s="255" t="s">
        <v>83</v>
      </c>
      <c r="AV426" s="14" t="s">
        <v>83</v>
      </c>
      <c r="AW426" s="14" t="s">
        <v>34</v>
      </c>
      <c r="AX426" s="14" t="s">
        <v>74</v>
      </c>
      <c r="AY426" s="255" t="s">
        <v>210</v>
      </c>
    </row>
    <row r="427" s="16" customFormat="1">
      <c r="A427" s="16"/>
      <c r="B427" s="267"/>
      <c r="C427" s="268"/>
      <c r="D427" s="236" t="s">
        <v>221</v>
      </c>
      <c r="E427" s="269" t="s">
        <v>19</v>
      </c>
      <c r="F427" s="270" t="s">
        <v>236</v>
      </c>
      <c r="G427" s="268"/>
      <c r="H427" s="271">
        <v>60.5</v>
      </c>
      <c r="I427" s="272"/>
      <c r="J427" s="268"/>
      <c r="K427" s="268"/>
      <c r="L427" s="273"/>
      <c r="M427" s="274"/>
      <c r="N427" s="275"/>
      <c r="O427" s="275"/>
      <c r="P427" s="275"/>
      <c r="Q427" s="275"/>
      <c r="R427" s="275"/>
      <c r="S427" s="275"/>
      <c r="T427" s="276"/>
      <c r="U427" s="16"/>
      <c r="V427" s="16"/>
      <c r="W427" s="16"/>
      <c r="X427" s="16"/>
      <c r="Y427" s="16"/>
      <c r="Z427" s="16"/>
      <c r="AA427" s="16"/>
      <c r="AB427" s="16"/>
      <c r="AC427" s="16"/>
      <c r="AD427" s="16"/>
      <c r="AE427" s="16"/>
      <c r="AT427" s="277" t="s">
        <v>221</v>
      </c>
      <c r="AU427" s="277" t="s">
        <v>83</v>
      </c>
      <c r="AV427" s="16" t="s">
        <v>217</v>
      </c>
      <c r="AW427" s="16" t="s">
        <v>34</v>
      </c>
      <c r="AX427" s="16" t="s">
        <v>81</v>
      </c>
      <c r="AY427" s="277" t="s">
        <v>210</v>
      </c>
    </row>
    <row r="428" s="2" customFormat="1" ht="16.5" customHeight="1">
      <c r="A428" s="40"/>
      <c r="B428" s="41"/>
      <c r="C428" s="278" t="s">
        <v>601</v>
      </c>
      <c r="D428" s="278" t="s">
        <v>424</v>
      </c>
      <c r="E428" s="279" t="s">
        <v>1105</v>
      </c>
      <c r="F428" s="280" t="s">
        <v>978</v>
      </c>
      <c r="G428" s="281" t="s">
        <v>215</v>
      </c>
      <c r="H428" s="282">
        <v>1.391</v>
      </c>
      <c r="I428" s="283"/>
      <c r="J428" s="284">
        <f>ROUND(I428*H428,2)</f>
        <v>0</v>
      </c>
      <c r="K428" s="280" t="s">
        <v>216</v>
      </c>
      <c r="L428" s="285"/>
      <c r="M428" s="286" t="s">
        <v>19</v>
      </c>
      <c r="N428" s="287" t="s">
        <v>45</v>
      </c>
      <c r="O428" s="86"/>
      <c r="P428" s="225">
        <f>O428*H428</f>
        <v>0</v>
      </c>
      <c r="Q428" s="225">
        <v>0.55000000000000004</v>
      </c>
      <c r="R428" s="225">
        <f>Q428*H428</f>
        <v>0.76505000000000012</v>
      </c>
      <c r="S428" s="225">
        <v>0</v>
      </c>
      <c r="T428" s="226">
        <f>S428*H428</f>
        <v>0</v>
      </c>
      <c r="U428" s="40"/>
      <c r="V428" s="40"/>
      <c r="W428" s="40"/>
      <c r="X428" s="40"/>
      <c r="Y428" s="40"/>
      <c r="Z428" s="40"/>
      <c r="AA428" s="40"/>
      <c r="AB428" s="40"/>
      <c r="AC428" s="40"/>
      <c r="AD428" s="40"/>
      <c r="AE428" s="40"/>
      <c r="AR428" s="227" t="s">
        <v>498</v>
      </c>
      <c r="AT428" s="227" t="s">
        <v>424</v>
      </c>
      <c r="AU428" s="227" t="s">
        <v>83</v>
      </c>
      <c r="AY428" s="19" t="s">
        <v>210</v>
      </c>
      <c r="BE428" s="228">
        <f>IF(N428="základní",J428,0)</f>
        <v>0</v>
      </c>
      <c r="BF428" s="228">
        <f>IF(N428="snížená",J428,0)</f>
        <v>0</v>
      </c>
      <c r="BG428" s="228">
        <f>IF(N428="zákl. přenesená",J428,0)</f>
        <v>0</v>
      </c>
      <c r="BH428" s="228">
        <f>IF(N428="sníž. přenesená",J428,0)</f>
        <v>0</v>
      </c>
      <c r="BI428" s="228">
        <f>IF(N428="nulová",J428,0)</f>
        <v>0</v>
      </c>
      <c r="BJ428" s="19" t="s">
        <v>81</v>
      </c>
      <c r="BK428" s="228">
        <f>ROUND(I428*H428,2)</f>
        <v>0</v>
      </c>
      <c r="BL428" s="19" t="s">
        <v>368</v>
      </c>
      <c r="BM428" s="227" t="s">
        <v>1106</v>
      </c>
    </row>
    <row r="429" s="13" customFormat="1">
      <c r="A429" s="13"/>
      <c r="B429" s="234"/>
      <c r="C429" s="235"/>
      <c r="D429" s="236" t="s">
        <v>221</v>
      </c>
      <c r="E429" s="237" t="s">
        <v>19</v>
      </c>
      <c r="F429" s="238" t="s">
        <v>852</v>
      </c>
      <c r="G429" s="235"/>
      <c r="H429" s="237" t="s">
        <v>19</v>
      </c>
      <c r="I429" s="239"/>
      <c r="J429" s="235"/>
      <c r="K429" s="235"/>
      <c r="L429" s="240"/>
      <c r="M429" s="241"/>
      <c r="N429" s="242"/>
      <c r="O429" s="242"/>
      <c r="P429" s="242"/>
      <c r="Q429" s="242"/>
      <c r="R429" s="242"/>
      <c r="S429" s="242"/>
      <c r="T429" s="243"/>
      <c r="U429" s="13"/>
      <c r="V429" s="13"/>
      <c r="W429" s="13"/>
      <c r="X429" s="13"/>
      <c r="Y429" s="13"/>
      <c r="Z429" s="13"/>
      <c r="AA429" s="13"/>
      <c r="AB429" s="13"/>
      <c r="AC429" s="13"/>
      <c r="AD429" s="13"/>
      <c r="AE429" s="13"/>
      <c r="AT429" s="244" t="s">
        <v>221</v>
      </c>
      <c r="AU429" s="244" t="s">
        <v>83</v>
      </c>
      <c r="AV429" s="13" t="s">
        <v>81</v>
      </c>
      <c r="AW429" s="13" t="s">
        <v>34</v>
      </c>
      <c r="AX429" s="13" t="s">
        <v>74</v>
      </c>
      <c r="AY429" s="244" t="s">
        <v>210</v>
      </c>
    </row>
    <row r="430" s="13" customFormat="1">
      <c r="A430" s="13"/>
      <c r="B430" s="234"/>
      <c r="C430" s="235"/>
      <c r="D430" s="236" t="s">
        <v>221</v>
      </c>
      <c r="E430" s="237" t="s">
        <v>19</v>
      </c>
      <c r="F430" s="238" t="s">
        <v>946</v>
      </c>
      <c r="G430" s="235"/>
      <c r="H430" s="237" t="s">
        <v>19</v>
      </c>
      <c r="I430" s="239"/>
      <c r="J430" s="235"/>
      <c r="K430" s="235"/>
      <c r="L430" s="240"/>
      <c r="M430" s="241"/>
      <c r="N430" s="242"/>
      <c r="O430" s="242"/>
      <c r="P430" s="242"/>
      <c r="Q430" s="242"/>
      <c r="R430" s="242"/>
      <c r="S430" s="242"/>
      <c r="T430" s="243"/>
      <c r="U430" s="13"/>
      <c r="V430" s="13"/>
      <c r="W430" s="13"/>
      <c r="X430" s="13"/>
      <c r="Y430" s="13"/>
      <c r="Z430" s="13"/>
      <c r="AA430" s="13"/>
      <c r="AB430" s="13"/>
      <c r="AC430" s="13"/>
      <c r="AD430" s="13"/>
      <c r="AE430" s="13"/>
      <c r="AT430" s="244" t="s">
        <v>221</v>
      </c>
      <c r="AU430" s="244" t="s">
        <v>83</v>
      </c>
      <c r="AV430" s="13" t="s">
        <v>81</v>
      </c>
      <c r="AW430" s="13" t="s">
        <v>34</v>
      </c>
      <c r="AX430" s="13" t="s">
        <v>74</v>
      </c>
      <c r="AY430" s="244" t="s">
        <v>210</v>
      </c>
    </row>
    <row r="431" s="13" customFormat="1">
      <c r="A431" s="13"/>
      <c r="B431" s="234"/>
      <c r="C431" s="235"/>
      <c r="D431" s="236" t="s">
        <v>221</v>
      </c>
      <c r="E431" s="237" t="s">
        <v>19</v>
      </c>
      <c r="F431" s="238" t="s">
        <v>5098</v>
      </c>
      <c r="G431" s="235"/>
      <c r="H431" s="237" t="s">
        <v>19</v>
      </c>
      <c r="I431" s="239"/>
      <c r="J431" s="235"/>
      <c r="K431" s="235"/>
      <c r="L431" s="240"/>
      <c r="M431" s="241"/>
      <c r="N431" s="242"/>
      <c r="O431" s="242"/>
      <c r="P431" s="242"/>
      <c r="Q431" s="242"/>
      <c r="R431" s="242"/>
      <c r="S431" s="242"/>
      <c r="T431" s="243"/>
      <c r="U431" s="13"/>
      <c r="V431" s="13"/>
      <c r="W431" s="13"/>
      <c r="X431" s="13"/>
      <c r="Y431" s="13"/>
      <c r="Z431" s="13"/>
      <c r="AA431" s="13"/>
      <c r="AB431" s="13"/>
      <c r="AC431" s="13"/>
      <c r="AD431" s="13"/>
      <c r="AE431" s="13"/>
      <c r="AT431" s="244" t="s">
        <v>221</v>
      </c>
      <c r="AU431" s="244" t="s">
        <v>83</v>
      </c>
      <c r="AV431" s="13" t="s">
        <v>81</v>
      </c>
      <c r="AW431" s="13" t="s">
        <v>34</v>
      </c>
      <c r="AX431" s="13" t="s">
        <v>74</v>
      </c>
      <c r="AY431" s="244" t="s">
        <v>210</v>
      </c>
    </row>
    <row r="432" s="14" customFormat="1">
      <c r="A432" s="14"/>
      <c r="B432" s="245"/>
      <c r="C432" s="246"/>
      <c r="D432" s="236" t="s">
        <v>221</v>
      </c>
      <c r="E432" s="247" t="s">
        <v>19</v>
      </c>
      <c r="F432" s="248" t="s">
        <v>5106</v>
      </c>
      <c r="G432" s="246"/>
      <c r="H432" s="249">
        <v>0.058000000000000003</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221</v>
      </c>
      <c r="AU432" s="255" t="s">
        <v>83</v>
      </c>
      <c r="AV432" s="14" t="s">
        <v>83</v>
      </c>
      <c r="AW432" s="14" t="s">
        <v>34</v>
      </c>
      <c r="AX432" s="14" t="s">
        <v>74</v>
      </c>
      <c r="AY432" s="255" t="s">
        <v>210</v>
      </c>
    </row>
    <row r="433" s="13" customFormat="1">
      <c r="A433" s="13"/>
      <c r="B433" s="234"/>
      <c r="C433" s="235"/>
      <c r="D433" s="236" t="s">
        <v>221</v>
      </c>
      <c r="E433" s="237" t="s">
        <v>19</v>
      </c>
      <c r="F433" s="238" t="s">
        <v>2323</v>
      </c>
      <c r="G433" s="235"/>
      <c r="H433" s="237" t="s">
        <v>19</v>
      </c>
      <c r="I433" s="239"/>
      <c r="J433" s="235"/>
      <c r="K433" s="235"/>
      <c r="L433" s="240"/>
      <c r="M433" s="241"/>
      <c r="N433" s="242"/>
      <c r="O433" s="242"/>
      <c r="P433" s="242"/>
      <c r="Q433" s="242"/>
      <c r="R433" s="242"/>
      <c r="S433" s="242"/>
      <c r="T433" s="243"/>
      <c r="U433" s="13"/>
      <c r="V433" s="13"/>
      <c r="W433" s="13"/>
      <c r="X433" s="13"/>
      <c r="Y433" s="13"/>
      <c r="Z433" s="13"/>
      <c r="AA433" s="13"/>
      <c r="AB433" s="13"/>
      <c r="AC433" s="13"/>
      <c r="AD433" s="13"/>
      <c r="AE433" s="13"/>
      <c r="AT433" s="244" t="s">
        <v>221</v>
      </c>
      <c r="AU433" s="244" t="s">
        <v>83</v>
      </c>
      <c r="AV433" s="13" t="s">
        <v>81</v>
      </c>
      <c r="AW433" s="13" t="s">
        <v>34</v>
      </c>
      <c r="AX433" s="13" t="s">
        <v>74</v>
      </c>
      <c r="AY433" s="244" t="s">
        <v>210</v>
      </c>
    </row>
    <row r="434" s="13" customFormat="1">
      <c r="A434" s="13"/>
      <c r="B434" s="234"/>
      <c r="C434" s="235"/>
      <c r="D434" s="236" t="s">
        <v>221</v>
      </c>
      <c r="E434" s="237" t="s">
        <v>19</v>
      </c>
      <c r="F434" s="238" t="s">
        <v>5100</v>
      </c>
      <c r="G434" s="235"/>
      <c r="H434" s="237" t="s">
        <v>19</v>
      </c>
      <c r="I434" s="239"/>
      <c r="J434" s="235"/>
      <c r="K434" s="235"/>
      <c r="L434" s="240"/>
      <c r="M434" s="241"/>
      <c r="N434" s="242"/>
      <c r="O434" s="242"/>
      <c r="P434" s="242"/>
      <c r="Q434" s="242"/>
      <c r="R434" s="242"/>
      <c r="S434" s="242"/>
      <c r="T434" s="243"/>
      <c r="U434" s="13"/>
      <c r="V434" s="13"/>
      <c r="W434" s="13"/>
      <c r="X434" s="13"/>
      <c r="Y434" s="13"/>
      <c r="Z434" s="13"/>
      <c r="AA434" s="13"/>
      <c r="AB434" s="13"/>
      <c r="AC434" s="13"/>
      <c r="AD434" s="13"/>
      <c r="AE434" s="13"/>
      <c r="AT434" s="244" t="s">
        <v>221</v>
      </c>
      <c r="AU434" s="244" t="s">
        <v>83</v>
      </c>
      <c r="AV434" s="13" t="s">
        <v>81</v>
      </c>
      <c r="AW434" s="13" t="s">
        <v>34</v>
      </c>
      <c r="AX434" s="13" t="s">
        <v>74</v>
      </c>
      <c r="AY434" s="244" t="s">
        <v>210</v>
      </c>
    </row>
    <row r="435" s="14" customFormat="1">
      <c r="A435" s="14"/>
      <c r="B435" s="245"/>
      <c r="C435" s="246"/>
      <c r="D435" s="236" t="s">
        <v>221</v>
      </c>
      <c r="E435" s="247" t="s">
        <v>19</v>
      </c>
      <c r="F435" s="248" t="s">
        <v>5107</v>
      </c>
      <c r="G435" s="246"/>
      <c r="H435" s="249">
        <v>0.81899999999999995</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221</v>
      </c>
      <c r="AU435" s="255" t="s">
        <v>83</v>
      </c>
      <c r="AV435" s="14" t="s">
        <v>83</v>
      </c>
      <c r="AW435" s="14" t="s">
        <v>34</v>
      </c>
      <c r="AX435" s="14" t="s">
        <v>74</v>
      </c>
      <c r="AY435" s="255" t="s">
        <v>210</v>
      </c>
    </row>
    <row r="436" s="13" customFormat="1">
      <c r="A436" s="13"/>
      <c r="B436" s="234"/>
      <c r="C436" s="235"/>
      <c r="D436" s="236" t="s">
        <v>221</v>
      </c>
      <c r="E436" s="237" t="s">
        <v>19</v>
      </c>
      <c r="F436" s="238" t="s">
        <v>5102</v>
      </c>
      <c r="G436" s="235"/>
      <c r="H436" s="237" t="s">
        <v>19</v>
      </c>
      <c r="I436" s="239"/>
      <c r="J436" s="235"/>
      <c r="K436" s="235"/>
      <c r="L436" s="240"/>
      <c r="M436" s="241"/>
      <c r="N436" s="242"/>
      <c r="O436" s="242"/>
      <c r="P436" s="242"/>
      <c r="Q436" s="242"/>
      <c r="R436" s="242"/>
      <c r="S436" s="242"/>
      <c r="T436" s="243"/>
      <c r="U436" s="13"/>
      <c r="V436" s="13"/>
      <c r="W436" s="13"/>
      <c r="X436" s="13"/>
      <c r="Y436" s="13"/>
      <c r="Z436" s="13"/>
      <c r="AA436" s="13"/>
      <c r="AB436" s="13"/>
      <c r="AC436" s="13"/>
      <c r="AD436" s="13"/>
      <c r="AE436" s="13"/>
      <c r="AT436" s="244" t="s">
        <v>221</v>
      </c>
      <c r="AU436" s="244" t="s">
        <v>83</v>
      </c>
      <c r="AV436" s="13" t="s">
        <v>81</v>
      </c>
      <c r="AW436" s="13" t="s">
        <v>34</v>
      </c>
      <c r="AX436" s="13" t="s">
        <v>74</v>
      </c>
      <c r="AY436" s="244" t="s">
        <v>210</v>
      </c>
    </row>
    <row r="437" s="14" customFormat="1">
      <c r="A437" s="14"/>
      <c r="B437" s="245"/>
      <c r="C437" s="246"/>
      <c r="D437" s="236" t="s">
        <v>221</v>
      </c>
      <c r="E437" s="247" t="s">
        <v>19</v>
      </c>
      <c r="F437" s="248" t="s">
        <v>5108</v>
      </c>
      <c r="G437" s="246"/>
      <c r="H437" s="249">
        <v>0.25600000000000001</v>
      </c>
      <c r="I437" s="250"/>
      <c r="J437" s="246"/>
      <c r="K437" s="246"/>
      <c r="L437" s="251"/>
      <c r="M437" s="252"/>
      <c r="N437" s="253"/>
      <c r="O437" s="253"/>
      <c r="P437" s="253"/>
      <c r="Q437" s="253"/>
      <c r="R437" s="253"/>
      <c r="S437" s="253"/>
      <c r="T437" s="254"/>
      <c r="U437" s="14"/>
      <c r="V437" s="14"/>
      <c r="W437" s="14"/>
      <c r="X437" s="14"/>
      <c r="Y437" s="14"/>
      <c r="Z437" s="14"/>
      <c r="AA437" s="14"/>
      <c r="AB437" s="14"/>
      <c r="AC437" s="14"/>
      <c r="AD437" s="14"/>
      <c r="AE437" s="14"/>
      <c r="AT437" s="255" t="s">
        <v>221</v>
      </c>
      <c r="AU437" s="255" t="s">
        <v>83</v>
      </c>
      <c r="AV437" s="14" t="s">
        <v>83</v>
      </c>
      <c r="AW437" s="14" t="s">
        <v>34</v>
      </c>
      <c r="AX437" s="14" t="s">
        <v>74</v>
      </c>
      <c r="AY437" s="255" t="s">
        <v>210</v>
      </c>
    </row>
    <row r="438" s="13" customFormat="1">
      <c r="A438" s="13"/>
      <c r="B438" s="234"/>
      <c r="C438" s="235"/>
      <c r="D438" s="236" t="s">
        <v>221</v>
      </c>
      <c r="E438" s="237" t="s">
        <v>19</v>
      </c>
      <c r="F438" s="238" t="s">
        <v>5104</v>
      </c>
      <c r="G438" s="235"/>
      <c r="H438" s="237" t="s">
        <v>19</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221</v>
      </c>
      <c r="AU438" s="244" t="s">
        <v>83</v>
      </c>
      <c r="AV438" s="13" t="s">
        <v>81</v>
      </c>
      <c r="AW438" s="13" t="s">
        <v>34</v>
      </c>
      <c r="AX438" s="13" t="s">
        <v>74</v>
      </c>
      <c r="AY438" s="244" t="s">
        <v>210</v>
      </c>
    </row>
    <row r="439" s="14" customFormat="1">
      <c r="A439" s="14"/>
      <c r="B439" s="245"/>
      <c r="C439" s="246"/>
      <c r="D439" s="236" t="s">
        <v>221</v>
      </c>
      <c r="E439" s="247" t="s">
        <v>19</v>
      </c>
      <c r="F439" s="248" t="s">
        <v>5109</v>
      </c>
      <c r="G439" s="246"/>
      <c r="H439" s="249">
        <v>0.192</v>
      </c>
      <c r="I439" s="250"/>
      <c r="J439" s="246"/>
      <c r="K439" s="246"/>
      <c r="L439" s="251"/>
      <c r="M439" s="252"/>
      <c r="N439" s="253"/>
      <c r="O439" s="253"/>
      <c r="P439" s="253"/>
      <c r="Q439" s="253"/>
      <c r="R439" s="253"/>
      <c r="S439" s="253"/>
      <c r="T439" s="254"/>
      <c r="U439" s="14"/>
      <c r="V439" s="14"/>
      <c r="W439" s="14"/>
      <c r="X439" s="14"/>
      <c r="Y439" s="14"/>
      <c r="Z439" s="14"/>
      <c r="AA439" s="14"/>
      <c r="AB439" s="14"/>
      <c r="AC439" s="14"/>
      <c r="AD439" s="14"/>
      <c r="AE439" s="14"/>
      <c r="AT439" s="255" t="s">
        <v>221</v>
      </c>
      <c r="AU439" s="255" t="s">
        <v>83</v>
      </c>
      <c r="AV439" s="14" t="s">
        <v>83</v>
      </c>
      <c r="AW439" s="14" t="s">
        <v>34</v>
      </c>
      <c r="AX439" s="14" t="s">
        <v>74</v>
      </c>
      <c r="AY439" s="255" t="s">
        <v>210</v>
      </c>
    </row>
    <row r="440" s="16" customFormat="1">
      <c r="A440" s="16"/>
      <c r="B440" s="267"/>
      <c r="C440" s="268"/>
      <c r="D440" s="236" t="s">
        <v>221</v>
      </c>
      <c r="E440" s="269" t="s">
        <v>19</v>
      </c>
      <c r="F440" s="270" t="s">
        <v>236</v>
      </c>
      <c r="G440" s="268"/>
      <c r="H440" s="271">
        <v>1.325</v>
      </c>
      <c r="I440" s="272"/>
      <c r="J440" s="268"/>
      <c r="K440" s="268"/>
      <c r="L440" s="273"/>
      <c r="M440" s="274"/>
      <c r="N440" s="275"/>
      <c r="O440" s="275"/>
      <c r="P440" s="275"/>
      <c r="Q440" s="275"/>
      <c r="R440" s="275"/>
      <c r="S440" s="275"/>
      <c r="T440" s="276"/>
      <c r="U440" s="16"/>
      <c r="V440" s="16"/>
      <c r="W440" s="16"/>
      <c r="X440" s="16"/>
      <c r="Y440" s="16"/>
      <c r="Z440" s="16"/>
      <c r="AA440" s="16"/>
      <c r="AB440" s="16"/>
      <c r="AC440" s="16"/>
      <c r="AD440" s="16"/>
      <c r="AE440" s="16"/>
      <c r="AT440" s="277" t="s">
        <v>221</v>
      </c>
      <c r="AU440" s="277" t="s">
        <v>83</v>
      </c>
      <c r="AV440" s="16" t="s">
        <v>217</v>
      </c>
      <c r="AW440" s="16" t="s">
        <v>34</v>
      </c>
      <c r="AX440" s="16" t="s">
        <v>81</v>
      </c>
      <c r="AY440" s="277" t="s">
        <v>210</v>
      </c>
    </row>
    <row r="441" s="14" customFormat="1">
      <c r="A441" s="14"/>
      <c r="B441" s="245"/>
      <c r="C441" s="246"/>
      <c r="D441" s="236" t="s">
        <v>221</v>
      </c>
      <c r="E441" s="246"/>
      <c r="F441" s="248" t="s">
        <v>5110</v>
      </c>
      <c r="G441" s="246"/>
      <c r="H441" s="249">
        <v>1.391</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221</v>
      </c>
      <c r="AU441" s="255" t="s">
        <v>83</v>
      </c>
      <c r="AV441" s="14" t="s">
        <v>83</v>
      </c>
      <c r="AW441" s="14" t="s">
        <v>4</v>
      </c>
      <c r="AX441" s="14" t="s">
        <v>81</v>
      </c>
      <c r="AY441" s="255" t="s">
        <v>210</v>
      </c>
    </row>
    <row r="442" s="2" customFormat="1" ht="24.15" customHeight="1">
      <c r="A442" s="40"/>
      <c r="B442" s="41"/>
      <c r="C442" s="216" t="s">
        <v>607</v>
      </c>
      <c r="D442" s="216" t="s">
        <v>212</v>
      </c>
      <c r="E442" s="217" t="s">
        <v>1111</v>
      </c>
      <c r="F442" s="218" t="s">
        <v>1112</v>
      </c>
      <c r="G442" s="219" t="s">
        <v>417</v>
      </c>
      <c r="H442" s="220">
        <v>7</v>
      </c>
      <c r="I442" s="221"/>
      <c r="J442" s="222">
        <f>ROUND(I442*H442,2)</f>
        <v>0</v>
      </c>
      <c r="K442" s="218" t="s">
        <v>216</v>
      </c>
      <c r="L442" s="46"/>
      <c r="M442" s="223" t="s">
        <v>19</v>
      </c>
      <c r="N442" s="224" t="s">
        <v>45</v>
      </c>
      <c r="O442" s="86"/>
      <c r="P442" s="225">
        <f>O442*H442</f>
        <v>0</v>
      </c>
      <c r="Q442" s="225">
        <v>0.00010000000000000001</v>
      </c>
      <c r="R442" s="225">
        <f>Q442*H442</f>
        <v>0.00069999999999999999</v>
      </c>
      <c r="S442" s="225">
        <v>0</v>
      </c>
      <c r="T442" s="226">
        <f>S442*H442</f>
        <v>0</v>
      </c>
      <c r="U442" s="40"/>
      <c r="V442" s="40"/>
      <c r="W442" s="40"/>
      <c r="X442" s="40"/>
      <c r="Y442" s="40"/>
      <c r="Z442" s="40"/>
      <c r="AA442" s="40"/>
      <c r="AB442" s="40"/>
      <c r="AC442" s="40"/>
      <c r="AD442" s="40"/>
      <c r="AE442" s="40"/>
      <c r="AR442" s="227" t="s">
        <v>368</v>
      </c>
      <c r="AT442" s="227" t="s">
        <v>212</v>
      </c>
      <c r="AU442" s="227" t="s">
        <v>83</v>
      </c>
      <c r="AY442" s="19" t="s">
        <v>210</v>
      </c>
      <c r="BE442" s="228">
        <f>IF(N442="základní",J442,0)</f>
        <v>0</v>
      </c>
      <c r="BF442" s="228">
        <f>IF(N442="snížená",J442,0)</f>
        <v>0</v>
      </c>
      <c r="BG442" s="228">
        <f>IF(N442="zákl. přenesená",J442,0)</f>
        <v>0</v>
      </c>
      <c r="BH442" s="228">
        <f>IF(N442="sníž. přenesená",J442,0)</f>
        <v>0</v>
      </c>
      <c r="BI442" s="228">
        <f>IF(N442="nulová",J442,0)</f>
        <v>0</v>
      </c>
      <c r="BJ442" s="19" t="s">
        <v>81</v>
      </c>
      <c r="BK442" s="228">
        <f>ROUND(I442*H442,2)</f>
        <v>0</v>
      </c>
      <c r="BL442" s="19" t="s">
        <v>368</v>
      </c>
      <c r="BM442" s="227" t="s">
        <v>1113</v>
      </c>
    </row>
    <row r="443" s="2" customFormat="1">
      <c r="A443" s="40"/>
      <c r="B443" s="41"/>
      <c r="C443" s="42"/>
      <c r="D443" s="229" t="s">
        <v>219</v>
      </c>
      <c r="E443" s="42"/>
      <c r="F443" s="230" t="s">
        <v>1114</v>
      </c>
      <c r="G443" s="42"/>
      <c r="H443" s="42"/>
      <c r="I443" s="231"/>
      <c r="J443" s="42"/>
      <c r="K443" s="42"/>
      <c r="L443" s="46"/>
      <c r="M443" s="232"/>
      <c r="N443" s="233"/>
      <c r="O443" s="86"/>
      <c r="P443" s="86"/>
      <c r="Q443" s="86"/>
      <c r="R443" s="86"/>
      <c r="S443" s="86"/>
      <c r="T443" s="87"/>
      <c r="U443" s="40"/>
      <c r="V443" s="40"/>
      <c r="W443" s="40"/>
      <c r="X443" s="40"/>
      <c r="Y443" s="40"/>
      <c r="Z443" s="40"/>
      <c r="AA443" s="40"/>
      <c r="AB443" s="40"/>
      <c r="AC443" s="40"/>
      <c r="AD443" s="40"/>
      <c r="AE443" s="40"/>
      <c r="AT443" s="19" t="s">
        <v>219</v>
      </c>
      <c r="AU443" s="19" t="s">
        <v>83</v>
      </c>
    </row>
    <row r="444" s="13" customFormat="1">
      <c r="A444" s="13"/>
      <c r="B444" s="234"/>
      <c r="C444" s="235"/>
      <c r="D444" s="236" t="s">
        <v>221</v>
      </c>
      <c r="E444" s="237" t="s">
        <v>19</v>
      </c>
      <c r="F444" s="238" t="s">
        <v>852</v>
      </c>
      <c r="G444" s="235"/>
      <c r="H444" s="237" t="s">
        <v>19</v>
      </c>
      <c r="I444" s="239"/>
      <c r="J444" s="235"/>
      <c r="K444" s="235"/>
      <c r="L444" s="240"/>
      <c r="M444" s="241"/>
      <c r="N444" s="242"/>
      <c r="O444" s="242"/>
      <c r="P444" s="242"/>
      <c r="Q444" s="242"/>
      <c r="R444" s="242"/>
      <c r="S444" s="242"/>
      <c r="T444" s="243"/>
      <c r="U444" s="13"/>
      <c r="V444" s="13"/>
      <c r="W444" s="13"/>
      <c r="X444" s="13"/>
      <c r="Y444" s="13"/>
      <c r="Z444" s="13"/>
      <c r="AA444" s="13"/>
      <c r="AB444" s="13"/>
      <c r="AC444" s="13"/>
      <c r="AD444" s="13"/>
      <c r="AE444" s="13"/>
      <c r="AT444" s="244" t="s">
        <v>221</v>
      </c>
      <c r="AU444" s="244" t="s">
        <v>83</v>
      </c>
      <c r="AV444" s="13" t="s">
        <v>81</v>
      </c>
      <c r="AW444" s="13" t="s">
        <v>34</v>
      </c>
      <c r="AX444" s="13" t="s">
        <v>74</v>
      </c>
      <c r="AY444" s="244" t="s">
        <v>210</v>
      </c>
    </row>
    <row r="445" s="13" customFormat="1">
      <c r="A445" s="13"/>
      <c r="B445" s="234"/>
      <c r="C445" s="235"/>
      <c r="D445" s="236" t="s">
        <v>221</v>
      </c>
      <c r="E445" s="237" t="s">
        <v>19</v>
      </c>
      <c r="F445" s="238" t="s">
        <v>946</v>
      </c>
      <c r="G445" s="235"/>
      <c r="H445" s="237" t="s">
        <v>19</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221</v>
      </c>
      <c r="AU445" s="244" t="s">
        <v>83</v>
      </c>
      <c r="AV445" s="13" t="s">
        <v>81</v>
      </c>
      <c r="AW445" s="13" t="s">
        <v>34</v>
      </c>
      <c r="AX445" s="13" t="s">
        <v>74</v>
      </c>
      <c r="AY445" s="244" t="s">
        <v>210</v>
      </c>
    </row>
    <row r="446" s="13" customFormat="1">
      <c r="A446" s="13"/>
      <c r="B446" s="234"/>
      <c r="C446" s="235"/>
      <c r="D446" s="236" t="s">
        <v>221</v>
      </c>
      <c r="E446" s="237" t="s">
        <v>19</v>
      </c>
      <c r="F446" s="238" t="s">
        <v>5111</v>
      </c>
      <c r="G446" s="235"/>
      <c r="H446" s="237" t="s">
        <v>19</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221</v>
      </c>
      <c r="AU446" s="244" t="s">
        <v>83</v>
      </c>
      <c r="AV446" s="13" t="s">
        <v>81</v>
      </c>
      <c r="AW446" s="13" t="s">
        <v>34</v>
      </c>
      <c r="AX446" s="13" t="s">
        <v>74</v>
      </c>
      <c r="AY446" s="244" t="s">
        <v>210</v>
      </c>
    </row>
    <row r="447" s="14" customFormat="1">
      <c r="A447" s="14"/>
      <c r="B447" s="245"/>
      <c r="C447" s="246"/>
      <c r="D447" s="236" t="s">
        <v>221</v>
      </c>
      <c r="E447" s="247" t="s">
        <v>19</v>
      </c>
      <c r="F447" s="248" t="s">
        <v>1069</v>
      </c>
      <c r="G447" s="246"/>
      <c r="H447" s="249">
        <v>7</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221</v>
      </c>
      <c r="AU447" s="255" t="s">
        <v>83</v>
      </c>
      <c r="AV447" s="14" t="s">
        <v>83</v>
      </c>
      <c r="AW447" s="14" t="s">
        <v>34</v>
      </c>
      <c r="AX447" s="14" t="s">
        <v>74</v>
      </c>
      <c r="AY447" s="255" t="s">
        <v>210</v>
      </c>
    </row>
    <row r="448" s="16" customFormat="1">
      <c r="A448" s="16"/>
      <c r="B448" s="267"/>
      <c r="C448" s="268"/>
      <c r="D448" s="236" t="s">
        <v>221</v>
      </c>
      <c r="E448" s="269" t="s">
        <v>19</v>
      </c>
      <c r="F448" s="270" t="s">
        <v>236</v>
      </c>
      <c r="G448" s="268"/>
      <c r="H448" s="271">
        <v>7</v>
      </c>
      <c r="I448" s="272"/>
      <c r="J448" s="268"/>
      <c r="K448" s="268"/>
      <c r="L448" s="273"/>
      <c r="M448" s="274"/>
      <c r="N448" s="275"/>
      <c r="O448" s="275"/>
      <c r="P448" s="275"/>
      <c r="Q448" s="275"/>
      <c r="R448" s="275"/>
      <c r="S448" s="275"/>
      <c r="T448" s="276"/>
      <c r="U448" s="16"/>
      <c r="V448" s="16"/>
      <c r="W448" s="16"/>
      <c r="X448" s="16"/>
      <c r="Y448" s="16"/>
      <c r="Z448" s="16"/>
      <c r="AA448" s="16"/>
      <c r="AB448" s="16"/>
      <c r="AC448" s="16"/>
      <c r="AD448" s="16"/>
      <c r="AE448" s="16"/>
      <c r="AT448" s="277" t="s">
        <v>221</v>
      </c>
      <c r="AU448" s="277" t="s">
        <v>83</v>
      </c>
      <c r="AV448" s="16" t="s">
        <v>217</v>
      </c>
      <c r="AW448" s="16" t="s">
        <v>34</v>
      </c>
      <c r="AX448" s="16" t="s">
        <v>81</v>
      </c>
      <c r="AY448" s="277" t="s">
        <v>210</v>
      </c>
    </row>
    <row r="449" s="2" customFormat="1" ht="16.5" customHeight="1">
      <c r="A449" s="40"/>
      <c r="B449" s="41"/>
      <c r="C449" s="278" t="s">
        <v>618</v>
      </c>
      <c r="D449" s="278" t="s">
        <v>424</v>
      </c>
      <c r="E449" s="279" t="s">
        <v>1117</v>
      </c>
      <c r="F449" s="280" t="s">
        <v>980</v>
      </c>
      <c r="G449" s="281" t="s">
        <v>215</v>
      </c>
      <c r="H449" s="282">
        <v>0.27700000000000002</v>
      </c>
      <c r="I449" s="283"/>
      <c r="J449" s="284">
        <f>ROUND(I449*H449,2)</f>
        <v>0</v>
      </c>
      <c r="K449" s="280" t="s">
        <v>216</v>
      </c>
      <c r="L449" s="285"/>
      <c r="M449" s="286" t="s">
        <v>19</v>
      </c>
      <c r="N449" s="287" t="s">
        <v>45</v>
      </c>
      <c r="O449" s="86"/>
      <c r="P449" s="225">
        <f>O449*H449</f>
        <v>0</v>
      </c>
      <c r="Q449" s="225">
        <v>0.55000000000000004</v>
      </c>
      <c r="R449" s="225">
        <f>Q449*H449</f>
        <v>0.15235000000000001</v>
      </c>
      <c r="S449" s="225">
        <v>0</v>
      </c>
      <c r="T449" s="226">
        <f>S449*H449</f>
        <v>0</v>
      </c>
      <c r="U449" s="40"/>
      <c r="V449" s="40"/>
      <c r="W449" s="40"/>
      <c r="X449" s="40"/>
      <c r="Y449" s="40"/>
      <c r="Z449" s="40"/>
      <c r="AA449" s="40"/>
      <c r="AB449" s="40"/>
      <c r="AC449" s="40"/>
      <c r="AD449" s="40"/>
      <c r="AE449" s="40"/>
      <c r="AR449" s="227" t="s">
        <v>498</v>
      </c>
      <c r="AT449" s="227" t="s">
        <v>424</v>
      </c>
      <c r="AU449" s="227" t="s">
        <v>83</v>
      </c>
      <c r="AY449" s="19" t="s">
        <v>210</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368</v>
      </c>
      <c r="BM449" s="227" t="s">
        <v>1118</v>
      </c>
    </row>
    <row r="450" s="13" customFormat="1">
      <c r="A450" s="13"/>
      <c r="B450" s="234"/>
      <c r="C450" s="235"/>
      <c r="D450" s="236" t="s">
        <v>221</v>
      </c>
      <c r="E450" s="237" t="s">
        <v>19</v>
      </c>
      <c r="F450" s="238" t="s">
        <v>852</v>
      </c>
      <c r="G450" s="235"/>
      <c r="H450" s="237" t="s">
        <v>19</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221</v>
      </c>
      <c r="AU450" s="244" t="s">
        <v>83</v>
      </c>
      <c r="AV450" s="13" t="s">
        <v>81</v>
      </c>
      <c r="AW450" s="13" t="s">
        <v>34</v>
      </c>
      <c r="AX450" s="13" t="s">
        <v>74</v>
      </c>
      <c r="AY450" s="244" t="s">
        <v>210</v>
      </c>
    </row>
    <row r="451" s="13" customFormat="1">
      <c r="A451" s="13"/>
      <c r="B451" s="234"/>
      <c r="C451" s="235"/>
      <c r="D451" s="236" t="s">
        <v>221</v>
      </c>
      <c r="E451" s="237" t="s">
        <v>19</v>
      </c>
      <c r="F451" s="238" t="s">
        <v>946</v>
      </c>
      <c r="G451" s="235"/>
      <c r="H451" s="237" t="s">
        <v>19</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221</v>
      </c>
      <c r="AU451" s="244" t="s">
        <v>83</v>
      </c>
      <c r="AV451" s="13" t="s">
        <v>81</v>
      </c>
      <c r="AW451" s="13" t="s">
        <v>34</v>
      </c>
      <c r="AX451" s="13" t="s">
        <v>74</v>
      </c>
      <c r="AY451" s="244" t="s">
        <v>210</v>
      </c>
    </row>
    <row r="452" s="13" customFormat="1">
      <c r="A452" s="13"/>
      <c r="B452" s="234"/>
      <c r="C452" s="235"/>
      <c r="D452" s="236" t="s">
        <v>221</v>
      </c>
      <c r="E452" s="237" t="s">
        <v>19</v>
      </c>
      <c r="F452" s="238" t="s">
        <v>5111</v>
      </c>
      <c r="G452" s="235"/>
      <c r="H452" s="237" t="s">
        <v>19</v>
      </c>
      <c r="I452" s="239"/>
      <c r="J452" s="235"/>
      <c r="K452" s="235"/>
      <c r="L452" s="240"/>
      <c r="M452" s="241"/>
      <c r="N452" s="242"/>
      <c r="O452" s="242"/>
      <c r="P452" s="242"/>
      <c r="Q452" s="242"/>
      <c r="R452" s="242"/>
      <c r="S452" s="242"/>
      <c r="T452" s="243"/>
      <c r="U452" s="13"/>
      <c r="V452" s="13"/>
      <c r="W452" s="13"/>
      <c r="X452" s="13"/>
      <c r="Y452" s="13"/>
      <c r="Z452" s="13"/>
      <c r="AA452" s="13"/>
      <c r="AB452" s="13"/>
      <c r="AC452" s="13"/>
      <c r="AD452" s="13"/>
      <c r="AE452" s="13"/>
      <c r="AT452" s="244" t="s">
        <v>221</v>
      </c>
      <c r="AU452" s="244" t="s">
        <v>83</v>
      </c>
      <c r="AV452" s="13" t="s">
        <v>81</v>
      </c>
      <c r="AW452" s="13" t="s">
        <v>34</v>
      </c>
      <c r="AX452" s="13" t="s">
        <v>74</v>
      </c>
      <c r="AY452" s="244" t="s">
        <v>210</v>
      </c>
    </row>
    <row r="453" s="14" customFormat="1">
      <c r="A453" s="14"/>
      <c r="B453" s="245"/>
      <c r="C453" s="246"/>
      <c r="D453" s="236" t="s">
        <v>221</v>
      </c>
      <c r="E453" s="247" t="s">
        <v>19</v>
      </c>
      <c r="F453" s="248" t="s">
        <v>5112</v>
      </c>
      <c r="G453" s="246"/>
      <c r="H453" s="249">
        <v>0.26400000000000001</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221</v>
      </c>
      <c r="AU453" s="255" t="s">
        <v>83</v>
      </c>
      <c r="AV453" s="14" t="s">
        <v>83</v>
      </c>
      <c r="AW453" s="14" t="s">
        <v>34</v>
      </c>
      <c r="AX453" s="14" t="s">
        <v>74</v>
      </c>
      <c r="AY453" s="255" t="s">
        <v>210</v>
      </c>
    </row>
    <row r="454" s="16" customFormat="1">
      <c r="A454" s="16"/>
      <c r="B454" s="267"/>
      <c r="C454" s="268"/>
      <c r="D454" s="236" t="s">
        <v>221</v>
      </c>
      <c r="E454" s="269" t="s">
        <v>19</v>
      </c>
      <c r="F454" s="270" t="s">
        <v>236</v>
      </c>
      <c r="G454" s="268"/>
      <c r="H454" s="271">
        <v>0.26400000000000001</v>
      </c>
      <c r="I454" s="272"/>
      <c r="J454" s="268"/>
      <c r="K454" s="268"/>
      <c r="L454" s="273"/>
      <c r="M454" s="274"/>
      <c r="N454" s="275"/>
      <c r="O454" s="275"/>
      <c r="P454" s="275"/>
      <c r="Q454" s="275"/>
      <c r="R454" s="275"/>
      <c r="S454" s="275"/>
      <c r="T454" s="276"/>
      <c r="U454" s="16"/>
      <c r="V454" s="16"/>
      <c r="W454" s="16"/>
      <c r="X454" s="16"/>
      <c r="Y454" s="16"/>
      <c r="Z454" s="16"/>
      <c r="AA454" s="16"/>
      <c r="AB454" s="16"/>
      <c r="AC454" s="16"/>
      <c r="AD454" s="16"/>
      <c r="AE454" s="16"/>
      <c r="AT454" s="277" t="s">
        <v>221</v>
      </c>
      <c r="AU454" s="277" t="s">
        <v>83</v>
      </c>
      <c r="AV454" s="16" t="s">
        <v>217</v>
      </c>
      <c r="AW454" s="16" t="s">
        <v>34</v>
      </c>
      <c r="AX454" s="16" t="s">
        <v>81</v>
      </c>
      <c r="AY454" s="277" t="s">
        <v>210</v>
      </c>
    </row>
    <row r="455" s="14" customFormat="1">
      <c r="A455" s="14"/>
      <c r="B455" s="245"/>
      <c r="C455" s="246"/>
      <c r="D455" s="236" t="s">
        <v>221</v>
      </c>
      <c r="E455" s="246"/>
      <c r="F455" s="248" t="s">
        <v>5113</v>
      </c>
      <c r="G455" s="246"/>
      <c r="H455" s="249">
        <v>0.27700000000000002</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221</v>
      </c>
      <c r="AU455" s="255" t="s">
        <v>83</v>
      </c>
      <c r="AV455" s="14" t="s">
        <v>83</v>
      </c>
      <c r="AW455" s="14" t="s">
        <v>4</v>
      </c>
      <c r="AX455" s="14" t="s">
        <v>81</v>
      </c>
      <c r="AY455" s="255" t="s">
        <v>210</v>
      </c>
    </row>
    <row r="456" s="2" customFormat="1" ht="24.15" customHeight="1">
      <c r="A456" s="40"/>
      <c r="B456" s="41"/>
      <c r="C456" s="216" t="s">
        <v>631</v>
      </c>
      <c r="D456" s="216" t="s">
        <v>212</v>
      </c>
      <c r="E456" s="217" t="s">
        <v>1153</v>
      </c>
      <c r="F456" s="218" t="s">
        <v>1154</v>
      </c>
      <c r="G456" s="219" t="s">
        <v>270</v>
      </c>
      <c r="H456" s="220">
        <v>46</v>
      </c>
      <c r="I456" s="221"/>
      <c r="J456" s="222">
        <f>ROUND(I456*H456,2)</f>
        <v>0</v>
      </c>
      <c r="K456" s="218" t="s">
        <v>216</v>
      </c>
      <c r="L456" s="46"/>
      <c r="M456" s="223" t="s">
        <v>19</v>
      </c>
      <c r="N456" s="224" t="s">
        <v>45</v>
      </c>
      <c r="O456" s="86"/>
      <c r="P456" s="225">
        <f>O456*H456</f>
        <v>0</v>
      </c>
      <c r="Q456" s="225">
        <v>0</v>
      </c>
      <c r="R456" s="225">
        <f>Q456*H456</f>
        <v>0</v>
      </c>
      <c r="S456" s="225">
        <v>0.017000000000000001</v>
      </c>
      <c r="T456" s="226">
        <f>S456*H456</f>
        <v>0.78200000000000003</v>
      </c>
      <c r="U456" s="40"/>
      <c r="V456" s="40"/>
      <c r="W456" s="40"/>
      <c r="X456" s="40"/>
      <c r="Y456" s="40"/>
      <c r="Z456" s="40"/>
      <c r="AA456" s="40"/>
      <c r="AB456" s="40"/>
      <c r="AC456" s="40"/>
      <c r="AD456" s="40"/>
      <c r="AE456" s="40"/>
      <c r="AR456" s="227" t="s">
        <v>368</v>
      </c>
      <c r="AT456" s="227" t="s">
        <v>212</v>
      </c>
      <c r="AU456" s="227" t="s">
        <v>83</v>
      </c>
      <c r="AY456" s="19" t="s">
        <v>210</v>
      </c>
      <c r="BE456" s="228">
        <f>IF(N456="základní",J456,0)</f>
        <v>0</v>
      </c>
      <c r="BF456" s="228">
        <f>IF(N456="snížená",J456,0)</f>
        <v>0</v>
      </c>
      <c r="BG456" s="228">
        <f>IF(N456="zákl. přenesená",J456,0)</f>
        <v>0</v>
      </c>
      <c r="BH456" s="228">
        <f>IF(N456="sníž. přenesená",J456,0)</f>
        <v>0</v>
      </c>
      <c r="BI456" s="228">
        <f>IF(N456="nulová",J456,0)</f>
        <v>0</v>
      </c>
      <c r="BJ456" s="19" t="s">
        <v>81</v>
      </c>
      <c r="BK456" s="228">
        <f>ROUND(I456*H456,2)</f>
        <v>0</v>
      </c>
      <c r="BL456" s="19" t="s">
        <v>368</v>
      </c>
      <c r="BM456" s="227" t="s">
        <v>1155</v>
      </c>
    </row>
    <row r="457" s="2" customFormat="1">
      <c r="A457" s="40"/>
      <c r="B457" s="41"/>
      <c r="C457" s="42"/>
      <c r="D457" s="229" t="s">
        <v>219</v>
      </c>
      <c r="E457" s="42"/>
      <c r="F457" s="230" t="s">
        <v>1156</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219</v>
      </c>
      <c r="AU457" s="19" t="s">
        <v>83</v>
      </c>
    </row>
    <row r="458" s="13" customFormat="1">
      <c r="A458" s="13"/>
      <c r="B458" s="234"/>
      <c r="C458" s="235"/>
      <c r="D458" s="236" t="s">
        <v>221</v>
      </c>
      <c r="E458" s="237" t="s">
        <v>19</v>
      </c>
      <c r="F458" s="238" t="s">
        <v>852</v>
      </c>
      <c r="G458" s="235"/>
      <c r="H458" s="237" t="s">
        <v>19</v>
      </c>
      <c r="I458" s="239"/>
      <c r="J458" s="235"/>
      <c r="K458" s="235"/>
      <c r="L458" s="240"/>
      <c r="M458" s="241"/>
      <c r="N458" s="242"/>
      <c r="O458" s="242"/>
      <c r="P458" s="242"/>
      <c r="Q458" s="242"/>
      <c r="R458" s="242"/>
      <c r="S458" s="242"/>
      <c r="T458" s="243"/>
      <c r="U458" s="13"/>
      <c r="V458" s="13"/>
      <c r="W458" s="13"/>
      <c r="X458" s="13"/>
      <c r="Y458" s="13"/>
      <c r="Z458" s="13"/>
      <c r="AA458" s="13"/>
      <c r="AB458" s="13"/>
      <c r="AC458" s="13"/>
      <c r="AD458" s="13"/>
      <c r="AE458" s="13"/>
      <c r="AT458" s="244" t="s">
        <v>221</v>
      </c>
      <c r="AU458" s="244" t="s">
        <v>83</v>
      </c>
      <c r="AV458" s="13" t="s">
        <v>81</v>
      </c>
      <c r="AW458" s="13" t="s">
        <v>34</v>
      </c>
      <c r="AX458" s="13" t="s">
        <v>74</v>
      </c>
      <c r="AY458" s="244" t="s">
        <v>210</v>
      </c>
    </row>
    <row r="459" s="13" customFormat="1">
      <c r="A459" s="13"/>
      <c r="B459" s="234"/>
      <c r="C459" s="235"/>
      <c r="D459" s="236" t="s">
        <v>221</v>
      </c>
      <c r="E459" s="237" t="s">
        <v>19</v>
      </c>
      <c r="F459" s="238" t="s">
        <v>946</v>
      </c>
      <c r="G459" s="235"/>
      <c r="H459" s="237" t="s">
        <v>19</v>
      </c>
      <c r="I459" s="239"/>
      <c r="J459" s="235"/>
      <c r="K459" s="235"/>
      <c r="L459" s="240"/>
      <c r="M459" s="241"/>
      <c r="N459" s="242"/>
      <c r="O459" s="242"/>
      <c r="P459" s="242"/>
      <c r="Q459" s="242"/>
      <c r="R459" s="242"/>
      <c r="S459" s="242"/>
      <c r="T459" s="243"/>
      <c r="U459" s="13"/>
      <c r="V459" s="13"/>
      <c r="W459" s="13"/>
      <c r="X459" s="13"/>
      <c r="Y459" s="13"/>
      <c r="Z459" s="13"/>
      <c r="AA459" s="13"/>
      <c r="AB459" s="13"/>
      <c r="AC459" s="13"/>
      <c r="AD459" s="13"/>
      <c r="AE459" s="13"/>
      <c r="AT459" s="244" t="s">
        <v>221</v>
      </c>
      <c r="AU459" s="244" t="s">
        <v>83</v>
      </c>
      <c r="AV459" s="13" t="s">
        <v>81</v>
      </c>
      <c r="AW459" s="13" t="s">
        <v>34</v>
      </c>
      <c r="AX459" s="13" t="s">
        <v>74</v>
      </c>
      <c r="AY459" s="244" t="s">
        <v>210</v>
      </c>
    </row>
    <row r="460" s="14" customFormat="1">
      <c r="A460" s="14"/>
      <c r="B460" s="245"/>
      <c r="C460" s="246"/>
      <c r="D460" s="236" t="s">
        <v>221</v>
      </c>
      <c r="E460" s="247" t="s">
        <v>19</v>
      </c>
      <c r="F460" s="248" t="s">
        <v>1376</v>
      </c>
      <c r="G460" s="246"/>
      <c r="H460" s="249">
        <v>18</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221</v>
      </c>
      <c r="AU460" s="255" t="s">
        <v>83</v>
      </c>
      <c r="AV460" s="14" t="s">
        <v>83</v>
      </c>
      <c r="AW460" s="14" t="s">
        <v>34</v>
      </c>
      <c r="AX460" s="14" t="s">
        <v>74</v>
      </c>
      <c r="AY460" s="255" t="s">
        <v>210</v>
      </c>
    </row>
    <row r="461" s="13" customFormat="1">
      <c r="A461" s="13"/>
      <c r="B461" s="234"/>
      <c r="C461" s="235"/>
      <c r="D461" s="236" t="s">
        <v>221</v>
      </c>
      <c r="E461" s="237" t="s">
        <v>19</v>
      </c>
      <c r="F461" s="238" t="s">
        <v>2323</v>
      </c>
      <c r="G461" s="235"/>
      <c r="H461" s="237" t="s">
        <v>19</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221</v>
      </c>
      <c r="AU461" s="244" t="s">
        <v>83</v>
      </c>
      <c r="AV461" s="13" t="s">
        <v>81</v>
      </c>
      <c r="AW461" s="13" t="s">
        <v>34</v>
      </c>
      <c r="AX461" s="13" t="s">
        <v>74</v>
      </c>
      <c r="AY461" s="244" t="s">
        <v>210</v>
      </c>
    </row>
    <row r="462" s="14" customFormat="1">
      <c r="A462" s="14"/>
      <c r="B462" s="245"/>
      <c r="C462" s="246"/>
      <c r="D462" s="236" t="s">
        <v>221</v>
      </c>
      <c r="E462" s="247" t="s">
        <v>19</v>
      </c>
      <c r="F462" s="248" t="s">
        <v>5114</v>
      </c>
      <c r="G462" s="246"/>
      <c r="H462" s="249">
        <v>28</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221</v>
      </c>
      <c r="AU462" s="255" t="s">
        <v>83</v>
      </c>
      <c r="AV462" s="14" t="s">
        <v>83</v>
      </c>
      <c r="AW462" s="14" t="s">
        <v>34</v>
      </c>
      <c r="AX462" s="14" t="s">
        <v>74</v>
      </c>
      <c r="AY462" s="255" t="s">
        <v>210</v>
      </c>
    </row>
    <row r="463" s="16" customFormat="1">
      <c r="A463" s="16"/>
      <c r="B463" s="267"/>
      <c r="C463" s="268"/>
      <c r="D463" s="236" t="s">
        <v>221</v>
      </c>
      <c r="E463" s="269" t="s">
        <v>19</v>
      </c>
      <c r="F463" s="270" t="s">
        <v>236</v>
      </c>
      <c r="G463" s="268"/>
      <c r="H463" s="271">
        <v>46</v>
      </c>
      <c r="I463" s="272"/>
      <c r="J463" s="268"/>
      <c r="K463" s="268"/>
      <c r="L463" s="273"/>
      <c r="M463" s="274"/>
      <c r="N463" s="275"/>
      <c r="O463" s="275"/>
      <c r="P463" s="275"/>
      <c r="Q463" s="275"/>
      <c r="R463" s="275"/>
      <c r="S463" s="275"/>
      <c r="T463" s="276"/>
      <c r="U463" s="16"/>
      <c r="V463" s="16"/>
      <c r="W463" s="16"/>
      <c r="X463" s="16"/>
      <c r="Y463" s="16"/>
      <c r="Z463" s="16"/>
      <c r="AA463" s="16"/>
      <c r="AB463" s="16"/>
      <c r="AC463" s="16"/>
      <c r="AD463" s="16"/>
      <c r="AE463" s="16"/>
      <c r="AT463" s="277" t="s">
        <v>221</v>
      </c>
      <c r="AU463" s="277" t="s">
        <v>83</v>
      </c>
      <c r="AV463" s="16" t="s">
        <v>217</v>
      </c>
      <c r="AW463" s="16" t="s">
        <v>34</v>
      </c>
      <c r="AX463" s="16" t="s">
        <v>81</v>
      </c>
      <c r="AY463" s="277" t="s">
        <v>210</v>
      </c>
    </row>
    <row r="464" s="2" customFormat="1" ht="21.75" customHeight="1">
      <c r="A464" s="40"/>
      <c r="B464" s="41"/>
      <c r="C464" s="216" t="s">
        <v>690</v>
      </c>
      <c r="D464" s="216" t="s">
        <v>212</v>
      </c>
      <c r="E464" s="217" t="s">
        <v>1159</v>
      </c>
      <c r="F464" s="218" t="s">
        <v>1160</v>
      </c>
      <c r="G464" s="219" t="s">
        <v>270</v>
      </c>
      <c r="H464" s="220">
        <v>125</v>
      </c>
      <c r="I464" s="221"/>
      <c r="J464" s="222">
        <f>ROUND(I464*H464,2)</f>
        <v>0</v>
      </c>
      <c r="K464" s="218" t="s">
        <v>216</v>
      </c>
      <c r="L464" s="46"/>
      <c r="M464" s="223" t="s">
        <v>19</v>
      </c>
      <c r="N464" s="224" t="s">
        <v>45</v>
      </c>
      <c r="O464" s="86"/>
      <c r="P464" s="225">
        <f>O464*H464</f>
        <v>0</v>
      </c>
      <c r="Q464" s="225">
        <v>0</v>
      </c>
      <c r="R464" s="225">
        <f>Q464*H464</f>
        <v>0</v>
      </c>
      <c r="S464" s="225">
        <v>0</v>
      </c>
      <c r="T464" s="226">
        <f>S464*H464</f>
        <v>0</v>
      </c>
      <c r="U464" s="40"/>
      <c r="V464" s="40"/>
      <c r="W464" s="40"/>
      <c r="X464" s="40"/>
      <c r="Y464" s="40"/>
      <c r="Z464" s="40"/>
      <c r="AA464" s="40"/>
      <c r="AB464" s="40"/>
      <c r="AC464" s="40"/>
      <c r="AD464" s="40"/>
      <c r="AE464" s="40"/>
      <c r="AR464" s="227" t="s">
        <v>368</v>
      </c>
      <c r="AT464" s="227" t="s">
        <v>212</v>
      </c>
      <c r="AU464" s="227" t="s">
        <v>83</v>
      </c>
      <c r="AY464" s="19" t="s">
        <v>210</v>
      </c>
      <c r="BE464" s="228">
        <f>IF(N464="základní",J464,0)</f>
        <v>0</v>
      </c>
      <c r="BF464" s="228">
        <f>IF(N464="snížená",J464,0)</f>
        <v>0</v>
      </c>
      <c r="BG464" s="228">
        <f>IF(N464="zákl. přenesená",J464,0)</f>
        <v>0</v>
      </c>
      <c r="BH464" s="228">
        <f>IF(N464="sníž. přenesená",J464,0)</f>
        <v>0</v>
      </c>
      <c r="BI464" s="228">
        <f>IF(N464="nulová",J464,0)</f>
        <v>0</v>
      </c>
      <c r="BJ464" s="19" t="s">
        <v>81</v>
      </c>
      <c r="BK464" s="228">
        <f>ROUND(I464*H464,2)</f>
        <v>0</v>
      </c>
      <c r="BL464" s="19" t="s">
        <v>368</v>
      </c>
      <c r="BM464" s="227" t="s">
        <v>1161</v>
      </c>
    </row>
    <row r="465" s="2" customFormat="1">
      <c r="A465" s="40"/>
      <c r="B465" s="41"/>
      <c r="C465" s="42"/>
      <c r="D465" s="229" t="s">
        <v>219</v>
      </c>
      <c r="E465" s="42"/>
      <c r="F465" s="230" t="s">
        <v>1162</v>
      </c>
      <c r="G465" s="42"/>
      <c r="H465" s="42"/>
      <c r="I465" s="231"/>
      <c r="J465" s="42"/>
      <c r="K465" s="42"/>
      <c r="L465" s="46"/>
      <c r="M465" s="232"/>
      <c r="N465" s="233"/>
      <c r="O465" s="86"/>
      <c r="P465" s="86"/>
      <c r="Q465" s="86"/>
      <c r="R465" s="86"/>
      <c r="S465" s="86"/>
      <c r="T465" s="87"/>
      <c r="U465" s="40"/>
      <c r="V465" s="40"/>
      <c r="W465" s="40"/>
      <c r="X465" s="40"/>
      <c r="Y465" s="40"/>
      <c r="Z465" s="40"/>
      <c r="AA465" s="40"/>
      <c r="AB465" s="40"/>
      <c r="AC465" s="40"/>
      <c r="AD465" s="40"/>
      <c r="AE465" s="40"/>
      <c r="AT465" s="19" t="s">
        <v>219</v>
      </c>
      <c r="AU465" s="19" t="s">
        <v>83</v>
      </c>
    </row>
    <row r="466" s="13" customFormat="1">
      <c r="A466" s="13"/>
      <c r="B466" s="234"/>
      <c r="C466" s="235"/>
      <c r="D466" s="236" t="s">
        <v>221</v>
      </c>
      <c r="E466" s="237" t="s">
        <v>19</v>
      </c>
      <c r="F466" s="238" t="s">
        <v>852</v>
      </c>
      <c r="G466" s="235"/>
      <c r="H466" s="237" t="s">
        <v>19</v>
      </c>
      <c r="I466" s="239"/>
      <c r="J466" s="235"/>
      <c r="K466" s="235"/>
      <c r="L466" s="240"/>
      <c r="M466" s="241"/>
      <c r="N466" s="242"/>
      <c r="O466" s="242"/>
      <c r="P466" s="242"/>
      <c r="Q466" s="242"/>
      <c r="R466" s="242"/>
      <c r="S466" s="242"/>
      <c r="T466" s="243"/>
      <c r="U466" s="13"/>
      <c r="V466" s="13"/>
      <c r="W466" s="13"/>
      <c r="X466" s="13"/>
      <c r="Y466" s="13"/>
      <c r="Z466" s="13"/>
      <c r="AA466" s="13"/>
      <c r="AB466" s="13"/>
      <c r="AC466" s="13"/>
      <c r="AD466" s="13"/>
      <c r="AE466" s="13"/>
      <c r="AT466" s="244" t="s">
        <v>221</v>
      </c>
      <c r="AU466" s="244" t="s">
        <v>83</v>
      </c>
      <c r="AV466" s="13" t="s">
        <v>81</v>
      </c>
      <c r="AW466" s="13" t="s">
        <v>34</v>
      </c>
      <c r="AX466" s="13" t="s">
        <v>74</v>
      </c>
      <c r="AY466" s="244" t="s">
        <v>210</v>
      </c>
    </row>
    <row r="467" s="13" customFormat="1">
      <c r="A467" s="13"/>
      <c r="B467" s="234"/>
      <c r="C467" s="235"/>
      <c r="D467" s="236" t="s">
        <v>221</v>
      </c>
      <c r="E467" s="237" t="s">
        <v>19</v>
      </c>
      <c r="F467" s="238" t="s">
        <v>946</v>
      </c>
      <c r="G467" s="235"/>
      <c r="H467" s="237" t="s">
        <v>19</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221</v>
      </c>
      <c r="AU467" s="244" t="s">
        <v>83</v>
      </c>
      <c r="AV467" s="13" t="s">
        <v>81</v>
      </c>
      <c r="AW467" s="13" t="s">
        <v>34</v>
      </c>
      <c r="AX467" s="13" t="s">
        <v>74</v>
      </c>
      <c r="AY467" s="244" t="s">
        <v>210</v>
      </c>
    </row>
    <row r="468" s="14" customFormat="1">
      <c r="A468" s="14"/>
      <c r="B468" s="245"/>
      <c r="C468" s="246"/>
      <c r="D468" s="236" t="s">
        <v>221</v>
      </c>
      <c r="E468" s="247" t="s">
        <v>19</v>
      </c>
      <c r="F468" s="248" t="s">
        <v>5115</v>
      </c>
      <c r="G468" s="246"/>
      <c r="H468" s="249">
        <v>125</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221</v>
      </c>
      <c r="AU468" s="255" t="s">
        <v>83</v>
      </c>
      <c r="AV468" s="14" t="s">
        <v>83</v>
      </c>
      <c r="AW468" s="14" t="s">
        <v>34</v>
      </c>
      <c r="AX468" s="14" t="s">
        <v>74</v>
      </c>
      <c r="AY468" s="255" t="s">
        <v>210</v>
      </c>
    </row>
    <row r="469" s="16" customFormat="1">
      <c r="A469" s="16"/>
      <c r="B469" s="267"/>
      <c r="C469" s="268"/>
      <c r="D469" s="236" t="s">
        <v>221</v>
      </c>
      <c r="E469" s="269" t="s">
        <v>19</v>
      </c>
      <c r="F469" s="270" t="s">
        <v>236</v>
      </c>
      <c r="G469" s="268"/>
      <c r="H469" s="271">
        <v>125</v>
      </c>
      <c r="I469" s="272"/>
      <c r="J469" s="268"/>
      <c r="K469" s="268"/>
      <c r="L469" s="273"/>
      <c r="M469" s="274"/>
      <c r="N469" s="275"/>
      <c r="O469" s="275"/>
      <c r="P469" s="275"/>
      <c r="Q469" s="275"/>
      <c r="R469" s="275"/>
      <c r="S469" s="275"/>
      <c r="T469" s="276"/>
      <c r="U469" s="16"/>
      <c r="V469" s="16"/>
      <c r="W469" s="16"/>
      <c r="X469" s="16"/>
      <c r="Y469" s="16"/>
      <c r="Z469" s="16"/>
      <c r="AA469" s="16"/>
      <c r="AB469" s="16"/>
      <c r="AC469" s="16"/>
      <c r="AD469" s="16"/>
      <c r="AE469" s="16"/>
      <c r="AT469" s="277" t="s">
        <v>221</v>
      </c>
      <c r="AU469" s="277" t="s">
        <v>83</v>
      </c>
      <c r="AV469" s="16" t="s">
        <v>217</v>
      </c>
      <c r="AW469" s="16" t="s">
        <v>34</v>
      </c>
      <c r="AX469" s="16" t="s">
        <v>81</v>
      </c>
      <c r="AY469" s="277" t="s">
        <v>210</v>
      </c>
    </row>
    <row r="470" s="2" customFormat="1" ht="16.5" customHeight="1">
      <c r="A470" s="40"/>
      <c r="B470" s="41"/>
      <c r="C470" s="278" t="s">
        <v>696</v>
      </c>
      <c r="D470" s="278" t="s">
        <v>424</v>
      </c>
      <c r="E470" s="279" t="s">
        <v>1165</v>
      </c>
      <c r="F470" s="280" t="s">
        <v>1009</v>
      </c>
      <c r="G470" s="281" t="s">
        <v>215</v>
      </c>
      <c r="H470" s="282">
        <v>1.865</v>
      </c>
      <c r="I470" s="283"/>
      <c r="J470" s="284">
        <f>ROUND(I470*H470,2)</f>
        <v>0</v>
      </c>
      <c r="K470" s="280" t="s">
        <v>216</v>
      </c>
      <c r="L470" s="285"/>
      <c r="M470" s="286" t="s">
        <v>19</v>
      </c>
      <c r="N470" s="287" t="s">
        <v>45</v>
      </c>
      <c r="O470" s="86"/>
      <c r="P470" s="225">
        <f>O470*H470</f>
        <v>0</v>
      </c>
      <c r="Q470" s="225">
        <v>0.55000000000000004</v>
      </c>
      <c r="R470" s="225">
        <f>Q470*H470</f>
        <v>1.0257500000000002</v>
      </c>
      <c r="S470" s="225">
        <v>0</v>
      </c>
      <c r="T470" s="226">
        <f>S470*H470</f>
        <v>0</v>
      </c>
      <c r="U470" s="40"/>
      <c r="V470" s="40"/>
      <c r="W470" s="40"/>
      <c r="X470" s="40"/>
      <c r="Y470" s="40"/>
      <c r="Z470" s="40"/>
      <c r="AA470" s="40"/>
      <c r="AB470" s="40"/>
      <c r="AC470" s="40"/>
      <c r="AD470" s="40"/>
      <c r="AE470" s="40"/>
      <c r="AR470" s="227" t="s">
        <v>498</v>
      </c>
      <c r="AT470" s="227" t="s">
        <v>424</v>
      </c>
      <c r="AU470" s="227" t="s">
        <v>83</v>
      </c>
      <c r="AY470" s="19" t="s">
        <v>210</v>
      </c>
      <c r="BE470" s="228">
        <f>IF(N470="základní",J470,0)</f>
        <v>0</v>
      </c>
      <c r="BF470" s="228">
        <f>IF(N470="snížená",J470,0)</f>
        <v>0</v>
      </c>
      <c r="BG470" s="228">
        <f>IF(N470="zákl. přenesená",J470,0)</f>
        <v>0</v>
      </c>
      <c r="BH470" s="228">
        <f>IF(N470="sníž. přenesená",J470,0)</f>
        <v>0</v>
      </c>
      <c r="BI470" s="228">
        <f>IF(N470="nulová",J470,0)</f>
        <v>0</v>
      </c>
      <c r="BJ470" s="19" t="s">
        <v>81</v>
      </c>
      <c r="BK470" s="228">
        <f>ROUND(I470*H470,2)</f>
        <v>0</v>
      </c>
      <c r="BL470" s="19" t="s">
        <v>368</v>
      </c>
      <c r="BM470" s="227" t="s">
        <v>1166</v>
      </c>
    </row>
    <row r="471" s="13" customFormat="1">
      <c r="A471" s="13"/>
      <c r="B471" s="234"/>
      <c r="C471" s="235"/>
      <c r="D471" s="236" t="s">
        <v>221</v>
      </c>
      <c r="E471" s="237" t="s">
        <v>19</v>
      </c>
      <c r="F471" s="238" t="s">
        <v>852</v>
      </c>
      <c r="G471" s="235"/>
      <c r="H471" s="237" t="s">
        <v>19</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221</v>
      </c>
      <c r="AU471" s="244" t="s">
        <v>83</v>
      </c>
      <c r="AV471" s="13" t="s">
        <v>81</v>
      </c>
      <c r="AW471" s="13" t="s">
        <v>34</v>
      </c>
      <c r="AX471" s="13" t="s">
        <v>74</v>
      </c>
      <c r="AY471" s="244" t="s">
        <v>210</v>
      </c>
    </row>
    <row r="472" s="13" customFormat="1">
      <c r="A472" s="13"/>
      <c r="B472" s="234"/>
      <c r="C472" s="235"/>
      <c r="D472" s="236" t="s">
        <v>221</v>
      </c>
      <c r="E472" s="237" t="s">
        <v>19</v>
      </c>
      <c r="F472" s="238" t="s">
        <v>946</v>
      </c>
      <c r="G472" s="235"/>
      <c r="H472" s="237" t="s">
        <v>19</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221</v>
      </c>
      <c r="AU472" s="244" t="s">
        <v>83</v>
      </c>
      <c r="AV472" s="13" t="s">
        <v>81</v>
      </c>
      <c r="AW472" s="13" t="s">
        <v>34</v>
      </c>
      <c r="AX472" s="13" t="s">
        <v>74</v>
      </c>
      <c r="AY472" s="244" t="s">
        <v>210</v>
      </c>
    </row>
    <row r="473" s="14" customFormat="1">
      <c r="A473" s="14"/>
      <c r="B473" s="245"/>
      <c r="C473" s="246"/>
      <c r="D473" s="236" t="s">
        <v>221</v>
      </c>
      <c r="E473" s="247" t="s">
        <v>19</v>
      </c>
      <c r="F473" s="248" t="s">
        <v>5116</v>
      </c>
      <c r="G473" s="246"/>
      <c r="H473" s="249">
        <v>1.776</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221</v>
      </c>
      <c r="AU473" s="255" t="s">
        <v>83</v>
      </c>
      <c r="AV473" s="14" t="s">
        <v>83</v>
      </c>
      <c r="AW473" s="14" t="s">
        <v>34</v>
      </c>
      <c r="AX473" s="14" t="s">
        <v>74</v>
      </c>
      <c r="AY473" s="255" t="s">
        <v>210</v>
      </c>
    </row>
    <row r="474" s="16" customFormat="1">
      <c r="A474" s="16"/>
      <c r="B474" s="267"/>
      <c r="C474" s="268"/>
      <c r="D474" s="236" t="s">
        <v>221</v>
      </c>
      <c r="E474" s="269" t="s">
        <v>19</v>
      </c>
      <c r="F474" s="270" t="s">
        <v>236</v>
      </c>
      <c r="G474" s="268"/>
      <c r="H474" s="271">
        <v>1.776</v>
      </c>
      <c r="I474" s="272"/>
      <c r="J474" s="268"/>
      <c r="K474" s="268"/>
      <c r="L474" s="273"/>
      <c r="M474" s="274"/>
      <c r="N474" s="275"/>
      <c r="O474" s="275"/>
      <c r="P474" s="275"/>
      <c r="Q474" s="275"/>
      <c r="R474" s="275"/>
      <c r="S474" s="275"/>
      <c r="T474" s="276"/>
      <c r="U474" s="16"/>
      <c r="V474" s="16"/>
      <c r="W474" s="16"/>
      <c r="X474" s="16"/>
      <c r="Y474" s="16"/>
      <c r="Z474" s="16"/>
      <c r="AA474" s="16"/>
      <c r="AB474" s="16"/>
      <c r="AC474" s="16"/>
      <c r="AD474" s="16"/>
      <c r="AE474" s="16"/>
      <c r="AT474" s="277" t="s">
        <v>221</v>
      </c>
      <c r="AU474" s="277" t="s">
        <v>83</v>
      </c>
      <c r="AV474" s="16" t="s">
        <v>217</v>
      </c>
      <c r="AW474" s="16" t="s">
        <v>34</v>
      </c>
      <c r="AX474" s="16" t="s">
        <v>81</v>
      </c>
      <c r="AY474" s="277" t="s">
        <v>210</v>
      </c>
    </row>
    <row r="475" s="14" customFormat="1">
      <c r="A475" s="14"/>
      <c r="B475" s="245"/>
      <c r="C475" s="246"/>
      <c r="D475" s="236" t="s">
        <v>221</v>
      </c>
      <c r="E475" s="246"/>
      <c r="F475" s="248" t="s">
        <v>5117</v>
      </c>
      <c r="G475" s="246"/>
      <c r="H475" s="249">
        <v>1.865</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221</v>
      </c>
      <c r="AU475" s="255" t="s">
        <v>83</v>
      </c>
      <c r="AV475" s="14" t="s">
        <v>83</v>
      </c>
      <c r="AW475" s="14" t="s">
        <v>4</v>
      </c>
      <c r="AX475" s="14" t="s">
        <v>81</v>
      </c>
      <c r="AY475" s="255" t="s">
        <v>210</v>
      </c>
    </row>
    <row r="476" s="2" customFormat="1" ht="24.15" customHeight="1">
      <c r="A476" s="40"/>
      <c r="B476" s="41"/>
      <c r="C476" s="216" t="s">
        <v>718</v>
      </c>
      <c r="D476" s="216" t="s">
        <v>212</v>
      </c>
      <c r="E476" s="217" t="s">
        <v>1170</v>
      </c>
      <c r="F476" s="218" t="s">
        <v>1171</v>
      </c>
      <c r="G476" s="219" t="s">
        <v>270</v>
      </c>
      <c r="H476" s="220">
        <v>125</v>
      </c>
      <c r="I476" s="221"/>
      <c r="J476" s="222">
        <f>ROUND(I476*H476,2)</f>
        <v>0</v>
      </c>
      <c r="K476" s="218" t="s">
        <v>216</v>
      </c>
      <c r="L476" s="46"/>
      <c r="M476" s="223" t="s">
        <v>19</v>
      </c>
      <c r="N476" s="224" t="s">
        <v>45</v>
      </c>
      <c r="O476" s="86"/>
      <c r="P476" s="225">
        <f>O476*H476</f>
        <v>0</v>
      </c>
      <c r="Q476" s="225">
        <v>0</v>
      </c>
      <c r="R476" s="225">
        <f>Q476*H476</f>
        <v>0</v>
      </c>
      <c r="S476" s="225">
        <v>0.0050000000000000001</v>
      </c>
      <c r="T476" s="226">
        <f>S476*H476</f>
        <v>0.625</v>
      </c>
      <c r="U476" s="40"/>
      <c r="V476" s="40"/>
      <c r="W476" s="40"/>
      <c r="X476" s="40"/>
      <c r="Y476" s="40"/>
      <c r="Z476" s="40"/>
      <c r="AA476" s="40"/>
      <c r="AB476" s="40"/>
      <c r="AC476" s="40"/>
      <c r="AD476" s="40"/>
      <c r="AE476" s="40"/>
      <c r="AR476" s="227" t="s">
        <v>368</v>
      </c>
      <c r="AT476" s="227" t="s">
        <v>212</v>
      </c>
      <c r="AU476" s="227" t="s">
        <v>83</v>
      </c>
      <c r="AY476" s="19" t="s">
        <v>210</v>
      </c>
      <c r="BE476" s="228">
        <f>IF(N476="základní",J476,0)</f>
        <v>0</v>
      </c>
      <c r="BF476" s="228">
        <f>IF(N476="snížená",J476,0)</f>
        <v>0</v>
      </c>
      <c r="BG476" s="228">
        <f>IF(N476="zákl. přenesená",J476,0)</f>
        <v>0</v>
      </c>
      <c r="BH476" s="228">
        <f>IF(N476="sníž. přenesená",J476,0)</f>
        <v>0</v>
      </c>
      <c r="BI476" s="228">
        <f>IF(N476="nulová",J476,0)</f>
        <v>0</v>
      </c>
      <c r="BJ476" s="19" t="s">
        <v>81</v>
      </c>
      <c r="BK476" s="228">
        <f>ROUND(I476*H476,2)</f>
        <v>0</v>
      </c>
      <c r="BL476" s="19" t="s">
        <v>368</v>
      </c>
      <c r="BM476" s="227" t="s">
        <v>1172</v>
      </c>
    </row>
    <row r="477" s="2" customFormat="1">
      <c r="A477" s="40"/>
      <c r="B477" s="41"/>
      <c r="C477" s="42"/>
      <c r="D477" s="229" t="s">
        <v>219</v>
      </c>
      <c r="E477" s="42"/>
      <c r="F477" s="230" t="s">
        <v>1173</v>
      </c>
      <c r="G477" s="42"/>
      <c r="H477" s="42"/>
      <c r="I477" s="231"/>
      <c r="J477" s="42"/>
      <c r="K477" s="42"/>
      <c r="L477" s="46"/>
      <c r="M477" s="232"/>
      <c r="N477" s="233"/>
      <c r="O477" s="86"/>
      <c r="P477" s="86"/>
      <c r="Q477" s="86"/>
      <c r="R477" s="86"/>
      <c r="S477" s="86"/>
      <c r="T477" s="87"/>
      <c r="U477" s="40"/>
      <c r="V477" s="40"/>
      <c r="W477" s="40"/>
      <c r="X477" s="40"/>
      <c r="Y477" s="40"/>
      <c r="Z477" s="40"/>
      <c r="AA477" s="40"/>
      <c r="AB477" s="40"/>
      <c r="AC477" s="40"/>
      <c r="AD477" s="40"/>
      <c r="AE477" s="40"/>
      <c r="AT477" s="19" t="s">
        <v>219</v>
      </c>
      <c r="AU477" s="19" t="s">
        <v>83</v>
      </c>
    </row>
    <row r="478" s="13" customFormat="1">
      <c r="A478" s="13"/>
      <c r="B478" s="234"/>
      <c r="C478" s="235"/>
      <c r="D478" s="236" t="s">
        <v>221</v>
      </c>
      <c r="E478" s="237" t="s">
        <v>19</v>
      </c>
      <c r="F478" s="238" t="s">
        <v>852</v>
      </c>
      <c r="G478" s="235"/>
      <c r="H478" s="237" t="s">
        <v>19</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221</v>
      </c>
      <c r="AU478" s="244" t="s">
        <v>83</v>
      </c>
      <c r="AV478" s="13" t="s">
        <v>81</v>
      </c>
      <c r="AW478" s="13" t="s">
        <v>34</v>
      </c>
      <c r="AX478" s="13" t="s">
        <v>74</v>
      </c>
      <c r="AY478" s="244" t="s">
        <v>210</v>
      </c>
    </row>
    <row r="479" s="13" customFormat="1">
      <c r="A479" s="13"/>
      <c r="B479" s="234"/>
      <c r="C479" s="235"/>
      <c r="D479" s="236" t="s">
        <v>221</v>
      </c>
      <c r="E479" s="237" t="s">
        <v>19</v>
      </c>
      <c r="F479" s="238" t="s">
        <v>946</v>
      </c>
      <c r="G479" s="235"/>
      <c r="H479" s="237" t="s">
        <v>19</v>
      </c>
      <c r="I479" s="239"/>
      <c r="J479" s="235"/>
      <c r="K479" s="235"/>
      <c r="L479" s="240"/>
      <c r="M479" s="241"/>
      <c r="N479" s="242"/>
      <c r="O479" s="242"/>
      <c r="P479" s="242"/>
      <c r="Q479" s="242"/>
      <c r="R479" s="242"/>
      <c r="S479" s="242"/>
      <c r="T479" s="243"/>
      <c r="U479" s="13"/>
      <c r="V479" s="13"/>
      <c r="W479" s="13"/>
      <c r="X479" s="13"/>
      <c r="Y479" s="13"/>
      <c r="Z479" s="13"/>
      <c r="AA479" s="13"/>
      <c r="AB479" s="13"/>
      <c r="AC479" s="13"/>
      <c r="AD479" s="13"/>
      <c r="AE479" s="13"/>
      <c r="AT479" s="244" t="s">
        <v>221</v>
      </c>
      <c r="AU479" s="244" t="s">
        <v>83</v>
      </c>
      <c r="AV479" s="13" t="s">
        <v>81</v>
      </c>
      <c r="AW479" s="13" t="s">
        <v>34</v>
      </c>
      <c r="AX479" s="13" t="s">
        <v>74</v>
      </c>
      <c r="AY479" s="244" t="s">
        <v>210</v>
      </c>
    </row>
    <row r="480" s="14" customFormat="1">
      <c r="A480" s="14"/>
      <c r="B480" s="245"/>
      <c r="C480" s="246"/>
      <c r="D480" s="236" t="s">
        <v>221</v>
      </c>
      <c r="E480" s="247" t="s">
        <v>19</v>
      </c>
      <c r="F480" s="248" t="s">
        <v>5115</v>
      </c>
      <c r="G480" s="246"/>
      <c r="H480" s="249">
        <v>125</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221</v>
      </c>
      <c r="AU480" s="255" t="s">
        <v>83</v>
      </c>
      <c r="AV480" s="14" t="s">
        <v>83</v>
      </c>
      <c r="AW480" s="14" t="s">
        <v>34</v>
      </c>
      <c r="AX480" s="14" t="s">
        <v>74</v>
      </c>
      <c r="AY480" s="255" t="s">
        <v>210</v>
      </c>
    </row>
    <row r="481" s="16" customFormat="1">
      <c r="A481" s="16"/>
      <c r="B481" s="267"/>
      <c r="C481" s="268"/>
      <c r="D481" s="236" t="s">
        <v>221</v>
      </c>
      <c r="E481" s="269" t="s">
        <v>19</v>
      </c>
      <c r="F481" s="270" t="s">
        <v>236</v>
      </c>
      <c r="G481" s="268"/>
      <c r="H481" s="271">
        <v>125</v>
      </c>
      <c r="I481" s="272"/>
      <c r="J481" s="268"/>
      <c r="K481" s="268"/>
      <c r="L481" s="273"/>
      <c r="M481" s="274"/>
      <c r="N481" s="275"/>
      <c r="O481" s="275"/>
      <c r="P481" s="275"/>
      <c r="Q481" s="275"/>
      <c r="R481" s="275"/>
      <c r="S481" s="275"/>
      <c r="T481" s="276"/>
      <c r="U481" s="16"/>
      <c r="V481" s="16"/>
      <c r="W481" s="16"/>
      <c r="X481" s="16"/>
      <c r="Y481" s="16"/>
      <c r="Z481" s="16"/>
      <c r="AA481" s="16"/>
      <c r="AB481" s="16"/>
      <c r="AC481" s="16"/>
      <c r="AD481" s="16"/>
      <c r="AE481" s="16"/>
      <c r="AT481" s="277" t="s">
        <v>221</v>
      </c>
      <c r="AU481" s="277" t="s">
        <v>83</v>
      </c>
      <c r="AV481" s="16" t="s">
        <v>217</v>
      </c>
      <c r="AW481" s="16" t="s">
        <v>34</v>
      </c>
      <c r="AX481" s="16" t="s">
        <v>81</v>
      </c>
      <c r="AY481" s="277" t="s">
        <v>210</v>
      </c>
    </row>
    <row r="482" s="2" customFormat="1" ht="21.75" customHeight="1">
      <c r="A482" s="40"/>
      <c r="B482" s="41"/>
      <c r="C482" s="216" t="s">
        <v>820</v>
      </c>
      <c r="D482" s="216" t="s">
        <v>212</v>
      </c>
      <c r="E482" s="217" t="s">
        <v>1179</v>
      </c>
      <c r="F482" s="218" t="s">
        <v>1180</v>
      </c>
      <c r="G482" s="219" t="s">
        <v>215</v>
      </c>
      <c r="H482" s="220">
        <v>7.9630000000000001</v>
      </c>
      <c r="I482" s="221"/>
      <c r="J482" s="222">
        <f>ROUND(I482*H482,2)</f>
        <v>0</v>
      </c>
      <c r="K482" s="218" t="s">
        <v>216</v>
      </c>
      <c r="L482" s="46"/>
      <c r="M482" s="223" t="s">
        <v>19</v>
      </c>
      <c r="N482" s="224" t="s">
        <v>45</v>
      </c>
      <c r="O482" s="86"/>
      <c r="P482" s="225">
        <f>O482*H482</f>
        <v>0</v>
      </c>
      <c r="Q482" s="225">
        <v>0.023369999999999998</v>
      </c>
      <c r="R482" s="225">
        <f>Q482*H482</f>
        <v>0.18609530999999999</v>
      </c>
      <c r="S482" s="225">
        <v>0</v>
      </c>
      <c r="T482" s="226">
        <f>S482*H482</f>
        <v>0</v>
      </c>
      <c r="U482" s="40"/>
      <c r="V482" s="40"/>
      <c r="W482" s="40"/>
      <c r="X482" s="40"/>
      <c r="Y482" s="40"/>
      <c r="Z482" s="40"/>
      <c r="AA482" s="40"/>
      <c r="AB482" s="40"/>
      <c r="AC482" s="40"/>
      <c r="AD482" s="40"/>
      <c r="AE482" s="40"/>
      <c r="AR482" s="227" t="s">
        <v>368</v>
      </c>
      <c r="AT482" s="227" t="s">
        <v>212</v>
      </c>
      <c r="AU482" s="227" t="s">
        <v>83</v>
      </c>
      <c r="AY482" s="19" t="s">
        <v>210</v>
      </c>
      <c r="BE482" s="228">
        <f>IF(N482="základní",J482,0)</f>
        <v>0</v>
      </c>
      <c r="BF482" s="228">
        <f>IF(N482="snížená",J482,0)</f>
        <v>0</v>
      </c>
      <c r="BG482" s="228">
        <f>IF(N482="zákl. přenesená",J482,0)</f>
        <v>0</v>
      </c>
      <c r="BH482" s="228">
        <f>IF(N482="sníž. přenesená",J482,0)</f>
        <v>0</v>
      </c>
      <c r="BI482" s="228">
        <f>IF(N482="nulová",J482,0)</f>
        <v>0</v>
      </c>
      <c r="BJ482" s="19" t="s">
        <v>81</v>
      </c>
      <c r="BK482" s="228">
        <f>ROUND(I482*H482,2)</f>
        <v>0</v>
      </c>
      <c r="BL482" s="19" t="s">
        <v>368</v>
      </c>
      <c r="BM482" s="227" t="s">
        <v>1181</v>
      </c>
    </row>
    <row r="483" s="2" customFormat="1">
      <c r="A483" s="40"/>
      <c r="B483" s="41"/>
      <c r="C483" s="42"/>
      <c r="D483" s="229" t="s">
        <v>219</v>
      </c>
      <c r="E483" s="42"/>
      <c r="F483" s="230" t="s">
        <v>1182</v>
      </c>
      <c r="G483" s="42"/>
      <c r="H483" s="42"/>
      <c r="I483" s="231"/>
      <c r="J483" s="42"/>
      <c r="K483" s="42"/>
      <c r="L483" s="46"/>
      <c r="M483" s="232"/>
      <c r="N483" s="233"/>
      <c r="O483" s="86"/>
      <c r="P483" s="86"/>
      <c r="Q483" s="86"/>
      <c r="R483" s="86"/>
      <c r="S483" s="86"/>
      <c r="T483" s="87"/>
      <c r="U483" s="40"/>
      <c r="V483" s="40"/>
      <c r="W483" s="40"/>
      <c r="X483" s="40"/>
      <c r="Y483" s="40"/>
      <c r="Z483" s="40"/>
      <c r="AA483" s="40"/>
      <c r="AB483" s="40"/>
      <c r="AC483" s="40"/>
      <c r="AD483" s="40"/>
      <c r="AE483" s="40"/>
      <c r="AT483" s="19" t="s">
        <v>219</v>
      </c>
      <c r="AU483" s="19" t="s">
        <v>83</v>
      </c>
    </row>
    <row r="484" s="13" customFormat="1">
      <c r="A484" s="13"/>
      <c r="B484" s="234"/>
      <c r="C484" s="235"/>
      <c r="D484" s="236" t="s">
        <v>221</v>
      </c>
      <c r="E484" s="237" t="s">
        <v>19</v>
      </c>
      <c r="F484" s="238" t="s">
        <v>970</v>
      </c>
      <c r="G484" s="235"/>
      <c r="H484" s="237" t="s">
        <v>19</v>
      </c>
      <c r="I484" s="239"/>
      <c r="J484" s="235"/>
      <c r="K484" s="235"/>
      <c r="L484" s="240"/>
      <c r="M484" s="241"/>
      <c r="N484" s="242"/>
      <c r="O484" s="242"/>
      <c r="P484" s="242"/>
      <c r="Q484" s="242"/>
      <c r="R484" s="242"/>
      <c r="S484" s="242"/>
      <c r="T484" s="243"/>
      <c r="U484" s="13"/>
      <c r="V484" s="13"/>
      <c r="W484" s="13"/>
      <c r="X484" s="13"/>
      <c r="Y484" s="13"/>
      <c r="Z484" s="13"/>
      <c r="AA484" s="13"/>
      <c r="AB484" s="13"/>
      <c r="AC484" s="13"/>
      <c r="AD484" s="13"/>
      <c r="AE484" s="13"/>
      <c r="AT484" s="244" t="s">
        <v>221</v>
      </c>
      <c r="AU484" s="244" t="s">
        <v>83</v>
      </c>
      <c r="AV484" s="13" t="s">
        <v>81</v>
      </c>
      <c r="AW484" s="13" t="s">
        <v>34</v>
      </c>
      <c r="AX484" s="13" t="s">
        <v>74</v>
      </c>
      <c r="AY484" s="244" t="s">
        <v>210</v>
      </c>
    </row>
    <row r="485" s="14" customFormat="1">
      <c r="A485" s="14"/>
      <c r="B485" s="245"/>
      <c r="C485" s="246"/>
      <c r="D485" s="236" t="s">
        <v>221</v>
      </c>
      <c r="E485" s="247" t="s">
        <v>19</v>
      </c>
      <c r="F485" s="248" t="s">
        <v>971</v>
      </c>
      <c r="G485" s="246"/>
      <c r="H485" s="249">
        <v>0.20999999999999999</v>
      </c>
      <c r="I485" s="250"/>
      <c r="J485" s="246"/>
      <c r="K485" s="246"/>
      <c r="L485" s="251"/>
      <c r="M485" s="252"/>
      <c r="N485" s="253"/>
      <c r="O485" s="253"/>
      <c r="P485" s="253"/>
      <c r="Q485" s="253"/>
      <c r="R485" s="253"/>
      <c r="S485" s="253"/>
      <c r="T485" s="254"/>
      <c r="U485" s="14"/>
      <c r="V485" s="14"/>
      <c r="W485" s="14"/>
      <c r="X485" s="14"/>
      <c r="Y485" s="14"/>
      <c r="Z485" s="14"/>
      <c r="AA485" s="14"/>
      <c r="AB485" s="14"/>
      <c r="AC485" s="14"/>
      <c r="AD485" s="14"/>
      <c r="AE485" s="14"/>
      <c r="AT485" s="255" t="s">
        <v>221</v>
      </c>
      <c r="AU485" s="255" t="s">
        <v>83</v>
      </c>
      <c r="AV485" s="14" t="s">
        <v>83</v>
      </c>
      <c r="AW485" s="14" t="s">
        <v>34</v>
      </c>
      <c r="AX485" s="14" t="s">
        <v>74</v>
      </c>
      <c r="AY485" s="255" t="s">
        <v>210</v>
      </c>
    </row>
    <row r="486" s="13" customFormat="1">
      <c r="A486" s="13"/>
      <c r="B486" s="234"/>
      <c r="C486" s="235"/>
      <c r="D486" s="236" t="s">
        <v>221</v>
      </c>
      <c r="E486" s="237" t="s">
        <v>19</v>
      </c>
      <c r="F486" s="238" t="s">
        <v>972</v>
      </c>
      <c r="G486" s="235"/>
      <c r="H486" s="237" t="s">
        <v>19</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221</v>
      </c>
      <c r="AU486" s="244" t="s">
        <v>83</v>
      </c>
      <c r="AV486" s="13" t="s">
        <v>81</v>
      </c>
      <c r="AW486" s="13" t="s">
        <v>34</v>
      </c>
      <c r="AX486" s="13" t="s">
        <v>74</v>
      </c>
      <c r="AY486" s="244" t="s">
        <v>210</v>
      </c>
    </row>
    <row r="487" s="14" customFormat="1">
      <c r="A487" s="14"/>
      <c r="B487" s="245"/>
      <c r="C487" s="246"/>
      <c r="D487" s="236" t="s">
        <v>221</v>
      </c>
      <c r="E487" s="247" t="s">
        <v>19</v>
      </c>
      <c r="F487" s="248" t="s">
        <v>1003</v>
      </c>
      <c r="G487" s="246"/>
      <c r="H487" s="249">
        <v>0.095000000000000001</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221</v>
      </c>
      <c r="AU487" s="255" t="s">
        <v>83</v>
      </c>
      <c r="AV487" s="14" t="s">
        <v>83</v>
      </c>
      <c r="AW487" s="14" t="s">
        <v>34</v>
      </c>
      <c r="AX487" s="14" t="s">
        <v>74</v>
      </c>
      <c r="AY487" s="255" t="s">
        <v>210</v>
      </c>
    </row>
    <row r="488" s="13" customFormat="1">
      <c r="A488" s="13"/>
      <c r="B488" s="234"/>
      <c r="C488" s="235"/>
      <c r="D488" s="236" t="s">
        <v>221</v>
      </c>
      <c r="E488" s="237" t="s">
        <v>19</v>
      </c>
      <c r="F488" s="238" t="s">
        <v>976</v>
      </c>
      <c r="G488" s="235"/>
      <c r="H488" s="237" t="s">
        <v>19</v>
      </c>
      <c r="I488" s="239"/>
      <c r="J488" s="235"/>
      <c r="K488" s="235"/>
      <c r="L488" s="240"/>
      <c r="M488" s="241"/>
      <c r="N488" s="242"/>
      <c r="O488" s="242"/>
      <c r="P488" s="242"/>
      <c r="Q488" s="242"/>
      <c r="R488" s="242"/>
      <c r="S488" s="242"/>
      <c r="T488" s="243"/>
      <c r="U488" s="13"/>
      <c r="V488" s="13"/>
      <c r="W488" s="13"/>
      <c r="X488" s="13"/>
      <c r="Y488" s="13"/>
      <c r="Z488" s="13"/>
      <c r="AA488" s="13"/>
      <c r="AB488" s="13"/>
      <c r="AC488" s="13"/>
      <c r="AD488" s="13"/>
      <c r="AE488" s="13"/>
      <c r="AT488" s="244" t="s">
        <v>221</v>
      </c>
      <c r="AU488" s="244" t="s">
        <v>83</v>
      </c>
      <c r="AV488" s="13" t="s">
        <v>81</v>
      </c>
      <c r="AW488" s="13" t="s">
        <v>34</v>
      </c>
      <c r="AX488" s="13" t="s">
        <v>74</v>
      </c>
      <c r="AY488" s="244" t="s">
        <v>210</v>
      </c>
    </row>
    <row r="489" s="14" customFormat="1">
      <c r="A489" s="14"/>
      <c r="B489" s="245"/>
      <c r="C489" s="246"/>
      <c r="D489" s="236" t="s">
        <v>221</v>
      </c>
      <c r="E489" s="247" t="s">
        <v>19</v>
      </c>
      <c r="F489" s="248" t="s">
        <v>5118</v>
      </c>
      <c r="G489" s="246"/>
      <c r="H489" s="249">
        <v>2.3290000000000002</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221</v>
      </c>
      <c r="AU489" s="255" t="s">
        <v>83</v>
      </c>
      <c r="AV489" s="14" t="s">
        <v>83</v>
      </c>
      <c r="AW489" s="14" t="s">
        <v>34</v>
      </c>
      <c r="AX489" s="14" t="s">
        <v>74</v>
      </c>
      <c r="AY489" s="255" t="s">
        <v>210</v>
      </c>
    </row>
    <row r="490" s="13" customFormat="1">
      <c r="A490" s="13"/>
      <c r="B490" s="234"/>
      <c r="C490" s="235"/>
      <c r="D490" s="236" t="s">
        <v>221</v>
      </c>
      <c r="E490" s="237" t="s">
        <v>19</v>
      </c>
      <c r="F490" s="238" t="s">
        <v>978</v>
      </c>
      <c r="G490" s="235"/>
      <c r="H490" s="237" t="s">
        <v>19</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221</v>
      </c>
      <c r="AU490" s="244" t="s">
        <v>83</v>
      </c>
      <c r="AV490" s="13" t="s">
        <v>81</v>
      </c>
      <c r="AW490" s="13" t="s">
        <v>34</v>
      </c>
      <c r="AX490" s="13" t="s">
        <v>74</v>
      </c>
      <c r="AY490" s="244" t="s">
        <v>210</v>
      </c>
    </row>
    <row r="491" s="14" customFormat="1">
      <c r="A491" s="14"/>
      <c r="B491" s="245"/>
      <c r="C491" s="246"/>
      <c r="D491" s="236" t="s">
        <v>221</v>
      </c>
      <c r="E491" s="247" t="s">
        <v>19</v>
      </c>
      <c r="F491" s="248" t="s">
        <v>5073</v>
      </c>
      <c r="G491" s="246"/>
      <c r="H491" s="249">
        <v>1.635</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221</v>
      </c>
      <c r="AU491" s="255" t="s">
        <v>83</v>
      </c>
      <c r="AV491" s="14" t="s">
        <v>83</v>
      </c>
      <c r="AW491" s="14" t="s">
        <v>34</v>
      </c>
      <c r="AX491" s="14" t="s">
        <v>74</v>
      </c>
      <c r="AY491" s="255" t="s">
        <v>210</v>
      </c>
    </row>
    <row r="492" s="13" customFormat="1">
      <c r="A492" s="13"/>
      <c r="B492" s="234"/>
      <c r="C492" s="235"/>
      <c r="D492" s="236" t="s">
        <v>221</v>
      </c>
      <c r="E492" s="237" t="s">
        <v>19</v>
      </c>
      <c r="F492" s="238" t="s">
        <v>980</v>
      </c>
      <c r="G492" s="235"/>
      <c r="H492" s="237" t="s">
        <v>19</v>
      </c>
      <c r="I492" s="239"/>
      <c r="J492" s="235"/>
      <c r="K492" s="235"/>
      <c r="L492" s="240"/>
      <c r="M492" s="241"/>
      <c r="N492" s="242"/>
      <c r="O492" s="242"/>
      <c r="P492" s="242"/>
      <c r="Q492" s="242"/>
      <c r="R492" s="242"/>
      <c r="S492" s="242"/>
      <c r="T492" s="243"/>
      <c r="U492" s="13"/>
      <c r="V492" s="13"/>
      <c r="W492" s="13"/>
      <c r="X492" s="13"/>
      <c r="Y492" s="13"/>
      <c r="Z492" s="13"/>
      <c r="AA492" s="13"/>
      <c r="AB492" s="13"/>
      <c r="AC492" s="13"/>
      <c r="AD492" s="13"/>
      <c r="AE492" s="13"/>
      <c r="AT492" s="244" t="s">
        <v>221</v>
      </c>
      <c r="AU492" s="244" t="s">
        <v>83</v>
      </c>
      <c r="AV492" s="13" t="s">
        <v>81</v>
      </c>
      <c r="AW492" s="13" t="s">
        <v>34</v>
      </c>
      <c r="AX492" s="13" t="s">
        <v>74</v>
      </c>
      <c r="AY492" s="244" t="s">
        <v>210</v>
      </c>
    </row>
    <row r="493" s="14" customFormat="1">
      <c r="A493" s="14"/>
      <c r="B493" s="245"/>
      <c r="C493" s="246"/>
      <c r="D493" s="236" t="s">
        <v>221</v>
      </c>
      <c r="E493" s="247" t="s">
        <v>19</v>
      </c>
      <c r="F493" s="248" t="s">
        <v>5074</v>
      </c>
      <c r="G493" s="246"/>
      <c r="H493" s="249">
        <v>0.32200000000000001</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221</v>
      </c>
      <c r="AU493" s="255" t="s">
        <v>83</v>
      </c>
      <c r="AV493" s="14" t="s">
        <v>83</v>
      </c>
      <c r="AW493" s="14" t="s">
        <v>34</v>
      </c>
      <c r="AX493" s="14" t="s">
        <v>74</v>
      </c>
      <c r="AY493" s="255" t="s">
        <v>210</v>
      </c>
    </row>
    <row r="494" s="13" customFormat="1">
      <c r="A494" s="13"/>
      <c r="B494" s="234"/>
      <c r="C494" s="235"/>
      <c r="D494" s="236" t="s">
        <v>221</v>
      </c>
      <c r="E494" s="237" t="s">
        <v>19</v>
      </c>
      <c r="F494" s="238" t="s">
        <v>1009</v>
      </c>
      <c r="G494" s="235"/>
      <c r="H494" s="237" t="s">
        <v>19</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221</v>
      </c>
      <c r="AU494" s="244" t="s">
        <v>83</v>
      </c>
      <c r="AV494" s="13" t="s">
        <v>81</v>
      </c>
      <c r="AW494" s="13" t="s">
        <v>34</v>
      </c>
      <c r="AX494" s="13" t="s">
        <v>74</v>
      </c>
      <c r="AY494" s="244" t="s">
        <v>210</v>
      </c>
    </row>
    <row r="495" s="14" customFormat="1">
      <c r="A495" s="14"/>
      <c r="B495" s="245"/>
      <c r="C495" s="246"/>
      <c r="D495" s="236" t="s">
        <v>221</v>
      </c>
      <c r="E495" s="247" t="s">
        <v>19</v>
      </c>
      <c r="F495" s="248" t="s">
        <v>5075</v>
      </c>
      <c r="G495" s="246"/>
      <c r="H495" s="249">
        <v>1.8600000000000001</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221</v>
      </c>
      <c r="AU495" s="255" t="s">
        <v>83</v>
      </c>
      <c r="AV495" s="14" t="s">
        <v>83</v>
      </c>
      <c r="AW495" s="14" t="s">
        <v>34</v>
      </c>
      <c r="AX495" s="14" t="s">
        <v>74</v>
      </c>
      <c r="AY495" s="255" t="s">
        <v>210</v>
      </c>
    </row>
    <row r="496" s="13" customFormat="1">
      <c r="A496" s="13"/>
      <c r="B496" s="234"/>
      <c r="C496" s="235"/>
      <c r="D496" s="236" t="s">
        <v>221</v>
      </c>
      <c r="E496" s="237" t="s">
        <v>19</v>
      </c>
      <c r="F496" s="238" t="s">
        <v>970</v>
      </c>
      <c r="G496" s="235"/>
      <c r="H496" s="237" t="s">
        <v>19</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221</v>
      </c>
      <c r="AU496" s="244" t="s">
        <v>83</v>
      </c>
      <c r="AV496" s="13" t="s">
        <v>81</v>
      </c>
      <c r="AW496" s="13" t="s">
        <v>34</v>
      </c>
      <c r="AX496" s="13" t="s">
        <v>74</v>
      </c>
      <c r="AY496" s="244" t="s">
        <v>210</v>
      </c>
    </row>
    <row r="497" s="14" customFormat="1">
      <c r="A497" s="14"/>
      <c r="B497" s="245"/>
      <c r="C497" s="246"/>
      <c r="D497" s="236" t="s">
        <v>221</v>
      </c>
      <c r="E497" s="247" t="s">
        <v>19</v>
      </c>
      <c r="F497" s="248" t="s">
        <v>5071</v>
      </c>
      <c r="G497" s="246"/>
      <c r="H497" s="249">
        <v>1.512</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221</v>
      </c>
      <c r="AU497" s="255" t="s">
        <v>83</v>
      </c>
      <c r="AV497" s="14" t="s">
        <v>83</v>
      </c>
      <c r="AW497" s="14" t="s">
        <v>34</v>
      </c>
      <c r="AX497" s="14" t="s">
        <v>74</v>
      </c>
      <c r="AY497" s="255" t="s">
        <v>210</v>
      </c>
    </row>
    <row r="498" s="16" customFormat="1">
      <c r="A498" s="16"/>
      <c r="B498" s="267"/>
      <c r="C498" s="268"/>
      <c r="D498" s="236" t="s">
        <v>221</v>
      </c>
      <c r="E498" s="269" t="s">
        <v>19</v>
      </c>
      <c r="F498" s="270" t="s">
        <v>236</v>
      </c>
      <c r="G498" s="268"/>
      <c r="H498" s="271">
        <v>7.963000000000001</v>
      </c>
      <c r="I498" s="272"/>
      <c r="J498" s="268"/>
      <c r="K498" s="268"/>
      <c r="L498" s="273"/>
      <c r="M498" s="274"/>
      <c r="N498" s="275"/>
      <c r="O498" s="275"/>
      <c r="P498" s="275"/>
      <c r="Q498" s="275"/>
      <c r="R498" s="275"/>
      <c r="S498" s="275"/>
      <c r="T498" s="276"/>
      <c r="U498" s="16"/>
      <c r="V498" s="16"/>
      <c r="W498" s="16"/>
      <c r="X498" s="16"/>
      <c r="Y498" s="16"/>
      <c r="Z498" s="16"/>
      <c r="AA498" s="16"/>
      <c r="AB498" s="16"/>
      <c r="AC498" s="16"/>
      <c r="AD498" s="16"/>
      <c r="AE498" s="16"/>
      <c r="AT498" s="277" t="s">
        <v>221</v>
      </c>
      <c r="AU498" s="277" t="s">
        <v>83</v>
      </c>
      <c r="AV498" s="16" t="s">
        <v>217</v>
      </c>
      <c r="AW498" s="16" t="s">
        <v>34</v>
      </c>
      <c r="AX498" s="16" t="s">
        <v>81</v>
      </c>
      <c r="AY498" s="277" t="s">
        <v>210</v>
      </c>
    </row>
    <row r="499" s="2" customFormat="1" ht="24.15" customHeight="1">
      <c r="A499" s="40"/>
      <c r="B499" s="41"/>
      <c r="C499" s="216" t="s">
        <v>847</v>
      </c>
      <c r="D499" s="216" t="s">
        <v>212</v>
      </c>
      <c r="E499" s="217" t="s">
        <v>5119</v>
      </c>
      <c r="F499" s="218" t="s">
        <v>5120</v>
      </c>
      <c r="G499" s="219" t="s">
        <v>270</v>
      </c>
      <c r="H499" s="220">
        <v>14</v>
      </c>
      <c r="I499" s="221"/>
      <c r="J499" s="222">
        <f>ROUND(I499*H499,2)</f>
        <v>0</v>
      </c>
      <c r="K499" s="218" t="s">
        <v>216</v>
      </c>
      <c r="L499" s="46"/>
      <c r="M499" s="223" t="s">
        <v>19</v>
      </c>
      <c r="N499" s="224" t="s">
        <v>45</v>
      </c>
      <c r="O499" s="86"/>
      <c r="P499" s="225">
        <f>O499*H499</f>
        <v>0</v>
      </c>
      <c r="Q499" s="225">
        <v>0.00012</v>
      </c>
      <c r="R499" s="225">
        <f>Q499*H499</f>
        <v>0.0016800000000000001</v>
      </c>
      <c r="S499" s="225">
        <v>0</v>
      </c>
      <c r="T499" s="226">
        <f>S499*H499</f>
        <v>0</v>
      </c>
      <c r="U499" s="40"/>
      <c r="V499" s="40"/>
      <c r="W499" s="40"/>
      <c r="X499" s="40"/>
      <c r="Y499" s="40"/>
      <c r="Z499" s="40"/>
      <c r="AA499" s="40"/>
      <c r="AB499" s="40"/>
      <c r="AC499" s="40"/>
      <c r="AD499" s="40"/>
      <c r="AE499" s="40"/>
      <c r="AR499" s="227" t="s">
        <v>368</v>
      </c>
      <c r="AT499" s="227" t="s">
        <v>212</v>
      </c>
      <c r="AU499" s="227" t="s">
        <v>83</v>
      </c>
      <c r="AY499" s="19" t="s">
        <v>210</v>
      </c>
      <c r="BE499" s="228">
        <f>IF(N499="základní",J499,0)</f>
        <v>0</v>
      </c>
      <c r="BF499" s="228">
        <f>IF(N499="snížená",J499,0)</f>
        <v>0</v>
      </c>
      <c r="BG499" s="228">
        <f>IF(N499="zákl. přenesená",J499,0)</f>
        <v>0</v>
      </c>
      <c r="BH499" s="228">
        <f>IF(N499="sníž. přenesená",J499,0)</f>
        <v>0</v>
      </c>
      <c r="BI499" s="228">
        <f>IF(N499="nulová",J499,0)</f>
        <v>0</v>
      </c>
      <c r="BJ499" s="19" t="s">
        <v>81</v>
      </c>
      <c r="BK499" s="228">
        <f>ROUND(I499*H499,2)</f>
        <v>0</v>
      </c>
      <c r="BL499" s="19" t="s">
        <v>368</v>
      </c>
      <c r="BM499" s="227" t="s">
        <v>5121</v>
      </c>
    </row>
    <row r="500" s="2" customFormat="1">
      <c r="A500" s="40"/>
      <c r="B500" s="41"/>
      <c r="C500" s="42"/>
      <c r="D500" s="229" t="s">
        <v>219</v>
      </c>
      <c r="E500" s="42"/>
      <c r="F500" s="230" t="s">
        <v>5122</v>
      </c>
      <c r="G500" s="42"/>
      <c r="H500" s="42"/>
      <c r="I500" s="231"/>
      <c r="J500" s="42"/>
      <c r="K500" s="42"/>
      <c r="L500" s="46"/>
      <c r="M500" s="232"/>
      <c r="N500" s="233"/>
      <c r="O500" s="86"/>
      <c r="P500" s="86"/>
      <c r="Q500" s="86"/>
      <c r="R500" s="86"/>
      <c r="S500" s="86"/>
      <c r="T500" s="87"/>
      <c r="U500" s="40"/>
      <c r="V500" s="40"/>
      <c r="W500" s="40"/>
      <c r="X500" s="40"/>
      <c r="Y500" s="40"/>
      <c r="Z500" s="40"/>
      <c r="AA500" s="40"/>
      <c r="AB500" s="40"/>
      <c r="AC500" s="40"/>
      <c r="AD500" s="40"/>
      <c r="AE500" s="40"/>
      <c r="AT500" s="19" t="s">
        <v>219</v>
      </c>
      <c r="AU500" s="19" t="s">
        <v>83</v>
      </c>
    </row>
    <row r="501" s="13" customFormat="1">
      <c r="A501" s="13"/>
      <c r="B501" s="234"/>
      <c r="C501" s="235"/>
      <c r="D501" s="236" t="s">
        <v>221</v>
      </c>
      <c r="E501" s="237" t="s">
        <v>19</v>
      </c>
      <c r="F501" s="238" t="s">
        <v>852</v>
      </c>
      <c r="G501" s="235"/>
      <c r="H501" s="237" t="s">
        <v>19</v>
      </c>
      <c r="I501" s="239"/>
      <c r="J501" s="235"/>
      <c r="K501" s="235"/>
      <c r="L501" s="240"/>
      <c r="M501" s="241"/>
      <c r="N501" s="242"/>
      <c r="O501" s="242"/>
      <c r="P501" s="242"/>
      <c r="Q501" s="242"/>
      <c r="R501" s="242"/>
      <c r="S501" s="242"/>
      <c r="T501" s="243"/>
      <c r="U501" s="13"/>
      <c r="V501" s="13"/>
      <c r="W501" s="13"/>
      <c r="X501" s="13"/>
      <c r="Y501" s="13"/>
      <c r="Z501" s="13"/>
      <c r="AA501" s="13"/>
      <c r="AB501" s="13"/>
      <c r="AC501" s="13"/>
      <c r="AD501" s="13"/>
      <c r="AE501" s="13"/>
      <c r="AT501" s="244" t="s">
        <v>221</v>
      </c>
      <c r="AU501" s="244" t="s">
        <v>83</v>
      </c>
      <c r="AV501" s="13" t="s">
        <v>81</v>
      </c>
      <c r="AW501" s="13" t="s">
        <v>34</v>
      </c>
      <c r="AX501" s="13" t="s">
        <v>74</v>
      </c>
      <c r="AY501" s="244" t="s">
        <v>210</v>
      </c>
    </row>
    <row r="502" s="13" customFormat="1">
      <c r="A502" s="13"/>
      <c r="B502" s="234"/>
      <c r="C502" s="235"/>
      <c r="D502" s="236" t="s">
        <v>221</v>
      </c>
      <c r="E502" s="237" t="s">
        <v>19</v>
      </c>
      <c r="F502" s="238" t="s">
        <v>946</v>
      </c>
      <c r="G502" s="235"/>
      <c r="H502" s="237" t="s">
        <v>19</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221</v>
      </c>
      <c r="AU502" s="244" t="s">
        <v>83</v>
      </c>
      <c r="AV502" s="13" t="s">
        <v>81</v>
      </c>
      <c r="AW502" s="13" t="s">
        <v>34</v>
      </c>
      <c r="AX502" s="13" t="s">
        <v>74</v>
      </c>
      <c r="AY502" s="244" t="s">
        <v>210</v>
      </c>
    </row>
    <row r="503" s="14" customFormat="1">
      <c r="A503" s="14"/>
      <c r="B503" s="245"/>
      <c r="C503" s="246"/>
      <c r="D503" s="236" t="s">
        <v>221</v>
      </c>
      <c r="E503" s="247" t="s">
        <v>19</v>
      </c>
      <c r="F503" s="248" t="s">
        <v>5123</v>
      </c>
      <c r="G503" s="246"/>
      <c r="H503" s="249">
        <v>14</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221</v>
      </c>
      <c r="AU503" s="255" t="s">
        <v>83</v>
      </c>
      <c r="AV503" s="14" t="s">
        <v>83</v>
      </c>
      <c r="AW503" s="14" t="s">
        <v>34</v>
      </c>
      <c r="AX503" s="14" t="s">
        <v>81</v>
      </c>
      <c r="AY503" s="255" t="s">
        <v>210</v>
      </c>
    </row>
    <row r="504" s="2" customFormat="1" ht="16.5" customHeight="1">
      <c r="A504" s="40"/>
      <c r="B504" s="41"/>
      <c r="C504" s="278" t="s">
        <v>855</v>
      </c>
      <c r="D504" s="278" t="s">
        <v>424</v>
      </c>
      <c r="E504" s="279" t="s">
        <v>1021</v>
      </c>
      <c r="F504" s="280" t="s">
        <v>970</v>
      </c>
      <c r="G504" s="281" t="s">
        <v>215</v>
      </c>
      <c r="H504" s="282">
        <v>1.512</v>
      </c>
      <c r="I504" s="283"/>
      <c r="J504" s="284">
        <f>ROUND(I504*H504,2)</f>
        <v>0</v>
      </c>
      <c r="K504" s="280" t="s">
        <v>216</v>
      </c>
      <c r="L504" s="285"/>
      <c r="M504" s="286" t="s">
        <v>19</v>
      </c>
      <c r="N504" s="287" t="s">
        <v>45</v>
      </c>
      <c r="O504" s="86"/>
      <c r="P504" s="225">
        <f>O504*H504</f>
        <v>0</v>
      </c>
      <c r="Q504" s="225">
        <v>0.75</v>
      </c>
      <c r="R504" s="225">
        <f>Q504*H504</f>
        <v>1.1339999999999999</v>
      </c>
      <c r="S504" s="225">
        <v>0</v>
      </c>
      <c r="T504" s="226">
        <f>S504*H504</f>
        <v>0</v>
      </c>
      <c r="U504" s="40"/>
      <c r="V504" s="40"/>
      <c r="W504" s="40"/>
      <c r="X504" s="40"/>
      <c r="Y504" s="40"/>
      <c r="Z504" s="40"/>
      <c r="AA504" s="40"/>
      <c r="AB504" s="40"/>
      <c r="AC504" s="40"/>
      <c r="AD504" s="40"/>
      <c r="AE504" s="40"/>
      <c r="AR504" s="227" t="s">
        <v>498</v>
      </c>
      <c r="AT504" s="227" t="s">
        <v>424</v>
      </c>
      <c r="AU504" s="227" t="s">
        <v>83</v>
      </c>
      <c r="AY504" s="19" t="s">
        <v>210</v>
      </c>
      <c r="BE504" s="228">
        <f>IF(N504="základní",J504,0)</f>
        <v>0</v>
      </c>
      <c r="BF504" s="228">
        <f>IF(N504="snížená",J504,0)</f>
        <v>0</v>
      </c>
      <c r="BG504" s="228">
        <f>IF(N504="zákl. přenesená",J504,0)</f>
        <v>0</v>
      </c>
      <c r="BH504" s="228">
        <f>IF(N504="sníž. přenesená",J504,0)</f>
        <v>0</v>
      </c>
      <c r="BI504" s="228">
        <f>IF(N504="nulová",J504,0)</f>
        <v>0</v>
      </c>
      <c r="BJ504" s="19" t="s">
        <v>81</v>
      </c>
      <c r="BK504" s="228">
        <f>ROUND(I504*H504,2)</f>
        <v>0</v>
      </c>
      <c r="BL504" s="19" t="s">
        <v>368</v>
      </c>
      <c r="BM504" s="227" t="s">
        <v>5124</v>
      </c>
    </row>
    <row r="505" s="13" customFormat="1">
      <c r="A505" s="13"/>
      <c r="B505" s="234"/>
      <c r="C505" s="235"/>
      <c r="D505" s="236" t="s">
        <v>221</v>
      </c>
      <c r="E505" s="237" t="s">
        <v>19</v>
      </c>
      <c r="F505" s="238" t="s">
        <v>852</v>
      </c>
      <c r="G505" s="235"/>
      <c r="H505" s="237" t="s">
        <v>19</v>
      </c>
      <c r="I505" s="239"/>
      <c r="J505" s="235"/>
      <c r="K505" s="235"/>
      <c r="L505" s="240"/>
      <c r="M505" s="241"/>
      <c r="N505" s="242"/>
      <c r="O505" s="242"/>
      <c r="P505" s="242"/>
      <c r="Q505" s="242"/>
      <c r="R505" s="242"/>
      <c r="S505" s="242"/>
      <c r="T505" s="243"/>
      <c r="U505" s="13"/>
      <c r="V505" s="13"/>
      <c r="W505" s="13"/>
      <c r="X505" s="13"/>
      <c r="Y505" s="13"/>
      <c r="Z505" s="13"/>
      <c r="AA505" s="13"/>
      <c r="AB505" s="13"/>
      <c r="AC505" s="13"/>
      <c r="AD505" s="13"/>
      <c r="AE505" s="13"/>
      <c r="AT505" s="244" t="s">
        <v>221</v>
      </c>
      <c r="AU505" s="244" t="s">
        <v>83</v>
      </c>
      <c r="AV505" s="13" t="s">
        <v>81</v>
      </c>
      <c r="AW505" s="13" t="s">
        <v>34</v>
      </c>
      <c r="AX505" s="13" t="s">
        <v>74</v>
      </c>
      <c r="AY505" s="244" t="s">
        <v>210</v>
      </c>
    </row>
    <row r="506" s="13" customFormat="1">
      <c r="A506" s="13"/>
      <c r="B506" s="234"/>
      <c r="C506" s="235"/>
      <c r="D506" s="236" t="s">
        <v>221</v>
      </c>
      <c r="E506" s="237" t="s">
        <v>19</v>
      </c>
      <c r="F506" s="238" t="s">
        <v>946</v>
      </c>
      <c r="G506" s="235"/>
      <c r="H506" s="237" t="s">
        <v>19</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221</v>
      </c>
      <c r="AU506" s="244" t="s">
        <v>83</v>
      </c>
      <c r="AV506" s="13" t="s">
        <v>81</v>
      </c>
      <c r="AW506" s="13" t="s">
        <v>34</v>
      </c>
      <c r="AX506" s="13" t="s">
        <v>74</v>
      </c>
      <c r="AY506" s="244" t="s">
        <v>210</v>
      </c>
    </row>
    <row r="507" s="14" customFormat="1">
      <c r="A507" s="14"/>
      <c r="B507" s="245"/>
      <c r="C507" s="246"/>
      <c r="D507" s="236" t="s">
        <v>221</v>
      </c>
      <c r="E507" s="247" t="s">
        <v>19</v>
      </c>
      <c r="F507" s="248" t="s">
        <v>5125</v>
      </c>
      <c r="G507" s="246"/>
      <c r="H507" s="249">
        <v>0.64000000000000001</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221</v>
      </c>
      <c r="AU507" s="255" t="s">
        <v>83</v>
      </c>
      <c r="AV507" s="14" t="s">
        <v>83</v>
      </c>
      <c r="AW507" s="14" t="s">
        <v>34</v>
      </c>
      <c r="AX507" s="14" t="s">
        <v>74</v>
      </c>
      <c r="AY507" s="255" t="s">
        <v>210</v>
      </c>
    </row>
    <row r="508" s="14" customFormat="1">
      <c r="A508" s="14"/>
      <c r="B508" s="245"/>
      <c r="C508" s="246"/>
      <c r="D508" s="236" t="s">
        <v>221</v>
      </c>
      <c r="E508" s="247" t="s">
        <v>19</v>
      </c>
      <c r="F508" s="248" t="s">
        <v>5126</v>
      </c>
      <c r="G508" s="246"/>
      <c r="H508" s="249">
        <v>0.40000000000000002</v>
      </c>
      <c r="I508" s="250"/>
      <c r="J508" s="246"/>
      <c r="K508" s="246"/>
      <c r="L508" s="251"/>
      <c r="M508" s="252"/>
      <c r="N508" s="253"/>
      <c r="O508" s="253"/>
      <c r="P508" s="253"/>
      <c r="Q508" s="253"/>
      <c r="R508" s="253"/>
      <c r="S508" s="253"/>
      <c r="T508" s="254"/>
      <c r="U508" s="14"/>
      <c r="V508" s="14"/>
      <c r="W508" s="14"/>
      <c r="X508" s="14"/>
      <c r="Y508" s="14"/>
      <c r="Z508" s="14"/>
      <c r="AA508" s="14"/>
      <c r="AB508" s="14"/>
      <c r="AC508" s="14"/>
      <c r="AD508" s="14"/>
      <c r="AE508" s="14"/>
      <c r="AT508" s="255" t="s">
        <v>221</v>
      </c>
      <c r="AU508" s="255" t="s">
        <v>83</v>
      </c>
      <c r="AV508" s="14" t="s">
        <v>83</v>
      </c>
      <c r="AW508" s="14" t="s">
        <v>34</v>
      </c>
      <c r="AX508" s="14" t="s">
        <v>74</v>
      </c>
      <c r="AY508" s="255" t="s">
        <v>210</v>
      </c>
    </row>
    <row r="509" s="14" customFormat="1">
      <c r="A509" s="14"/>
      <c r="B509" s="245"/>
      <c r="C509" s="246"/>
      <c r="D509" s="236" t="s">
        <v>221</v>
      </c>
      <c r="E509" s="247" t="s">
        <v>19</v>
      </c>
      <c r="F509" s="248" t="s">
        <v>5126</v>
      </c>
      <c r="G509" s="246"/>
      <c r="H509" s="249">
        <v>0.40000000000000002</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221</v>
      </c>
      <c r="AU509" s="255" t="s">
        <v>83</v>
      </c>
      <c r="AV509" s="14" t="s">
        <v>83</v>
      </c>
      <c r="AW509" s="14" t="s">
        <v>34</v>
      </c>
      <c r="AX509" s="14" t="s">
        <v>74</v>
      </c>
      <c r="AY509" s="255" t="s">
        <v>210</v>
      </c>
    </row>
    <row r="510" s="16" customFormat="1">
      <c r="A510" s="16"/>
      <c r="B510" s="267"/>
      <c r="C510" s="268"/>
      <c r="D510" s="236" t="s">
        <v>221</v>
      </c>
      <c r="E510" s="269" t="s">
        <v>19</v>
      </c>
      <c r="F510" s="270" t="s">
        <v>236</v>
      </c>
      <c r="G510" s="268"/>
      <c r="H510" s="271">
        <v>1.44</v>
      </c>
      <c r="I510" s="272"/>
      <c r="J510" s="268"/>
      <c r="K510" s="268"/>
      <c r="L510" s="273"/>
      <c r="M510" s="274"/>
      <c r="N510" s="275"/>
      <c r="O510" s="275"/>
      <c r="P510" s="275"/>
      <c r="Q510" s="275"/>
      <c r="R510" s="275"/>
      <c r="S510" s="275"/>
      <c r="T510" s="276"/>
      <c r="U510" s="16"/>
      <c r="V510" s="16"/>
      <c r="W510" s="16"/>
      <c r="X510" s="16"/>
      <c r="Y510" s="16"/>
      <c r="Z510" s="16"/>
      <c r="AA510" s="16"/>
      <c r="AB510" s="16"/>
      <c r="AC510" s="16"/>
      <c r="AD510" s="16"/>
      <c r="AE510" s="16"/>
      <c r="AT510" s="277" t="s">
        <v>221</v>
      </c>
      <c r="AU510" s="277" t="s">
        <v>83</v>
      </c>
      <c r="AV510" s="16" t="s">
        <v>217</v>
      </c>
      <c r="AW510" s="16" t="s">
        <v>34</v>
      </c>
      <c r="AX510" s="16" t="s">
        <v>81</v>
      </c>
      <c r="AY510" s="277" t="s">
        <v>210</v>
      </c>
    </row>
    <row r="511" s="14" customFormat="1">
      <c r="A511" s="14"/>
      <c r="B511" s="245"/>
      <c r="C511" s="246"/>
      <c r="D511" s="236" t="s">
        <v>221</v>
      </c>
      <c r="E511" s="246"/>
      <c r="F511" s="248" t="s">
        <v>5127</v>
      </c>
      <c r="G511" s="246"/>
      <c r="H511" s="249">
        <v>1.512</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221</v>
      </c>
      <c r="AU511" s="255" t="s">
        <v>83</v>
      </c>
      <c r="AV511" s="14" t="s">
        <v>83</v>
      </c>
      <c r="AW511" s="14" t="s">
        <v>4</v>
      </c>
      <c r="AX511" s="14" t="s">
        <v>81</v>
      </c>
      <c r="AY511" s="255" t="s">
        <v>210</v>
      </c>
    </row>
    <row r="512" s="2" customFormat="1" ht="16.5" customHeight="1">
      <c r="A512" s="40"/>
      <c r="B512" s="41"/>
      <c r="C512" s="216" t="s">
        <v>860</v>
      </c>
      <c r="D512" s="216" t="s">
        <v>212</v>
      </c>
      <c r="E512" s="217" t="s">
        <v>1331</v>
      </c>
      <c r="F512" s="218" t="s">
        <v>1332</v>
      </c>
      <c r="G512" s="219" t="s">
        <v>295</v>
      </c>
      <c r="H512" s="220">
        <v>1</v>
      </c>
      <c r="I512" s="221"/>
      <c r="J512" s="222">
        <f>ROUND(I512*H512,2)</f>
        <v>0</v>
      </c>
      <c r="K512" s="218" t="s">
        <v>296</v>
      </c>
      <c r="L512" s="46"/>
      <c r="M512" s="223" t="s">
        <v>19</v>
      </c>
      <c r="N512" s="224" t="s">
        <v>45</v>
      </c>
      <c r="O512" s="86"/>
      <c r="P512" s="225">
        <f>O512*H512</f>
        <v>0</v>
      </c>
      <c r="Q512" s="225">
        <v>0</v>
      </c>
      <c r="R512" s="225">
        <f>Q512*H512</f>
        <v>0</v>
      </c>
      <c r="S512" s="225">
        <v>0</v>
      </c>
      <c r="T512" s="226">
        <f>S512*H512</f>
        <v>0</v>
      </c>
      <c r="U512" s="40"/>
      <c r="V512" s="40"/>
      <c r="W512" s="40"/>
      <c r="X512" s="40"/>
      <c r="Y512" s="40"/>
      <c r="Z512" s="40"/>
      <c r="AA512" s="40"/>
      <c r="AB512" s="40"/>
      <c r="AC512" s="40"/>
      <c r="AD512" s="40"/>
      <c r="AE512" s="40"/>
      <c r="AR512" s="227" t="s">
        <v>368</v>
      </c>
      <c r="AT512" s="227" t="s">
        <v>212</v>
      </c>
      <c r="AU512" s="227" t="s">
        <v>83</v>
      </c>
      <c r="AY512" s="19" t="s">
        <v>210</v>
      </c>
      <c r="BE512" s="228">
        <f>IF(N512="základní",J512,0)</f>
        <v>0</v>
      </c>
      <c r="BF512" s="228">
        <f>IF(N512="snížená",J512,0)</f>
        <v>0</v>
      </c>
      <c r="BG512" s="228">
        <f>IF(N512="zákl. přenesená",J512,0)</f>
        <v>0</v>
      </c>
      <c r="BH512" s="228">
        <f>IF(N512="sníž. přenesená",J512,0)</f>
        <v>0</v>
      </c>
      <c r="BI512" s="228">
        <f>IF(N512="nulová",J512,0)</f>
        <v>0</v>
      </c>
      <c r="BJ512" s="19" t="s">
        <v>81</v>
      </c>
      <c r="BK512" s="228">
        <f>ROUND(I512*H512,2)</f>
        <v>0</v>
      </c>
      <c r="BL512" s="19" t="s">
        <v>368</v>
      </c>
      <c r="BM512" s="227" t="s">
        <v>1333</v>
      </c>
    </row>
    <row r="513" s="13" customFormat="1">
      <c r="A513" s="13"/>
      <c r="B513" s="234"/>
      <c r="C513" s="235"/>
      <c r="D513" s="236" t="s">
        <v>221</v>
      </c>
      <c r="E513" s="237" t="s">
        <v>19</v>
      </c>
      <c r="F513" s="238" t="s">
        <v>852</v>
      </c>
      <c r="G513" s="235"/>
      <c r="H513" s="237" t="s">
        <v>19</v>
      </c>
      <c r="I513" s="239"/>
      <c r="J513" s="235"/>
      <c r="K513" s="235"/>
      <c r="L513" s="240"/>
      <c r="M513" s="241"/>
      <c r="N513" s="242"/>
      <c r="O513" s="242"/>
      <c r="P513" s="242"/>
      <c r="Q513" s="242"/>
      <c r="R513" s="242"/>
      <c r="S513" s="242"/>
      <c r="T513" s="243"/>
      <c r="U513" s="13"/>
      <c r="V513" s="13"/>
      <c r="W513" s="13"/>
      <c r="X513" s="13"/>
      <c r="Y513" s="13"/>
      <c r="Z513" s="13"/>
      <c r="AA513" s="13"/>
      <c r="AB513" s="13"/>
      <c r="AC513" s="13"/>
      <c r="AD513" s="13"/>
      <c r="AE513" s="13"/>
      <c r="AT513" s="244" t="s">
        <v>221</v>
      </c>
      <c r="AU513" s="244" t="s">
        <v>83</v>
      </c>
      <c r="AV513" s="13" t="s">
        <v>81</v>
      </c>
      <c r="AW513" s="13" t="s">
        <v>34</v>
      </c>
      <c r="AX513" s="13" t="s">
        <v>74</v>
      </c>
      <c r="AY513" s="244" t="s">
        <v>210</v>
      </c>
    </row>
    <row r="514" s="13" customFormat="1">
      <c r="A514" s="13"/>
      <c r="B514" s="234"/>
      <c r="C514" s="235"/>
      <c r="D514" s="236" t="s">
        <v>221</v>
      </c>
      <c r="E514" s="237" t="s">
        <v>19</v>
      </c>
      <c r="F514" s="238" t="s">
        <v>946</v>
      </c>
      <c r="G514" s="235"/>
      <c r="H514" s="237" t="s">
        <v>19</v>
      </c>
      <c r="I514" s="239"/>
      <c r="J514" s="235"/>
      <c r="K514" s="235"/>
      <c r="L514" s="240"/>
      <c r="M514" s="241"/>
      <c r="N514" s="242"/>
      <c r="O514" s="242"/>
      <c r="P514" s="242"/>
      <c r="Q514" s="242"/>
      <c r="R514" s="242"/>
      <c r="S514" s="242"/>
      <c r="T514" s="243"/>
      <c r="U514" s="13"/>
      <c r="V514" s="13"/>
      <c r="W514" s="13"/>
      <c r="X514" s="13"/>
      <c r="Y514" s="13"/>
      <c r="Z514" s="13"/>
      <c r="AA514" s="13"/>
      <c r="AB514" s="13"/>
      <c r="AC514" s="13"/>
      <c r="AD514" s="13"/>
      <c r="AE514" s="13"/>
      <c r="AT514" s="244" t="s">
        <v>221</v>
      </c>
      <c r="AU514" s="244" t="s">
        <v>83</v>
      </c>
      <c r="AV514" s="13" t="s">
        <v>81</v>
      </c>
      <c r="AW514" s="13" t="s">
        <v>34</v>
      </c>
      <c r="AX514" s="13" t="s">
        <v>74</v>
      </c>
      <c r="AY514" s="244" t="s">
        <v>210</v>
      </c>
    </row>
    <row r="515" s="14" customFormat="1">
      <c r="A515" s="14"/>
      <c r="B515" s="245"/>
      <c r="C515" s="246"/>
      <c r="D515" s="236" t="s">
        <v>221</v>
      </c>
      <c r="E515" s="247" t="s">
        <v>19</v>
      </c>
      <c r="F515" s="248" t="s">
        <v>81</v>
      </c>
      <c r="G515" s="246"/>
      <c r="H515" s="249">
        <v>1</v>
      </c>
      <c r="I515" s="250"/>
      <c r="J515" s="246"/>
      <c r="K515" s="246"/>
      <c r="L515" s="251"/>
      <c r="M515" s="252"/>
      <c r="N515" s="253"/>
      <c r="O515" s="253"/>
      <c r="P515" s="253"/>
      <c r="Q515" s="253"/>
      <c r="R515" s="253"/>
      <c r="S515" s="253"/>
      <c r="T515" s="254"/>
      <c r="U515" s="14"/>
      <c r="V515" s="14"/>
      <c r="W515" s="14"/>
      <c r="X515" s="14"/>
      <c r="Y515" s="14"/>
      <c r="Z515" s="14"/>
      <c r="AA515" s="14"/>
      <c r="AB515" s="14"/>
      <c r="AC515" s="14"/>
      <c r="AD515" s="14"/>
      <c r="AE515" s="14"/>
      <c r="AT515" s="255" t="s">
        <v>221</v>
      </c>
      <c r="AU515" s="255" t="s">
        <v>83</v>
      </c>
      <c r="AV515" s="14" t="s">
        <v>83</v>
      </c>
      <c r="AW515" s="14" t="s">
        <v>34</v>
      </c>
      <c r="AX515" s="14" t="s">
        <v>74</v>
      </c>
      <c r="AY515" s="255" t="s">
        <v>210</v>
      </c>
    </row>
    <row r="516" s="16" customFormat="1">
      <c r="A516" s="16"/>
      <c r="B516" s="267"/>
      <c r="C516" s="268"/>
      <c r="D516" s="236" t="s">
        <v>221</v>
      </c>
      <c r="E516" s="269" t="s">
        <v>19</v>
      </c>
      <c r="F516" s="270" t="s">
        <v>236</v>
      </c>
      <c r="G516" s="268"/>
      <c r="H516" s="271">
        <v>1</v>
      </c>
      <c r="I516" s="272"/>
      <c r="J516" s="268"/>
      <c r="K516" s="268"/>
      <c r="L516" s="273"/>
      <c r="M516" s="274"/>
      <c r="N516" s="275"/>
      <c r="O516" s="275"/>
      <c r="P516" s="275"/>
      <c r="Q516" s="275"/>
      <c r="R516" s="275"/>
      <c r="S516" s="275"/>
      <c r="T516" s="276"/>
      <c r="U516" s="16"/>
      <c r="V516" s="16"/>
      <c r="W516" s="16"/>
      <c r="X516" s="16"/>
      <c r="Y516" s="16"/>
      <c r="Z516" s="16"/>
      <c r="AA516" s="16"/>
      <c r="AB516" s="16"/>
      <c r="AC516" s="16"/>
      <c r="AD516" s="16"/>
      <c r="AE516" s="16"/>
      <c r="AT516" s="277" t="s">
        <v>221</v>
      </c>
      <c r="AU516" s="277" t="s">
        <v>83</v>
      </c>
      <c r="AV516" s="16" t="s">
        <v>217</v>
      </c>
      <c r="AW516" s="16" t="s">
        <v>34</v>
      </c>
      <c r="AX516" s="16" t="s">
        <v>81</v>
      </c>
      <c r="AY516" s="277" t="s">
        <v>210</v>
      </c>
    </row>
    <row r="517" s="2" customFormat="1" ht="16.5" customHeight="1">
      <c r="A517" s="40"/>
      <c r="B517" s="41"/>
      <c r="C517" s="216" t="s">
        <v>865</v>
      </c>
      <c r="D517" s="216" t="s">
        <v>212</v>
      </c>
      <c r="E517" s="217" t="s">
        <v>5128</v>
      </c>
      <c r="F517" s="218" t="s">
        <v>5129</v>
      </c>
      <c r="G517" s="219" t="s">
        <v>295</v>
      </c>
      <c r="H517" s="220">
        <v>1</v>
      </c>
      <c r="I517" s="221"/>
      <c r="J517" s="222">
        <f>ROUND(I517*H517,2)</f>
        <v>0</v>
      </c>
      <c r="K517" s="218" t="s">
        <v>296</v>
      </c>
      <c r="L517" s="46"/>
      <c r="M517" s="223" t="s">
        <v>19</v>
      </c>
      <c r="N517" s="224" t="s">
        <v>45</v>
      </c>
      <c r="O517" s="86"/>
      <c r="P517" s="225">
        <f>O517*H517</f>
        <v>0</v>
      </c>
      <c r="Q517" s="225">
        <v>0</v>
      </c>
      <c r="R517" s="225">
        <f>Q517*H517</f>
        <v>0</v>
      </c>
      <c r="S517" s="225">
        <v>0</v>
      </c>
      <c r="T517" s="226">
        <f>S517*H517</f>
        <v>0</v>
      </c>
      <c r="U517" s="40"/>
      <c r="V517" s="40"/>
      <c r="W517" s="40"/>
      <c r="X517" s="40"/>
      <c r="Y517" s="40"/>
      <c r="Z517" s="40"/>
      <c r="AA517" s="40"/>
      <c r="AB517" s="40"/>
      <c r="AC517" s="40"/>
      <c r="AD517" s="40"/>
      <c r="AE517" s="40"/>
      <c r="AR517" s="227" t="s">
        <v>368</v>
      </c>
      <c r="AT517" s="227" t="s">
        <v>212</v>
      </c>
      <c r="AU517" s="227" t="s">
        <v>83</v>
      </c>
      <c r="AY517" s="19" t="s">
        <v>210</v>
      </c>
      <c r="BE517" s="228">
        <f>IF(N517="základní",J517,0)</f>
        <v>0</v>
      </c>
      <c r="BF517" s="228">
        <f>IF(N517="snížená",J517,0)</f>
        <v>0</v>
      </c>
      <c r="BG517" s="228">
        <f>IF(N517="zákl. přenesená",J517,0)</f>
        <v>0</v>
      </c>
      <c r="BH517" s="228">
        <f>IF(N517="sníž. přenesená",J517,0)</f>
        <v>0</v>
      </c>
      <c r="BI517" s="228">
        <f>IF(N517="nulová",J517,0)</f>
        <v>0</v>
      </c>
      <c r="BJ517" s="19" t="s">
        <v>81</v>
      </c>
      <c r="BK517" s="228">
        <f>ROUND(I517*H517,2)</f>
        <v>0</v>
      </c>
      <c r="BL517" s="19" t="s">
        <v>368</v>
      </c>
      <c r="BM517" s="227" t="s">
        <v>5130</v>
      </c>
    </row>
    <row r="518" s="13" customFormat="1">
      <c r="A518" s="13"/>
      <c r="B518" s="234"/>
      <c r="C518" s="235"/>
      <c r="D518" s="236" t="s">
        <v>221</v>
      </c>
      <c r="E518" s="237" t="s">
        <v>19</v>
      </c>
      <c r="F518" s="238" t="s">
        <v>852</v>
      </c>
      <c r="G518" s="235"/>
      <c r="H518" s="237" t="s">
        <v>19</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221</v>
      </c>
      <c r="AU518" s="244" t="s">
        <v>83</v>
      </c>
      <c r="AV518" s="13" t="s">
        <v>81</v>
      </c>
      <c r="AW518" s="13" t="s">
        <v>34</v>
      </c>
      <c r="AX518" s="13" t="s">
        <v>74</v>
      </c>
      <c r="AY518" s="244" t="s">
        <v>210</v>
      </c>
    </row>
    <row r="519" s="13" customFormat="1">
      <c r="A519" s="13"/>
      <c r="B519" s="234"/>
      <c r="C519" s="235"/>
      <c r="D519" s="236" t="s">
        <v>221</v>
      </c>
      <c r="E519" s="237" t="s">
        <v>19</v>
      </c>
      <c r="F519" s="238" t="s">
        <v>946</v>
      </c>
      <c r="G519" s="235"/>
      <c r="H519" s="237" t="s">
        <v>19</v>
      </c>
      <c r="I519" s="239"/>
      <c r="J519" s="235"/>
      <c r="K519" s="235"/>
      <c r="L519" s="240"/>
      <c r="M519" s="241"/>
      <c r="N519" s="242"/>
      <c r="O519" s="242"/>
      <c r="P519" s="242"/>
      <c r="Q519" s="242"/>
      <c r="R519" s="242"/>
      <c r="S519" s="242"/>
      <c r="T519" s="243"/>
      <c r="U519" s="13"/>
      <c r="V519" s="13"/>
      <c r="W519" s="13"/>
      <c r="X519" s="13"/>
      <c r="Y519" s="13"/>
      <c r="Z519" s="13"/>
      <c r="AA519" s="13"/>
      <c r="AB519" s="13"/>
      <c r="AC519" s="13"/>
      <c r="AD519" s="13"/>
      <c r="AE519" s="13"/>
      <c r="AT519" s="244" t="s">
        <v>221</v>
      </c>
      <c r="AU519" s="244" t="s">
        <v>83</v>
      </c>
      <c r="AV519" s="13" t="s">
        <v>81</v>
      </c>
      <c r="AW519" s="13" t="s">
        <v>34</v>
      </c>
      <c r="AX519" s="13" t="s">
        <v>74</v>
      </c>
      <c r="AY519" s="244" t="s">
        <v>210</v>
      </c>
    </row>
    <row r="520" s="14" customFormat="1">
      <c r="A520" s="14"/>
      <c r="B520" s="245"/>
      <c r="C520" s="246"/>
      <c r="D520" s="236" t="s">
        <v>221</v>
      </c>
      <c r="E520" s="247" t="s">
        <v>19</v>
      </c>
      <c r="F520" s="248" t="s">
        <v>81</v>
      </c>
      <c r="G520" s="246"/>
      <c r="H520" s="249">
        <v>1</v>
      </c>
      <c r="I520" s="250"/>
      <c r="J520" s="246"/>
      <c r="K520" s="246"/>
      <c r="L520" s="251"/>
      <c r="M520" s="252"/>
      <c r="N520" s="253"/>
      <c r="O520" s="253"/>
      <c r="P520" s="253"/>
      <c r="Q520" s="253"/>
      <c r="R520" s="253"/>
      <c r="S520" s="253"/>
      <c r="T520" s="254"/>
      <c r="U520" s="14"/>
      <c r="V520" s="14"/>
      <c r="W520" s="14"/>
      <c r="X520" s="14"/>
      <c r="Y520" s="14"/>
      <c r="Z520" s="14"/>
      <c r="AA520" s="14"/>
      <c r="AB520" s="14"/>
      <c r="AC520" s="14"/>
      <c r="AD520" s="14"/>
      <c r="AE520" s="14"/>
      <c r="AT520" s="255" t="s">
        <v>221</v>
      </c>
      <c r="AU520" s="255" t="s">
        <v>83</v>
      </c>
      <c r="AV520" s="14" t="s">
        <v>83</v>
      </c>
      <c r="AW520" s="14" t="s">
        <v>34</v>
      </c>
      <c r="AX520" s="14" t="s">
        <v>74</v>
      </c>
      <c r="AY520" s="255" t="s">
        <v>210</v>
      </c>
    </row>
    <row r="521" s="16" customFormat="1">
      <c r="A521" s="16"/>
      <c r="B521" s="267"/>
      <c r="C521" s="268"/>
      <c r="D521" s="236" t="s">
        <v>221</v>
      </c>
      <c r="E521" s="269" t="s">
        <v>19</v>
      </c>
      <c r="F521" s="270" t="s">
        <v>236</v>
      </c>
      <c r="G521" s="268"/>
      <c r="H521" s="271">
        <v>1</v>
      </c>
      <c r="I521" s="272"/>
      <c r="J521" s="268"/>
      <c r="K521" s="268"/>
      <c r="L521" s="273"/>
      <c r="M521" s="274"/>
      <c r="N521" s="275"/>
      <c r="O521" s="275"/>
      <c r="P521" s="275"/>
      <c r="Q521" s="275"/>
      <c r="R521" s="275"/>
      <c r="S521" s="275"/>
      <c r="T521" s="276"/>
      <c r="U521" s="16"/>
      <c r="V521" s="16"/>
      <c r="W521" s="16"/>
      <c r="X521" s="16"/>
      <c r="Y521" s="16"/>
      <c r="Z521" s="16"/>
      <c r="AA521" s="16"/>
      <c r="AB521" s="16"/>
      <c r="AC521" s="16"/>
      <c r="AD521" s="16"/>
      <c r="AE521" s="16"/>
      <c r="AT521" s="277" t="s">
        <v>221</v>
      </c>
      <c r="AU521" s="277" t="s">
        <v>83</v>
      </c>
      <c r="AV521" s="16" t="s">
        <v>217</v>
      </c>
      <c r="AW521" s="16" t="s">
        <v>34</v>
      </c>
      <c r="AX521" s="16" t="s">
        <v>81</v>
      </c>
      <c r="AY521" s="277" t="s">
        <v>210</v>
      </c>
    </row>
    <row r="522" s="2" customFormat="1" ht="16.5" customHeight="1">
      <c r="A522" s="40"/>
      <c r="B522" s="41"/>
      <c r="C522" s="216" t="s">
        <v>872</v>
      </c>
      <c r="D522" s="216" t="s">
        <v>212</v>
      </c>
      <c r="E522" s="217" t="s">
        <v>5131</v>
      </c>
      <c r="F522" s="218" t="s">
        <v>5132</v>
      </c>
      <c r="G522" s="219" t="s">
        <v>295</v>
      </c>
      <c r="H522" s="220">
        <v>4</v>
      </c>
      <c r="I522" s="221"/>
      <c r="J522" s="222">
        <f>ROUND(I522*H522,2)</f>
        <v>0</v>
      </c>
      <c r="K522" s="218" t="s">
        <v>296</v>
      </c>
      <c r="L522" s="46"/>
      <c r="M522" s="223" t="s">
        <v>19</v>
      </c>
      <c r="N522" s="224" t="s">
        <v>45</v>
      </c>
      <c r="O522" s="86"/>
      <c r="P522" s="225">
        <f>O522*H522</f>
        <v>0</v>
      </c>
      <c r="Q522" s="225">
        <v>0</v>
      </c>
      <c r="R522" s="225">
        <f>Q522*H522</f>
        <v>0</v>
      </c>
      <c r="S522" s="225">
        <v>0</v>
      </c>
      <c r="T522" s="226">
        <f>S522*H522</f>
        <v>0</v>
      </c>
      <c r="U522" s="40"/>
      <c r="V522" s="40"/>
      <c r="W522" s="40"/>
      <c r="X522" s="40"/>
      <c r="Y522" s="40"/>
      <c r="Z522" s="40"/>
      <c r="AA522" s="40"/>
      <c r="AB522" s="40"/>
      <c r="AC522" s="40"/>
      <c r="AD522" s="40"/>
      <c r="AE522" s="40"/>
      <c r="AR522" s="227" t="s">
        <v>368</v>
      </c>
      <c r="AT522" s="227" t="s">
        <v>212</v>
      </c>
      <c r="AU522" s="227" t="s">
        <v>83</v>
      </c>
      <c r="AY522" s="19" t="s">
        <v>210</v>
      </c>
      <c r="BE522" s="228">
        <f>IF(N522="základní",J522,0)</f>
        <v>0</v>
      </c>
      <c r="BF522" s="228">
        <f>IF(N522="snížená",J522,0)</f>
        <v>0</v>
      </c>
      <c r="BG522" s="228">
        <f>IF(N522="zákl. přenesená",J522,0)</f>
        <v>0</v>
      </c>
      <c r="BH522" s="228">
        <f>IF(N522="sníž. přenesená",J522,0)</f>
        <v>0</v>
      </c>
      <c r="BI522" s="228">
        <f>IF(N522="nulová",J522,0)</f>
        <v>0</v>
      </c>
      <c r="BJ522" s="19" t="s">
        <v>81</v>
      </c>
      <c r="BK522" s="228">
        <f>ROUND(I522*H522,2)</f>
        <v>0</v>
      </c>
      <c r="BL522" s="19" t="s">
        <v>368</v>
      </c>
      <c r="BM522" s="227" t="s">
        <v>5133</v>
      </c>
    </row>
    <row r="523" s="13" customFormat="1">
      <c r="A523" s="13"/>
      <c r="B523" s="234"/>
      <c r="C523" s="235"/>
      <c r="D523" s="236" t="s">
        <v>221</v>
      </c>
      <c r="E523" s="237" t="s">
        <v>19</v>
      </c>
      <c r="F523" s="238" t="s">
        <v>852</v>
      </c>
      <c r="G523" s="235"/>
      <c r="H523" s="237" t="s">
        <v>19</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221</v>
      </c>
      <c r="AU523" s="244" t="s">
        <v>83</v>
      </c>
      <c r="AV523" s="13" t="s">
        <v>81</v>
      </c>
      <c r="AW523" s="13" t="s">
        <v>34</v>
      </c>
      <c r="AX523" s="13" t="s">
        <v>74</v>
      </c>
      <c r="AY523" s="244" t="s">
        <v>210</v>
      </c>
    </row>
    <row r="524" s="13" customFormat="1">
      <c r="A524" s="13"/>
      <c r="B524" s="234"/>
      <c r="C524" s="235"/>
      <c r="D524" s="236" t="s">
        <v>221</v>
      </c>
      <c r="E524" s="237" t="s">
        <v>19</v>
      </c>
      <c r="F524" s="238" t="s">
        <v>946</v>
      </c>
      <c r="G524" s="235"/>
      <c r="H524" s="237" t="s">
        <v>19</v>
      </c>
      <c r="I524" s="239"/>
      <c r="J524" s="235"/>
      <c r="K524" s="235"/>
      <c r="L524" s="240"/>
      <c r="M524" s="241"/>
      <c r="N524" s="242"/>
      <c r="O524" s="242"/>
      <c r="P524" s="242"/>
      <c r="Q524" s="242"/>
      <c r="R524" s="242"/>
      <c r="S524" s="242"/>
      <c r="T524" s="243"/>
      <c r="U524" s="13"/>
      <c r="V524" s="13"/>
      <c r="W524" s="13"/>
      <c r="X524" s="13"/>
      <c r="Y524" s="13"/>
      <c r="Z524" s="13"/>
      <c r="AA524" s="13"/>
      <c r="AB524" s="13"/>
      <c r="AC524" s="13"/>
      <c r="AD524" s="13"/>
      <c r="AE524" s="13"/>
      <c r="AT524" s="244" t="s">
        <v>221</v>
      </c>
      <c r="AU524" s="244" t="s">
        <v>83</v>
      </c>
      <c r="AV524" s="13" t="s">
        <v>81</v>
      </c>
      <c r="AW524" s="13" t="s">
        <v>34</v>
      </c>
      <c r="AX524" s="13" t="s">
        <v>74</v>
      </c>
      <c r="AY524" s="244" t="s">
        <v>210</v>
      </c>
    </row>
    <row r="525" s="14" customFormat="1">
      <c r="A525" s="14"/>
      <c r="B525" s="245"/>
      <c r="C525" s="246"/>
      <c r="D525" s="236" t="s">
        <v>221</v>
      </c>
      <c r="E525" s="247" t="s">
        <v>19</v>
      </c>
      <c r="F525" s="248" t="s">
        <v>217</v>
      </c>
      <c r="G525" s="246"/>
      <c r="H525" s="249">
        <v>4</v>
      </c>
      <c r="I525" s="250"/>
      <c r="J525" s="246"/>
      <c r="K525" s="246"/>
      <c r="L525" s="251"/>
      <c r="M525" s="252"/>
      <c r="N525" s="253"/>
      <c r="O525" s="253"/>
      <c r="P525" s="253"/>
      <c r="Q525" s="253"/>
      <c r="R525" s="253"/>
      <c r="S525" s="253"/>
      <c r="T525" s="254"/>
      <c r="U525" s="14"/>
      <c r="V525" s="14"/>
      <c r="W525" s="14"/>
      <c r="X525" s="14"/>
      <c r="Y525" s="14"/>
      <c r="Z525" s="14"/>
      <c r="AA525" s="14"/>
      <c r="AB525" s="14"/>
      <c r="AC525" s="14"/>
      <c r="AD525" s="14"/>
      <c r="AE525" s="14"/>
      <c r="AT525" s="255" t="s">
        <v>221</v>
      </c>
      <c r="AU525" s="255" t="s">
        <v>83</v>
      </c>
      <c r="AV525" s="14" t="s">
        <v>83</v>
      </c>
      <c r="AW525" s="14" t="s">
        <v>34</v>
      </c>
      <c r="AX525" s="14" t="s">
        <v>74</v>
      </c>
      <c r="AY525" s="255" t="s">
        <v>210</v>
      </c>
    </row>
    <row r="526" s="16" customFormat="1">
      <c r="A526" s="16"/>
      <c r="B526" s="267"/>
      <c r="C526" s="268"/>
      <c r="D526" s="236" t="s">
        <v>221</v>
      </c>
      <c r="E526" s="269" t="s">
        <v>19</v>
      </c>
      <c r="F526" s="270" t="s">
        <v>236</v>
      </c>
      <c r="G526" s="268"/>
      <c r="H526" s="271">
        <v>4</v>
      </c>
      <c r="I526" s="272"/>
      <c r="J526" s="268"/>
      <c r="K526" s="268"/>
      <c r="L526" s="273"/>
      <c r="M526" s="274"/>
      <c r="N526" s="275"/>
      <c r="O526" s="275"/>
      <c r="P526" s="275"/>
      <c r="Q526" s="275"/>
      <c r="R526" s="275"/>
      <c r="S526" s="275"/>
      <c r="T526" s="276"/>
      <c r="U526" s="16"/>
      <c r="V526" s="16"/>
      <c r="W526" s="16"/>
      <c r="X526" s="16"/>
      <c r="Y526" s="16"/>
      <c r="Z526" s="16"/>
      <c r="AA526" s="16"/>
      <c r="AB526" s="16"/>
      <c r="AC526" s="16"/>
      <c r="AD526" s="16"/>
      <c r="AE526" s="16"/>
      <c r="AT526" s="277" t="s">
        <v>221</v>
      </c>
      <c r="AU526" s="277" t="s">
        <v>83</v>
      </c>
      <c r="AV526" s="16" t="s">
        <v>217</v>
      </c>
      <c r="AW526" s="16" t="s">
        <v>34</v>
      </c>
      <c r="AX526" s="16" t="s">
        <v>81</v>
      </c>
      <c r="AY526" s="277" t="s">
        <v>210</v>
      </c>
    </row>
    <row r="527" s="2" customFormat="1" ht="24.15" customHeight="1">
      <c r="A527" s="40"/>
      <c r="B527" s="41"/>
      <c r="C527" s="216" t="s">
        <v>879</v>
      </c>
      <c r="D527" s="216" t="s">
        <v>212</v>
      </c>
      <c r="E527" s="217" t="s">
        <v>5134</v>
      </c>
      <c r="F527" s="218" t="s">
        <v>5135</v>
      </c>
      <c r="G527" s="219" t="s">
        <v>295</v>
      </c>
      <c r="H527" s="220">
        <v>1</v>
      </c>
      <c r="I527" s="221"/>
      <c r="J527" s="222">
        <f>ROUND(I527*H527,2)</f>
        <v>0</v>
      </c>
      <c r="K527" s="218" t="s">
        <v>296</v>
      </c>
      <c r="L527" s="46"/>
      <c r="M527" s="223" t="s">
        <v>19</v>
      </c>
      <c r="N527" s="224" t="s">
        <v>45</v>
      </c>
      <c r="O527" s="86"/>
      <c r="P527" s="225">
        <f>O527*H527</f>
        <v>0</v>
      </c>
      <c r="Q527" s="225">
        <v>0</v>
      </c>
      <c r="R527" s="225">
        <f>Q527*H527</f>
        <v>0</v>
      </c>
      <c r="S527" s="225">
        <v>0</v>
      </c>
      <c r="T527" s="226">
        <f>S527*H527</f>
        <v>0</v>
      </c>
      <c r="U527" s="40"/>
      <c r="V527" s="40"/>
      <c r="W527" s="40"/>
      <c r="X527" s="40"/>
      <c r="Y527" s="40"/>
      <c r="Z527" s="40"/>
      <c r="AA527" s="40"/>
      <c r="AB527" s="40"/>
      <c r="AC527" s="40"/>
      <c r="AD527" s="40"/>
      <c r="AE527" s="40"/>
      <c r="AR527" s="227" t="s">
        <v>368</v>
      </c>
      <c r="AT527" s="227" t="s">
        <v>212</v>
      </c>
      <c r="AU527" s="227" t="s">
        <v>83</v>
      </c>
      <c r="AY527" s="19" t="s">
        <v>210</v>
      </c>
      <c r="BE527" s="228">
        <f>IF(N527="základní",J527,0)</f>
        <v>0</v>
      </c>
      <c r="BF527" s="228">
        <f>IF(N527="snížená",J527,0)</f>
        <v>0</v>
      </c>
      <c r="BG527" s="228">
        <f>IF(N527="zákl. přenesená",J527,0)</f>
        <v>0</v>
      </c>
      <c r="BH527" s="228">
        <f>IF(N527="sníž. přenesená",J527,0)</f>
        <v>0</v>
      </c>
      <c r="BI527" s="228">
        <f>IF(N527="nulová",J527,0)</f>
        <v>0</v>
      </c>
      <c r="BJ527" s="19" t="s">
        <v>81</v>
      </c>
      <c r="BK527" s="228">
        <f>ROUND(I527*H527,2)</f>
        <v>0</v>
      </c>
      <c r="BL527" s="19" t="s">
        <v>368</v>
      </c>
      <c r="BM527" s="227" t="s">
        <v>5136</v>
      </c>
    </row>
    <row r="528" s="2" customFormat="1" ht="24.15" customHeight="1">
      <c r="A528" s="40"/>
      <c r="B528" s="41"/>
      <c r="C528" s="216" t="s">
        <v>884</v>
      </c>
      <c r="D528" s="216" t="s">
        <v>212</v>
      </c>
      <c r="E528" s="217" t="s">
        <v>1340</v>
      </c>
      <c r="F528" s="218" t="s">
        <v>1341</v>
      </c>
      <c r="G528" s="219" t="s">
        <v>356</v>
      </c>
      <c r="H528" s="220">
        <v>4.6120000000000001</v>
      </c>
      <c r="I528" s="221"/>
      <c r="J528" s="222">
        <f>ROUND(I528*H528,2)</f>
        <v>0</v>
      </c>
      <c r="K528" s="218" t="s">
        <v>216</v>
      </c>
      <c r="L528" s="46"/>
      <c r="M528" s="223" t="s">
        <v>19</v>
      </c>
      <c r="N528" s="224" t="s">
        <v>45</v>
      </c>
      <c r="O528" s="86"/>
      <c r="P528" s="225">
        <f>O528*H528</f>
        <v>0</v>
      </c>
      <c r="Q528" s="225">
        <v>0</v>
      </c>
      <c r="R528" s="225">
        <f>Q528*H528</f>
        <v>0</v>
      </c>
      <c r="S528" s="225">
        <v>0</v>
      </c>
      <c r="T528" s="226">
        <f>S528*H528</f>
        <v>0</v>
      </c>
      <c r="U528" s="40"/>
      <c r="V528" s="40"/>
      <c r="W528" s="40"/>
      <c r="X528" s="40"/>
      <c r="Y528" s="40"/>
      <c r="Z528" s="40"/>
      <c r="AA528" s="40"/>
      <c r="AB528" s="40"/>
      <c r="AC528" s="40"/>
      <c r="AD528" s="40"/>
      <c r="AE528" s="40"/>
      <c r="AR528" s="227" t="s">
        <v>368</v>
      </c>
      <c r="AT528" s="227" t="s">
        <v>212</v>
      </c>
      <c r="AU528" s="227" t="s">
        <v>83</v>
      </c>
      <c r="AY528" s="19" t="s">
        <v>210</v>
      </c>
      <c r="BE528" s="228">
        <f>IF(N528="základní",J528,0)</f>
        <v>0</v>
      </c>
      <c r="BF528" s="228">
        <f>IF(N528="snížená",J528,0)</f>
        <v>0</v>
      </c>
      <c r="BG528" s="228">
        <f>IF(N528="zákl. přenesená",J528,0)</f>
        <v>0</v>
      </c>
      <c r="BH528" s="228">
        <f>IF(N528="sníž. přenesená",J528,0)</f>
        <v>0</v>
      </c>
      <c r="BI528" s="228">
        <f>IF(N528="nulová",J528,0)</f>
        <v>0</v>
      </c>
      <c r="BJ528" s="19" t="s">
        <v>81</v>
      </c>
      <c r="BK528" s="228">
        <f>ROUND(I528*H528,2)</f>
        <v>0</v>
      </c>
      <c r="BL528" s="19" t="s">
        <v>368</v>
      </c>
      <c r="BM528" s="227" t="s">
        <v>1342</v>
      </c>
    </row>
    <row r="529" s="2" customFormat="1">
      <c r="A529" s="40"/>
      <c r="B529" s="41"/>
      <c r="C529" s="42"/>
      <c r="D529" s="229" t="s">
        <v>219</v>
      </c>
      <c r="E529" s="42"/>
      <c r="F529" s="230" t="s">
        <v>1343</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219</v>
      </c>
      <c r="AU529" s="19" t="s">
        <v>83</v>
      </c>
    </row>
    <row r="530" s="2" customFormat="1" ht="24.15" customHeight="1">
      <c r="A530" s="40"/>
      <c r="B530" s="41"/>
      <c r="C530" s="216" t="s">
        <v>891</v>
      </c>
      <c r="D530" s="216" t="s">
        <v>212</v>
      </c>
      <c r="E530" s="217" t="s">
        <v>1345</v>
      </c>
      <c r="F530" s="218" t="s">
        <v>1346</v>
      </c>
      <c r="G530" s="219" t="s">
        <v>356</v>
      </c>
      <c r="H530" s="220">
        <v>4.6120000000000001</v>
      </c>
      <c r="I530" s="221"/>
      <c r="J530" s="222">
        <f>ROUND(I530*H530,2)</f>
        <v>0</v>
      </c>
      <c r="K530" s="218" t="s">
        <v>216</v>
      </c>
      <c r="L530" s="46"/>
      <c r="M530" s="223" t="s">
        <v>19</v>
      </c>
      <c r="N530" s="224" t="s">
        <v>45</v>
      </c>
      <c r="O530" s="86"/>
      <c r="P530" s="225">
        <f>O530*H530</f>
        <v>0</v>
      </c>
      <c r="Q530" s="225">
        <v>0</v>
      </c>
      <c r="R530" s="225">
        <f>Q530*H530</f>
        <v>0</v>
      </c>
      <c r="S530" s="225">
        <v>0</v>
      </c>
      <c r="T530" s="226">
        <f>S530*H530</f>
        <v>0</v>
      </c>
      <c r="U530" s="40"/>
      <c r="V530" s="40"/>
      <c r="W530" s="40"/>
      <c r="X530" s="40"/>
      <c r="Y530" s="40"/>
      <c r="Z530" s="40"/>
      <c r="AA530" s="40"/>
      <c r="AB530" s="40"/>
      <c r="AC530" s="40"/>
      <c r="AD530" s="40"/>
      <c r="AE530" s="40"/>
      <c r="AR530" s="227" t="s">
        <v>368</v>
      </c>
      <c r="AT530" s="227" t="s">
        <v>212</v>
      </c>
      <c r="AU530" s="227" t="s">
        <v>83</v>
      </c>
      <c r="AY530" s="19" t="s">
        <v>210</v>
      </c>
      <c r="BE530" s="228">
        <f>IF(N530="základní",J530,0)</f>
        <v>0</v>
      </c>
      <c r="BF530" s="228">
        <f>IF(N530="snížená",J530,0)</f>
        <v>0</v>
      </c>
      <c r="BG530" s="228">
        <f>IF(N530="zákl. přenesená",J530,0)</f>
        <v>0</v>
      </c>
      <c r="BH530" s="228">
        <f>IF(N530="sníž. přenesená",J530,0)</f>
        <v>0</v>
      </c>
      <c r="BI530" s="228">
        <f>IF(N530="nulová",J530,0)</f>
        <v>0</v>
      </c>
      <c r="BJ530" s="19" t="s">
        <v>81</v>
      </c>
      <c r="BK530" s="228">
        <f>ROUND(I530*H530,2)</f>
        <v>0</v>
      </c>
      <c r="BL530" s="19" t="s">
        <v>368</v>
      </c>
      <c r="BM530" s="227" t="s">
        <v>1347</v>
      </c>
    </row>
    <row r="531" s="2" customFormat="1">
      <c r="A531" s="40"/>
      <c r="B531" s="41"/>
      <c r="C531" s="42"/>
      <c r="D531" s="229" t="s">
        <v>219</v>
      </c>
      <c r="E531" s="42"/>
      <c r="F531" s="230" t="s">
        <v>1348</v>
      </c>
      <c r="G531" s="42"/>
      <c r="H531" s="42"/>
      <c r="I531" s="231"/>
      <c r="J531" s="42"/>
      <c r="K531" s="42"/>
      <c r="L531" s="46"/>
      <c r="M531" s="232"/>
      <c r="N531" s="233"/>
      <c r="O531" s="86"/>
      <c r="P531" s="86"/>
      <c r="Q531" s="86"/>
      <c r="R531" s="86"/>
      <c r="S531" s="86"/>
      <c r="T531" s="87"/>
      <c r="U531" s="40"/>
      <c r="V531" s="40"/>
      <c r="W531" s="40"/>
      <c r="X531" s="40"/>
      <c r="Y531" s="40"/>
      <c r="Z531" s="40"/>
      <c r="AA531" s="40"/>
      <c r="AB531" s="40"/>
      <c r="AC531" s="40"/>
      <c r="AD531" s="40"/>
      <c r="AE531" s="40"/>
      <c r="AT531" s="19" t="s">
        <v>219</v>
      </c>
      <c r="AU531" s="19" t="s">
        <v>83</v>
      </c>
    </row>
    <row r="532" s="12" customFormat="1" ht="22.8" customHeight="1">
      <c r="A532" s="12"/>
      <c r="B532" s="200"/>
      <c r="C532" s="201"/>
      <c r="D532" s="202" t="s">
        <v>73</v>
      </c>
      <c r="E532" s="214" t="s">
        <v>1457</v>
      </c>
      <c r="F532" s="214" t="s">
        <v>1458</v>
      </c>
      <c r="G532" s="201"/>
      <c r="H532" s="201"/>
      <c r="I532" s="204"/>
      <c r="J532" s="215">
        <f>BK532</f>
        <v>0</v>
      </c>
      <c r="K532" s="201"/>
      <c r="L532" s="206"/>
      <c r="M532" s="207"/>
      <c r="N532" s="208"/>
      <c r="O532" s="208"/>
      <c r="P532" s="209">
        <f>SUM(P533:P552)</f>
        <v>0</v>
      </c>
      <c r="Q532" s="208"/>
      <c r="R532" s="209">
        <f>SUM(R533:R552)</f>
        <v>7.19625</v>
      </c>
      <c r="S532" s="208"/>
      <c r="T532" s="210">
        <f>SUM(T533:T552)</f>
        <v>1.9215000000000002</v>
      </c>
      <c r="U532" s="12"/>
      <c r="V532" s="12"/>
      <c r="W532" s="12"/>
      <c r="X532" s="12"/>
      <c r="Y532" s="12"/>
      <c r="Z532" s="12"/>
      <c r="AA532" s="12"/>
      <c r="AB532" s="12"/>
      <c r="AC532" s="12"/>
      <c r="AD532" s="12"/>
      <c r="AE532" s="12"/>
      <c r="AR532" s="211" t="s">
        <v>83</v>
      </c>
      <c r="AT532" s="212" t="s">
        <v>73</v>
      </c>
      <c r="AU532" s="212" t="s">
        <v>81</v>
      </c>
      <c r="AY532" s="211" t="s">
        <v>210</v>
      </c>
      <c r="BK532" s="213">
        <f>SUM(BK533:BK552)</f>
        <v>0</v>
      </c>
    </row>
    <row r="533" s="2" customFormat="1" ht="24.15" customHeight="1">
      <c r="A533" s="40"/>
      <c r="B533" s="41"/>
      <c r="C533" s="216" t="s">
        <v>896</v>
      </c>
      <c r="D533" s="216" t="s">
        <v>212</v>
      </c>
      <c r="E533" s="217" t="s">
        <v>1460</v>
      </c>
      <c r="F533" s="218" t="s">
        <v>1461</v>
      </c>
      <c r="G533" s="219" t="s">
        <v>270</v>
      </c>
      <c r="H533" s="220">
        <v>125</v>
      </c>
      <c r="I533" s="221"/>
      <c r="J533" s="222">
        <f>ROUND(I533*H533,2)</f>
        <v>0</v>
      </c>
      <c r="K533" s="218" t="s">
        <v>216</v>
      </c>
      <c r="L533" s="46"/>
      <c r="M533" s="223" t="s">
        <v>19</v>
      </c>
      <c r="N533" s="224" t="s">
        <v>45</v>
      </c>
      <c r="O533" s="86"/>
      <c r="P533" s="225">
        <f>O533*H533</f>
        <v>0</v>
      </c>
      <c r="Q533" s="225">
        <v>0.00038000000000000002</v>
      </c>
      <c r="R533" s="225">
        <f>Q533*H533</f>
        <v>0.047500000000000001</v>
      </c>
      <c r="S533" s="225">
        <v>0</v>
      </c>
      <c r="T533" s="226">
        <f>S533*H533</f>
        <v>0</v>
      </c>
      <c r="U533" s="40"/>
      <c r="V533" s="40"/>
      <c r="W533" s="40"/>
      <c r="X533" s="40"/>
      <c r="Y533" s="40"/>
      <c r="Z533" s="40"/>
      <c r="AA533" s="40"/>
      <c r="AB533" s="40"/>
      <c r="AC533" s="40"/>
      <c r="AD533" s="40"/>
      <c r="AE533" s="40"/>
      <c r="AR533" s="227" t="s">
        <v>368</v>
      </c>
      <c r="AT533" s="227" t="s">
        <v>212</v>
      </c>
      <c r="AU533" s="227" t="s">
        <v>83</v>
      </c>
      <c r="AY533" s="19" t="s">
        <v>210</v>
      </c>
      <c r="BE533" s="228">
        <f>IF(N533="základní",J533,0)</f>
        <v>0</v>
      </c>
      <c r="BF533" s="228">
        <f>IF(N533="snížená",J533,0)</f>
        <v>0</v>
      </c>
      <c r="BG533" s="228">
        <f>IF(N533="zákl. přenesená",J533,0)</f>
        <v>0</v>
      </c>
      <c r="BH533" s="228">
        <f>IF(N533="sníž. přenesená",J533,0)</f>
        <v>0</v>
      </c>
      <c r="BI533" s="228">
        <f>IF(N533="nulová",J533,0)</f>
        <v>0</v>
      </c>
      <c r="BJ533" s="19" t="s">
        <v>81</v>
      </c>
      <c r="BK533" s="228">
        <f>ROUND(I533*H533,2)</f>
        <v>0</v>
      </c>
      <c r="BL533" s="19" t="s">
        <v>368</v>
      </c>
      <c r="BM533" s="227" t="s">
        <v>1462</v>
      </c>
    </row>
    <row r="534" s="2" customFormat="1">
      <c r="A534" s="40"/>
      <c r="B534" s="41"/>
      <c r="C534" s="42"/>
      <c r="D534" s="229" t="s">
        <v>219</v>
      </c>
      <c r="E534" s="42"/>
      <c r="F534" s="230" t="s">
        <v>1463</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219</v>
      </c>
      <c r="AU534" s="19" t="s">
        <v>83</v>
      </c>
    </row>
    <row r="535" s="13" customFormat="1">
      <c r="A535" s="13"/>
      <c r="B535" s="234"/>
      <c r="C535" s="235"/>
      <c r="D535" s="236" t="s">
        <v>221</v>
      </c>
      <c r="E535" s="237" t="s">
        <v>19</v>
      </c>
      <c r="F535" s="238" t="s">
        <v>852</v>
      </c>
      <c r="G535" s="235"/>
      <c r="H535" s="237" t="s">
        <v>19</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221</v>
      </c>
      <c r="AU535" s="244" t="s">
        <v>83</v>
      </c>
      <c r="AV535" s="13" t="s">
        <v>81</v>
      </c>
      <c r="AW535" s="13" t="s">
        <v>34</v>
      </c>
      <c r="AX535" s="13" t="s">
        <v>74</v>
      </c>
      <c r="AY535" s="244" t="s">
        <v>210</v>
      </c>
    </row>
    <row r="536" s="13" customFormat="1">
      <c r="A536" s="13"/>
      <c r="B536" s="234"/>
      <c r="C536" s="235"/>
      <c r="D536" s="236" t="s">
        <v>221</v>
      </c>
      <c r="E536" s="237" t="s">
        <v>19</v>
      </c>
      <c r="F536" s="238" t="s">
        <v>946</v>
      </c>
      <c r="G536" s="235"/>
      <c r="H536" s="237" t="s">
        <v>19</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221</v>
      </c>
      <c r="AU536" s="244" t="s">
        <v>83</v>
      </c>
      <c r="AV536" s="13" t="s">
        <v>81</v>
      </c>
      <c r="AW536" s="13" t="s">
        <v>34</v>
      </c>
      <c r="AX536" s="13" t="s">
        <v>74</v>
      </c>
      <c r="AY536" s="244" t="s">
        <v>210</v>
      </c>
    </row>
    <row r="537" s="14" customFormat="1">
      <c r="A537" s="14"/>
      <c r="B537" s="245"/>
      <c r="C537" s="246"/>
      <c r="D537" s="236" t="s">
        <v>221</v>
      </c>
      <c r="E537" s="247" t="s">
        <v>19</v>
      </c>
      <c r="F537" s="248" t="s">
        <v>5137</v>
      </c>
      <c r="G537" s="246"/>
      <c r="H537" s="249">
        <v>125</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221</v>
      </c>
      <c r="AU537" s="255" t="s">
        <v>83</v>
      </c>
      <c r="AV537" s="14" t="s">
        <v>83</v>
      </c>
      <c r="AW537" s="14" t="s">
        <v>34</v>
      </c>
      <c r="AX537" s="14" t="s">
        <v>74</v>
      </c>
      <c r="AY537" s="255" t="s">
        <v>210</v>
      </c>
    </row>
    <row r="538" s="16" customFormat="1">
      <c r="A538" s="16"/>
      <c r="B538" s="267"/>
      <c r="C538" s="268"/>
      <c r="D538" s="236" t="s">
        <v>221</v>
      </c>
      <c r="E538" s="269" t="s">
        <v>19</v>
      </c>
      <c r="F538" s="270" t="s">
        <v>236</v>
      </c>
      <c r="G538" s="268"/>
      <c r="H538" s="271">
        <v>125</v>
      </c>
      <c r="I538" s="272"/>
      <c r="J538" s="268"/>
      <c r="K538" s="268"/>
      <c r="L538" s="273"/>
      <c r="M538" s="274"/>
      <c r="N538" s="275"/>
      <c r="O538" s="275"/>
      <c r="P538" s="275"/>
      <c r="Q538" s="275"/>
      <c r="R538" s="275"/>
      <c r="S538" s="275"/>
      <c r="T538" s="276"/>
      <c r="U538" s="16"/>
      <c r="V538" s="16"/>
      <c r="W538" s="16"/>
      <c r="X538" s="16"/>
      <c r="Y538" s="16"/>
      <c r="Z538" s="16"/>
      <c r="AA538" s="16"/>
      <c r="AB538" s="16"/>
      <c r="AC538" s="16"/>
      <c r="AD538" s="16"/>
      <c r="AE538" s="16"/>
      <c r="AT538" s="277" t="s">
        <v>221</v>
      </c>
      <c r="AU538" s="277" t="s">
        <v>83</v>
      </c>
      <c r="AV538" s="16" t="s">
        <v>217</v>
      </c>
      <c r="AW538" s="16" t="s">
        <v>34</v>
      </c>
      <c r="AX538" s="16" t="s">
        <v>81</v>
      </c>
      <c r="AY538" s="277" t="s">
        <v>210</v>
      </c>
    </row>
    <row r="539" s="2" customFormat="1" ht="16.5" customHeight="1">
      <c r="A539" s="40"/>
      <c r="B539" s="41"/>
      <c r="C539" s="278" t="s">
        <v>901</v>
      </c>
      <c r="D539" s="278" t="s">
        <v>424</v>
      </c>
      <c r="E539" s="279" t="s">
        <v>1466</v>
      </c>
      <c r="F539" s="280" t="s">
        <v>1467</v>
      </c>
      <c r="G539" s="281" t="s">
        <v>270</v>
      </c>
      <c r="H539" s="282">
        <v>332.5</v>
      </c>
      <c r="I539" s="283"/>
      <c r="J539" s="284">
        <f>ROUND(I539*H539,2)</f>
        <v>0</v>
      </c>
      <c r="K539" s="280" t="s">
        <v>216</v>
      </c>
      <c r="L539" s="285"/>
      <c r="M539" s="286" t="s">
        <v>19</v>
      </c>
      <c r="N539" s="287" t="s">
        <v>45</v>
      </c>
      <c r="O539" s="86"/>
      <c r="P539" s="225">
        <f>O539*H539</f>
        <v>0</v>
      </c>
      <c r="Q539" s="225">
        <v>0.021499999999999998</v>
      </c>
      <c r="R539" s="225">
        <f>Q539*H539</f>
        <v>7.1487499999999997</v>
      </c>
      <c r="S539" s="225">
        <v>0</v>
      </c>
      <c r="T539" s="226">
        <f>S539*H539</f>
        <v>0</v>
      </c>
      <c r="U539" s="40"/>
      <c r="V539" s="40"/>
      <c r="W539" s="40"/>
      <c r="X539" s="40"/>
      <c r="Y539" s="40"/>
      <c r="Z539" s="40"/>
      <c r="AA539" s="40"/>
      <c r="AB539" s="40"/>
      <c r="AC539" s="40"/>
      <c r="AD539" s="40"/>
      <c r="AE539" s="40"/>
      <c r="AR539" s="227" t="s">
        <v>498</v>
      </c>
      <c r="AT539" s="227" t="s">
        <v>424</v>
      </c>
      <c r="AU539" s="227" t="s">
        <v>83</v>
      </c>
      <c r="AY539" s="19" t="s">
        <v>210</v>
      </c>
      <c r="BE539" s="228">
        <f>IF(N539="základní",J539,0)</f>
        <v>0</v>
      </c>
      <c r="BF539" s="228">
        <f>IF(N539="snížená",J539,0)</f>
        <v>0</v>
      </c>
      <c r="BG539" s="228">
        <f>IF(N539="zákl. přenesená",J539,0)</f>
        <v>0</v>
      </c>
      <c r="BH539" s="228">
        <f>IF(N539="sníž. přenesená",J539,0)</f>
        <v>0</v>
      </c>
      <c r="BI539" s="228">
        <f>IF(N539="nulová",J539,0)</f>
        <v>0</v>
      </c>
      <c r="BJ539" s="19" t="s">
        <v>81</v>
      </c>
      <c r="BK539" s="228">
        <f>ROUND(I539*H539,2)</f>
        <v>0</v>
      </c>
      <c r="BL539" s="19" t="s">
        <v>368</v>
      </c>
      <c r="BM539" s="227" t="s">
        <v>1468</v>
      </c>
    </row>
    <row r="540" s="14" customFormat="1">
      <c r="A540" s="14"/>
      <c r="B540" s="245"/>
      <c r="C540" s="246"/>
      <c r="D540" s="236" t="s">
        <v>221</v>
      </c>
      <c r="E540" s="247" t="s">
        <v>19</v>
      </c>
      <c r="F540" s="248" t="s">
        <v>5138</v>
      </c>
      <c r="G540" s="246"/>
      <c r="H540" s="249">
        <v>250</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221</v>
      </c>
      <c r="AU540" s="255" t="s">
        <v>83</v>
      </c>
      <c r="AV540" s="14" t="s">
        <v>83</v>
      </c>
      <c r="AW540" s="14" t="s">
        <v>34</v>
      </c>
      <c r="AX540" s="14" t="s">
        <v>81</v>
      </c>
      <c r="AY540" s="255" t="s">
        <v>210</v>
      </c>
    </row>
    <row r="541" s="14" customFormat="1">
      <c r="A541" s="14"/>
      <c r="B541" s="245"/>
      <c r="C541" s="246"/>
      <c r="D541" s="236" t="s">
        <v>221</v>
      </c>
      <c r="E541" s="246"/>
      <c r="F541" s="248" t="s">
        <v>5139</v>
      </c>
      <c r="G541" s="246"/>
      <c r="H541" s="249">
        <v>332.5</v>
      </c>
      <c r="I541" s="250"/>
      <c r="J541" s="246"/>
      <c r="K541" s="246"/>
      <c r="L541" s="251"/>
      <c r="M541" s="252"/>
      <c r="N541" s="253"/>
      <c r="O541" s="253"/>
      <c r="P541" s="253"/>
      <c r="Q541" s="253"/>
      <c r="R541" s="253"/>
      <c r="S541" s="253"/>
      <c r="T541" s="254"/>
      <c r="U541" s="14"/>
      <c r="V541" s="14"/>
      <c r="W541" s="14"/>
      <c r="X541" s="14"/>
      <c r="Y541" s="14"/>
      <c r="Z541" s="14"/>
      <c r="AA541" s="14"/>
      <c r="AB541" s="14"/>
      <c r="AC541" s="14"/>
      <c r="AD541" s="14"/>
      <c r="AE541" s="14"/>
      <c r="AT541" s="255" t="s">
        <v>221</v>
      </c>
      <c r="AU541" s="255" t="s">
        <v>83</v>
      </c>
      <c r="AV541" s="14" t="s">
        <v>83</v>
      </c>
      <c r="AW541" s="14" t="s">
        <v>4</v>
      </c>
      <c r="AX541" s="14" t="s">
        <v>81</v>
      </c>
      <c r="AY541" s="255" t="s">
        <v>210</v>
      </c>
    </row>
    <row r="542" s="2" customFormat="1" ht="16.5" customHeight="1">
      <c r="A542" s="40"/>
      <c r="B542" s="41"/>
      <c r="C542" s="216" t="s">
        <v>908</v>
      </c>
      <c r="D542" s="216" t="s">
        <v>212</v>
      </c>
      <c r="E542" s="217" t="s">
        <v>1472</v>
      </c>
      <c r="F542" s="218" t="s">
        <v>1473</v>
      </c>
      <c r="G542" s="219" t="s">
        <v>295</v>
      </c>
      <c r="H542" s="220">
        <v>0.25</v>
      </c>
      <c r="I542" s="221"/>
      <c r="J542" s="222">
        <f>ROUND(I542*H542,2)</f>
        <v>0</v>
      </c>
      <c r="K542" s="218" t="s">
        <v>296</v>
      </c>
      <c r="L542" s="46"/>
      <c r="M542" s="223" t="s">
        <v>19</v>
      </c>
      <c r="N542" s="224" t="s">
        <v>45</v>
      </c>
      <c r="O542" s="86"/>
      <c r="P542" s="225">
        <f>O542*H542</f>
        <v>0</v>
      </c>
      <c r="Q542" s="225">
        <v>0</v>
      </c>
      <c r="R542" s="225">
        <f>Q542*H542</f>
        <v>0</v>
      </c>
      <c r="S542" s="225">
        <v>0.0060000000000000001</v>
      </c>
      <c r="T542" s="226">
        <f>S542*H542</f>
        <v>0.0015</v>
      </c>
      <c r="U542" s="40"/>
      <c r="V542" s="40"/>
      <c r="W542" s="40"/>
      <c r="X542" s="40"/>
      <c r="Y542" s="40"/>
      <c r="Z542" s="40"/>
      <c r="AA542" s="40"/>
      <c r="AB542" s="40"/>
      <c r="AC542" s="40"/>
      <c r="AD542" s="40"/>
      <c r="AE542" s="40"/>
      <c r="AR542" s="227" t="s">
        <v>368</v>
      </c>
      <c r="AT542" s="227" t="s">
        <v>212</v>
      </c>
      <c r="AU542" s="227" t="s">
        <v>83</v>
      </c>
      <c r="AY542" s="19" t="s">
        <v>210</v>
      </c>
      <c r="BE542" s="228">
        <f>IF(N542="základní",J542,0)</f>
        <v>0</v>
      </c>
      <c r="BF542" s="228">
        <f>IF(N542="snížená",J542,0)</f>
        <v>0</v>
      </c>
      <c r="BG542" s="228">
        <f>IF(N542="zákl. přenesená",J542,0)</f>
        <v>0</v>
      </c>
      <c r="BH542" s="228">
        <f>IF(N542="sníž. přenesená",J542,0)</f>
        <v>0</v>
      </c>
      <c r="BI542" s="228">
        <f>IF(N542="nulová",J542,0)</f>
        <v>0</v>
      </c>
      <c r="BJ542" s="19" t="s">
        <v>81</v>
      </c>
      <c r="BK542" s="228">
        <f>ROUND(I542*H542,2)</f>
        <v>0</v>
      </c>
      <c r="BL542" s="19" t="s">
        <v>368</v>
      </c>
      <c r="BM542" s="227" t="s">
        <v>1474</v>
      </c>
    </row>
    <row r="543" s="2" customFormat="1" ht="16.5" customHeight="1">
      <c r="A543" s="40"/>
      <c r="B543" s="41"/>
      <c r="C543" s="216" t="s">
        <v>914</v>
      </c>
      <c r="D543" s="216" t="s">
        <v>212</v>
      </c>
      <c r="E543" s="217" t="s">
        <v>1481</v>
      </c>
      <c r="F543" s="218" t="s">
        <v>1482</v>
      </c>
      <c r="G543" s="219" t="s">
        <v>270</v>
      </c>
      <c r="H543" s="220">
        <v>125</v>
      </c>
      <c r="I543" s="221"/>
      <c r="J543" s="222">
        <f>ROUND(I543*H543,2)</f>
        <v>0</v>
      </c>
      <c r="K543" s="218" t="s">
        <v>216</v>
      </c>
      <c r="L543" s="46"/>
      <c r="M543" s="223" t="s">
        <v>19</v>
      </c>
      <c r="N543" s="224" t="s">
        <v>45</v>
      </c>
      <c r="O543" s="86"/>
      <c r="P543" s="225">
        <f>O543*H543</f>
        <v>0</v>
      </c>
      <c r="Q543" s="225">
        <v>0</v>
      </c>
      <c r="R543" s="225">
        <f>Q543*H543</f>
        <v>0</v>
      </c>
      <c r="S543" s="225">
        <v>0.01536</v>
      </c>
      <c r="T543" s="226">
        <f>S543*H543</f>
        <v>1.9200000000000002</v>
      </c>
      <c r="U543" s="40"/>
      <c r="V543" s="40"/>
      <c r="W543" s="40"/>
      <c r="X543" s="40"/>
      <c r="Y543" s="40"/>
      <c r="Z543" s="40"/>
      <c r="AA543" s="40"/>
      <c r="AB543" s="40"/>
      <c r="AC543" s="40"/>
      <c r="AD543" s="40"/>
      <c r="AE543" s="40"/>
      <c r="AR543" s="227" t="s">
        <v>368</v>
      </c>
      <c r="AT543" s="227" t="s">
        <v>212</v>
      </c>
      <c r="AU543" s="227" t="s">
        <v>83</v>
      </c>
      <c r="AY543" s="19" t="s">
        <v>210</v>
      </c>
      <c r="BE543" s="228">
        <f>IF(N543="základní",J543,0)</f>
        <v>0</v>
      </c>
      <c r="BF543" s="228">
        <f>IF(N543="snížená",J543,0)</f>
        <v>0</v>
      </c>
      <c r="BG543" s="228">
        <f>IF(N543="zákl. přenesená",J543,0)</f>
        <v>0</v>
      </c>
      <c r="BH543" s="228">
        <f>IF(N543="sníž. přenesená",J543,0)</f>
        <v>0</v>
      </c>
      <c r="BI543" s="228">
        <f>IF(N543="nulová",J543,0)</f>
        <v>0</v>
      </c>
      <c r="BJ543" s="19" t="s">
        <v>81</v>
      </c>
      <c r="BK543" s="228">
        <f>ROUND(I543*H543,2)</f>
        <v>0</v>
      </c>
      <c r="BL543" s="19" t="s">
        <v>368</v>
      </c>
      <c r="BM543" s="227" t="s">
        <v>1483</v>
      </c>
    </row>
    <row r="544" s="2" customFormat="1">
      <c r="A544" s="40"/>
      <c r="B544" s="41"/>
      <c r="C544" s="42"/>
      <c r="D544" s="229" t="s">
        <v>219</v>
      </c>
      <c r="E544" s="42"/>
      <c r="F544" s="230" t="s">
        <v>1484</v>
      </c>
      <c r="G544" s="42"/>
      <c r="H544" s="42"/>
      <c r="I544" s="231"/>
      <c r="J544" s="42"/>
      <c r="K544" s="42"/>
      <c r="L544" s="46"/>
      <c r="M544" s="232"/>
      <c r="N544" s="233"/>
      <c r="O544" s="86"/>
      <c r="P544" s="86"/>
      <c r="Q544" s="86"/>
      <c r="R544" s="86"/>
      <c r="S544" s="86"/>
      <c r="T544" s="87"/>
      <c r="U544" s="40"/>
      <c r="V544" s="40"/>
      <c r="W544" s="40"/>
      <c r="X544" s="40"/>
      <c r="Y544" s="40"/>
      <c r="Z544" s="40"/>
      <c r="AA544" s="40"/>
      <c r="AB544" s="40"/>
      <c r="AC544" s="40"/>
      <c r="AD544" s="40"/>
      <c r="AE544" s="40"/>
      <c r="AT544" s="19" t="s">
        <v>219</v>
      </c>
      <c r="AU544" s="19" t="s">
        <v>83</v>
      </c>
    </row>
    <row r="545" s="13" customFormat="1">
      <c r="A545" s="13"/>
      <c r="B545" s="234"/>
      <c r="C545" s="235"/>
      <c r="D545" s="236" t="s">
        <v>221</v>
      </c>
      <c r="E545" s="237" t="s">
        <v>19</v>
      </c>
      <c r="F545" s="238" t="s">
        <v>852</v>
      </c>
      <c r="G545" s="235"/>
      <c r="H545" s="237" t="s">
        <v>19</v>
      </c>
      <c r="I545" s="239"/>
      <c r="J545" s="235"/>
      <c r="K545" s="235"/>
      <c r="L545" s="240"/>
      <c r="M545" s="241"/>
      <c r="N545" s="242"/>
      <c r="O545" s="242"/>
      <c r="P545" s="242"/>
      <c r="Q545" s="242"/>
      <c r="R545" s="242"/>
      <c r="S545" s="242"/>
      <c r="T545" s="243"/>
      <c r="U545" s="13"/>
      <c r="V545" s="13"/>
      <c r="W545" s="13"/>
      <c r="X545" s="13"/>
      <c r="Y545" s="13"/>
      <c r="Z545" s="13"/>
      <c r="AA545" s="13"/>
      <c r="AB545" s="13"/>
      <c r="AC545" s="13"/>
      <c r="AD545" s="13"/>
      <c r="AE545" s="13"/>
      <c r="AT545" s="244" t="s">
        <v>221</v>
      </c>
      <c r="AU545" s="244" t="s">
        <v>83</v>
      </c>
      <c r="AV545" s="13" t="s">
        <v>81</v>
      </c>
      <c r="AW545" s="13" t="s">
        <v>34</v>
      </c>
      <c r="AX545" s="13" t="s">
        <v>74</v>
      </c>
      <c r="AY545" s="244" t="s">
        <v>210</v>
      </c>
    </row>
    <row r="546" s="13" customFormat="1">
      <c r="A546" s="13"/>
      <c r="B546" s="234"/>
      <c r="C546" s="235"/>
      <c r="D546" s="236" t="s">
        <v>221</v>
      </c>
      <c r="E546" s="237" t="s">
        <v>19</v>
      </c>
      <c r="F546" s="238" t="s">
        <v>946</v>
      </c>
      <c r="G546" s="235"/>
      <c r="H546" s="237" t="s">
        <v>19</v>
      </c>
      <c r="I546" s="239"/>
      <c r="J546" s="235"/>
      <c r="K546" s="235"/>
      <c r="L546" s="240"/>
      <c r="M546" s="241"/>
      <c r="N546" s="242"/>
      <c r="O546" s="242"/>
      <c r="P546" s="242"/>
      <c r="Q546" s="242"/>
      <c r="R546" s="242"/>
      <c r="S546" s="242"/>
      <c r="T546" s="243"/>
      <c r="U546" s="13"/>
      <c r="V546" s="13"/>
      <c r="W546" s="13"/>
      <c r="X546" s="13"/>
      <c r="Y546" s="13"/>
      <c r="Z546" s="13"/>
      <c r="AA546" s="13"/>
      <c r="AB546" s="13"/>
      <c r="AC546" s="13"/>
      <c r="AD546" s="13"/>
      <c r="AE546" s="13"/>
      <c r="AT546" s="244" t="s">
        <v>221</v>
      </c>
      <c r="AU546" s="244" t="s">
        <v>83</v>
      </c>
      <c r="AV546" s="13" t="s">
        <v>81</v>
      </c>
      <c r="AW546" s="13" t="s">
        <v>34</v>
      </c>
      <c r="AX546" s="13" t="s">
        <v>74</v>
      </c>
      <c r="AY546" s="244" t="s">
        <v>210</v>
      </c>
    </row>
    <row r="547" s="14" customFormat="1">
      <c r="A547" s="14"/>
      <c r="B547" s="245"/>
      <c r="C547" s="246"/>
      <c r="D547" s="236" t="s">
        <v>221</v>
      </c>
      <c r="E547" s="247" t="s">
        <v>19</v>
      </c>
      <c r="F547" s="248" t="s">
        <v>5115</v>
      </c>
      <c r="G547" s="246"/>
      <c r="H547" s="249">
        <v>125</v>
      </c>
      <c r="I547" s="250"/>
      <c r="J547" s="246"/>
      <c r="K547" s="246"/>
      <c r="L547" s="251"/>
      <c r="M547" s="252"/>
      <c r="N547" s="253"/>
      <c r="O547" s="253"/>
      <c r="P547" s="253"/>
      <c r="Q547" s="253"/>
      <c r="R547" s="253"/>
      <c r="S547" s="253"/>
      <c r="T547" s="254"/>
      <c r="U547" s="14"/>
      <c r="V547" s="14"/>
      <c r="W547" s="14"/>
      <c r="X547" s="14"/>
      <c r="Y547" s="14"/>
      <c r="Z547" s="14"/>
      <c r="AA547" s="14"/>
      <c r="AB547" s="14"/>
      <c r="AC547" s="14"/>
      <c r="AD547" s="14"/>
      <c r="AE547" s="14"/>
      <c r="AT547" s="255" t="s">
        <v>221</v>
      </c>
      <c r="AU547" s="255" t="s">
        <v>83</v>
      </c>
      <c r="AV547" s="14" t="s">
        <v>83</v>
      </c>
      <c r="AW547" s="14" t="s">
        <v>34</v>
      </c>
      <c r="AX547" s="14" t="s">
        <v>74</v>
      </c>
      <c r="AY547" s="255" t="s">
        <v>210</v>
      </c>
    </row>
    <row r="548" s="16" customFormat="1">
      <c r="A548" s="16"/>
      <c r="B548" s="267"/>
      <c r="C548" s="268"/>
      <c r="D548" s="236" t="s">
        <v>221</v>
      </c>
      <c r="E548" s="269" t="s">
        <v>19</v>
      </c>
      <c r="F548" s="270" t="s">
        <v>236</v>
      </c>
      <c r="G548" s="268"/>
      <c r="H548" s="271">
        <v>125</v>
      </c>
      <c r="I548" s="272"/>
      <c r="J548" s="268"/>
      <c r="K548" s="268"/>
      <c r="L548" s="273"/>
      <c r="M548" s="274"/>
      <c r="N548" s="275"/>
      <c r="O548" s="275"/>
      <c r="P548" s="275"/>
      <c r="Q548" s="275"/>
      <c r="R548" s="275"/>
      <c r="S548" s="275"/>
      <c r="T548" s="276"/>
      <c r="U548" s="16"/>
      <c r="V548" s="16"/>
      <c r="W548" s="16"/>
      <c r="X548" s="16"/>
      <c r="Y548" s="16"/>
      <c r="Z548" s="16"/>
      <c r="AA548" s="16"/>
      <c r="AB548" s="16"/>
      <c r="AC548" s="16"/>
      <c r="AD548" s="16"/>
      <c r="AE548" s="16"/>
      <c r="AT548" s="277" t="s">
        <v>221</v>
      </c>
      <c r="AU548" s="277" t="s">
        <v>83</v>
      </c>
      <c r="AV548" s="16" t="s">
        <v>217</v>
      </c>
      <c r="AW548" s="16" t="s">
        <v>34</v>
      </c>
      <c r="AX548" s="16" t="s">
        <v>81</v>
      </c>
      <c r="AY548" s="277" t="s">
        <v>210</v>
      </c>
    </row>
    <row r="549" s="2" customFormat="1" ht="24.15" customHeight="1">
      <c r="A549" s="40"/>
      <c r="B549" s="41"/>
      <c r="C549" s="216" t="s">
        <v>922</v>
      </c>
      <c r="D549" s="216" t="s">
        <v>212</v>
      </c>
      <c r="E549" s="217" t="s">
        <v>1496</v>
      </c>
      <c r="F549" s="218" t="s">
        <v>1497</v>
      </c>
      <c r="G549" s="219" t="s">
        <v>356</v>
      </c>
      <c r="H549" s="220">
        <v>7.1959999999999997</v>
      </c>
      <c r="I549" s="221"/>
      <c r="J549" s="222">
        <f>ROUND(I549*H549,2)</f>
        <v>0</v>
      </c>
      <c r="K549" s="218" t="s">
        <v>216</v>
      </c>
      <c r="L549" s="46"/>
      <c r="M549" s="223" t="s">
        <v>19</v>
      </c>
      <c r="N549" s="224" t="s">
        <v>45</v>
      </c>
      <c r="O549" s="86"/>
      <c r="P549" s="225">
        <f>O549*H549</f>
        <v>0</v>
      </c>
      <c r="Q549" s="225">
        <v>0</v>
      </c>
      <c r="R549" s="225">
        <f>Q549*H549</f>
        <v>0</v>
      </c>
      <c r="S549" s="225">
        <v>0</v>
      </c>
      <c r="T549" s="226">
        <f>S549*H549</f>
        <v>0</v>
      </c>
      <c r="U549" s="40"/>
      <c r="V549" s="40"/>
      <c r="W549" s="40"/>
      <c r="X549" s="40"/>
      <c r="Y549" s="40"/>
      <c r="Z549" s="40"/>
      <c r="AA549" s="40"/>
      <c r="AB549" s="40"/>
      <c r="AC549" s="40"/>
      <c r="AD549" s="40"/>
      <c r="AE549" s="40"/>
      <c r="AR549" s="227" t="s">
        <v>368</v>
      </c>
      <c r="AT549" s="227" t="s">
        <v>212</v>
      </c>
      <c r="AU549" s="227" t="s">
        <v>83</v>
      </c>
      <c r="AY549" s="19" t="s">
        <v>210</v>
      </c>
      <c r="BE549" s="228">
        <f>IF(N549="základní",J549,0)</f>
        <v>0</v>
      </c>
      <c r="BF549" s="228">
        <f>IF(N549="snížená",J549,0)</f>
        <v>0</v>
      </c>
      <c r="BG549" s="228">
        <f>IF(N549="zákl. přenesená",J549,0)</f>
        <v>0</v>
      </c>
      <c r="BH549" s="228">
        <f>IF(N549="sníž. přenesená",J549,0)</f>
        <v>0</v>
      </c>
      <c r="BI549" s="228">
        <f>IF(N549="nulová",J549,0)</f>
        <v>0</v>
      </c>
      <c r="BJ549" s="19" t="s">
        <v>81</v>
      </c>
      <c r="BK549" s="228">
        <f>ROUND(I549*H549,2)</f>
        <v>0</v>
      </c>
      <c r="BL549" s="19" t="s">
        <v>368</v>
      </c>
      <c r="BM549" s="227" t="s">
        <v>1498</v>
      </c>
    </row>
    <row r="550" s="2" customFormat="1">
      <c r="A550" s="40"/>
      <c r="B550" s="41"/>
      <c r="C550" s="42"/>
      <c r="D550" s="229" t="s">
        <v>219</v>
      </c>
      <c r="E550" s="42"/>
      <c r="F550" s="230" t="s">
        <v>1499</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219</v>
      </c>
      <c r="AU550" s="19" t="s">
        <v>83</v>
      </c>
    </row>
    <row r="551" s="2" customFormat="1" ht="24.15" customHeight="1">
      <c r="A551" s="40"/>
      <c r="B551" s="41"/>
      <c r="C551" s="216" t="s">
        <v>927</v>
      </c>
      <c r="D551" s="216" t="s">
        <v>212</v>
      </c>
      <c r="E551" s="217" t="s">
        <v>1501</v>
      </c>
      <c r="F551" s="218" t="s">
        <v>1502</v>
      </c>
      <c r="G551" s="219" t="s">
        <v>356</v>
      </c>
      <c r="H551" s="220">
        <v>7.1959999999999997</v>
      </c>
      <c r="I551" s="221"/>
      <c r="J551" s="222">
        <f>ROUND(I551*H551,2)</f>
        <v>0</v>
      </c>
      <c r="K551" s="218" t="s">
        <v>216</v>
      </c>
      <c r="L551" s="46"/>
      <c r="M551" s="223" t="s">
        <v>19</v>
      </c>
      <c r="N551" s="224" t="s">
        <v>45</v>
      </c>
      <c r="O551" s="86"/>
      <c r="P551" s="225">
        <f>O551*H551</f>
        <v>0</v>
      </c>
      <c r="Q551" s="225">
        <v>0</v>
      </c>
      <c r="R551" s="225">
        <f>Q551*H551</f>
        <v>0</v>
      </c>
      <c r="S551" s="225">
        <v>0</v>
      </c>
      <c r="T551" s="226">
        <f>S551*H551</f>
        <v>0</v>
      </c>
      <c r="U551" s="40"/>
      <c r="V551" s="40"/>
      <c r="W551" s="40"/>
      <c r="X551" s="40"/>
      <c r="Y551" s="40"/>
      <c r="Z551" s="40"/>
      <c r="AA551" s="40"/>
      <c r="AB551" s="40"/>
      <c r="AC551" s="40"/>
      <c r="AD551" s="40"/>
      <c r="AE551" s="40"/>
      <c r="AR551" s="227" t="s">
        <v>368</v>
      </c>
      <c r="AT551" s="227" t="s">
        <v>212</v>
      </c>
      <c r="AU551" s="227" t="s">
        <v>83</v>
      </c>
      <c r="AY551" s="19" t="s">
        <v>210</v>
      </c>
      <c r="BE551" s="228">
        <f>IF(N551="základní",J551,0)</f>
        <v>0</v>
      </c>
      <c r="BF551" s="228">
        <f>IF(N551="snížená",J551,0)</f>
        <v>0</v>
      </c>
      <c r="BG551" s="228">
        <f>IF(N551="zákl. přenesená",J551,0)</f>
        <v>0</v>
      </c>
      <c r="BH551" s="228">
        <f>IF(N551="sníž. přenesená",J551,0)</f>
        <v>0</v>
      </c>
      <c r="BI551" s="228">
        <f>IF(N551="nulová",J551,0)</f>
        <v>0</v>
      </c>
      <c r="BJ551" s="19" t="s">
        <v>81</v>
      </c>
      <c r="BK551" s="228">
        <f>ROUND(I551*H551,2)</f>
        <v>0</v>
      </c>
      <c r="BL551" s="19" t="s">
        <v>368</v>
      </c>
      <c r="BM551" s="227" t="s">
        <v>1503</v>
      </c>
    </row>
    <row r="552" s="2" customFormat="1">
      <c r="A552" s="40"/>
      <c r="B552" s="41"/>
      <c r="C552" s="42"/>
      <c r="D552" s="229" t="s">
        <v>219</v>
      </c>
      <c r="E552" s="42"/>
      <c r="F552" s="230" t="s">
        <v>1504</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219</v>
      </c>
      <c r="AU552" s="19" t="s">
        <v>83</v>
      </c>
    </row>
    <row r="553" s="12" customFormat="1" ht="22.8" customHeight="1">
      <c r="A553" s="12"/>
      <c r="B553" s="200"/>
      <c r="C553" s="201"/>
      <c r="D553" s="202" t="s">
        <v>73</v>
      </c>
      <c r="E553" s="214" t="s">
        <v>1605</v>
      </c>
      <c r="F553" s="214" t="s">
        <v>1606</v>
      </c>
      <c r="G553" s="201"/>
      <c r="H553" s="201"/>
      <c r="I553" s="204"/>
      <c r="J553" s="215">
        <f>BK553</f>
        <v>0</v>
      </c>
      <c r="K553" s="201"/>
      <c r="L553" s="206"/>
      <c r="M553" s="207"/>
      <c r="N553" s="208"/>
      <c r="O553" s="208"/>
      <c r="P553" s="209">
        <f>SUM(P554:P584)</f>
        <v>0</v>
      </c>
      <c r="Q553" s="208"/>
      <c r="R553" s="209">
        <f>SUM(R554:R584)</f>
        <v>5.9229000000000003</v>
      </c>
      <c r="S553" s="208"/>
      <c r="T553" s="210">
        <f>SUM(T554:T584)</f>
        <v>0</v>
      </c>
      <c r="U553" s="12"/>
      <c r="V553" s="12"/>
      <c r="W553" s="12"/>
      <c r="X553" s="12"/>
      <c r="Y553" s="12"/>
      <c r="Z553" s="12"/>
      <c r="AA553" s="12"/>
      <c r="AB553" s="12"/>
      <c r="AC553" s="12"/>
      <c r="AD553" s="12"/>
      <c r="AE553" s="12"/>
      <c r="AR553" s="211" t="s">
        <v>83</v>
      </c>
      <c r="AT553" s="212" t="s">
        <v>73</v>
      </c>
      <c r="AU553" s="212" t="s">
        <v>81</v>
      </c>
      <c r="AY553" s="211" t="s">
        <v>210</v>
      </c>
      <c r="BK553" s="213">
        <f>SUM(BK554:BK584)</f>
        <v>0</v>
      </c>
    </row>
    <row r="554" s="2" customFormat="1" ht="16.5" customHeight="1">
      <c r="A554" s="40"/>
      <c r="B554" s="41"/>
      <c r="C554" s="216" t="s">
        <v>932</v>
      </c>
      <c r="D554" s="216" t="s">
        <v>212</v>
      </c>
      <c r="E554" s="217" t="s">
        <v>1608</v>
      </c>
      <c r="F554" s="218" t="s">
        <v>1609</v>
      </c>
      <c r="G554" s="219" t="s">
        <v>270</v>
      </c>
      <c r="H554" s="220">
        <v>57.5</v>
      </c>
      <c r="I554" s="221"/>
      <c r="J554" s="222">
        <f>ROUND(I554*H554,2)</f>
        <v>0</v>
      </c>
      <c r="K554" s="218" t="s">
        <v>216</v>
      </c>
      <c r="L554" s="46"/>
      <c r="M554" s="223" t="s">
        <v>19</v>
      </c>
      <c r="N554" s="224" t="s">
        <v>45</v>
      </c>
      <c r="O554" s="86"/>
      <c r="P554" s="225">
        <f>O554*H554</f>
        <v>0</v>
      </c>
      <c r="Q554" s="225">
        <v>0</v>
      </c>
      <c r="R554" s="225">
        <f>Q554*H554</f>
        <v>0</v>
      </c>
      <c r="S554" s="225">
        <v>0</v>
      </c>
      <c r="T554" s="226">
        <f>S554*H554</f>
        <v>0</v>
      </c>
      <c r="U554" s="40"/>
      <c r="V554" s="40"/>
      <c r="W554" s="40"/>
      <c r="X554" s="40"/>
      <c r="Y554" s="40"/>
      <c r="Z554" s="40"/>
      <c r="AA554" s="40"/>
      <c r="AB554" s="40"/>
      <c r="AC554" s="40"/>
      <c r="AD554" s="40"/>
      <c r="AE554" s="40"/>
      <c r="AR554" s="227" t="s">
        <v>368</v>
      </c>
      <c r="AT554" s="227" t="s">
        <v>212</v>
      </c>
      <c r="AU554" s="227" t="s">
        <v>83</v>
      </c>
      <c r="AY554" s="19" t="s">
        <v>210</v>
      </c>
      <c r="BE554" s="228">
        <f>IF(N554="základní",J554,0)</f>
        <v>0</v>
      </c>
      <c r="BF554" s="228">
        <f>IF(N554="snížená",J554,0)</f>
        <v>0</v>
      </c>
      <c r="BG554" s="228">
        <f>IF(N554="zákl. přenesená",J554,0)</f>
        <v>0</v>
      </c>
      <c r="BH554" s="228">
        <f>IF(N554="sníž. přenesená",J554,0)</f>
        <v>0</v>
      </c>
      <c r="BI554" s="228">
        <f>IF(N554="nulová",J554,0)</f>
        <v>0</v>
      </c>
      <c r="BJ554" s="19" t="s">
        <v>81</v>
      </c>
      <c r="BK554" s="228">
        <f>ROUND(I554*H554,2)</f>
        <v>0</v>
      </c>
      <c r="BL554" s="19" t="s">
        <v>368</v>
      </c>
      <c r="BM554" s="227" t="s">
        <v>1610</v>
      </c>
    </row>
    <row r="555" s="2" customFormat="1">
      <c r="A555" s="40"/>
      <c r="B555" s="41"/>
      <c r="C555" s="42"/>
      <c r="D555" s="229" t="s">
        <v>219</v>
      </c>
      <c r="E555" s="42"/>
      <c r="F555" s="230" t="s">
        <v>1611</v>
      </c>
      <c r="G555" s="42"/>
      <c r="H555" s="42"/>
      <c r="I555" s="231"/>
      <c r="J555" s="42"/>
      <c r="K555" s="42"/>
      <c r="L555" s="46"/>
      <c r="M555" s="232"/>
      <c r="N555" s="233"/>
      <c r="O555" s="86"/>
      <c r="P555" s="86"/>
      <c r="Q555" s="86"/>
      <c r="R555" s="86"/>
      <c r="S555" s="86"/>
      <c r="T555" s="87"/>
      <c r="U555" s="40"/>
      <c r="V555" s="40"/>
      <c r="W555" s="40"/>
      <c r="X555" s="40"/>
      <c r="Y555" s="40"/>
      <c r="Z555" s="40"/>
      <c r="AA555" s="40"/>
      <c r="AB555" s="40"/>
      <c r="AC555" s="40"/>
      <c r="AD555" s="40"/>
      <c r="AE555" s="40"/>
      <c r="AT555" s="19" t="s">
        <v>219</v>
      </c>
      <c r="AU555" s="19" t="s">
        <v>83</v>
      </c>
    </row>
    <row r="556" s="13" customFormat="1">
      <c r="A556" s="13"/>
      <c r="B556" s="234"/>
      <c r="C556" s="235"/>
      <c r="D556" s="236" t="s">
        <v>221</v>
      </c>
      <c r="E556" s="237" t="s">
        <v>19</v>
      </c>
      <c r="F556" s="238" t="s">
        <v>852</v>
      </c>
      <c r="G556" s="235"/>
      <c r="H556" s="237" t="s">
        <v>19</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221</v>
      </c>
      <c r="AU556" s="244" t="s">
        <v>83</v>
      </c>
      <c r="AV556" s="13" t="s">
        <v>81</v>
      </c>
      <c r="AW556" s="13" t="s">
        <v>34</v>
      </c>
      <c r="AX556" s="13" t="s">
        <v>74</v>
      </c>
      <c r="AY556" s="244" t="s">
        <v>210</v>
      </c>
    </row>
    <row r="557" s="13" customFormat="1">
      <c r="A557" s="13"/>
      <c r="B557" s="234"/>
      <c r="C557" s="235"/>
      <c r="D557" s="236" t="s">
        <v>221</v>
      </c>
      <c r="E557" s="237" t="s">
        <v>19</v>
      </c>
      <c r="F557" s="238" t="s">
        <v>5140</v>
      </c>
      <c r="G557" s="235"/>
      <c r="H557" s="237" t="s">
        <v>19</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221</v>
      </c>
      <c r="AU557" s="244" t="s">
        <v>83</v>
      </c>
      <c r="AV557" s="13" t="s">
        <v>81</v>
      </c>
      <c r="AW557" s="13" t="s">
        <v>34</v>
      </c>
      <c r="AX557" s="13" t="s">
        <v>74</v>
      </c>
      <c r="AY557" s="244" t="s">
        <v>210</v>
      </c>
    </row>
    <row r="558" s="13" customFormat="1">
      <c r="A558" s="13"/>
      <c r="B558" s="234"/>
      <c r="C558" s="235"/>
      <c r="D558" s="236" t="s">
        <v>221</v>
      </c>
      <c r="E558" s="237" t="s">
        <v>19</v>
      </c>
      <c r="F558" s="238" t="s">
        <v>946</v>
      </c>
      <c r="G558" s="235"/>
      <c r="H558" s="237" t="s">
        <v>19</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221</v>
      </c>
      <c r="AU558" s="244" t="s">
        <v>83</v>
      </c>
      <c r="AV558" s="13" t="s">
        <v>81</v>
      </c>
      <c r="AW558" s="13" t="s">
        <v>34</v>
      </c>
      <c r="AX558" s="13" t="s">
        <v>74</v>
      </c>
      <c r="AY558" s="244" t="s">
        <v>210</v>
      </c>
    </row>
    <row r="559" s="14" customFormat="1">
      <c r="A559" s="14"/>
      <c r="B559" s="245"/>
      <c r="C559" s="246"/>
      <c r="D559" s="236" t="s">
        <v>221</v>
      </c>
      <c r="E559" s="247" t="s">
        <v>19</v>
      </c>
      <c r="F559" s="248" t="s">
        <v>5141</v>
      </c>
      <c r="G559" s="246"/>
      <c r="H559" s="249">
        <v>27.5</v>
      </c>
      <c r="I559" s="250"/>
      <c r="J559" s="246"/>
      <c r="K559" s="246"/>
      <c r="L559" s="251"/>
      <c r="M559" s="252"/>
      <c r="N559" s="253"/>
      <c r="O559" s="253"/>
      <c r="P559" s="253"/>
      <c r="Q559" s="253"/>
      <c r="R559" s="253"/>
      <c r="S559" s="253"/>
      <c r="T559" s="254"/>
      <c r="U559" s="14"/>
      <c r="V559" s="14"/>
      <c r="W559" s="14"/>
      <c r="X559" s="14"/>
      <c r="Y559" s="14"/>
      <c r="Z559" s="14"/>
      <c r="AA559" s="14"/>
      <c r="AB559" s="14"/>
      <c r="AC559" s="14"/>
      <c r="AD559" s="14"/>
      <c r="AE559" s="14"/>
      <c r="AT559" s="255" t="s">
        <v>221</v>
      </c>
      <c r="AU559" s="255" t="s">
        <v>83</v>
      </c>
      <c r="AV559" s="14" t="s">
        <v>83</v>
      </c>
      <c r="AW559" s="14" t="s">
        <v>34</v>
      </c>
      <c r="AX559" s="14" t="s">
        <v>74</v>
      </c>
      <c r="AY559" s="255" t="s">
        <v>210</v>
      </c>
    </row>
    <row r="560" s="13" customFormat="1">
      <c r="A560" s="13"/>
      <c r="B560" s="234"/>
      <c r="C560" s="235"/>
      <c r="D560" s="236" t="s">
        <v>221</v>
      </c>
      <c r="E560" s="237" t="s">
        <v>19</v>
      </c>
      <c r="F560" s="238" t="s">
        <v>2323</v>
      </c>
      <c r="G560" s="235"/>
      <c r="H560" s="237" t="s">
        <v>19</v>
      </c>
      <c r="I560" s="239"/>
      <c r="J560" s="235"/>
      <c r="K560" s="235"/>
      <c r="L560" s="240"/>
      <c r="M560" s="241"/>
      <c r="N560" s="242"/>
      <c r="O560" s="242"/>
      <c r="P560" s="242"/>
      <c r="Q560" s="242"/>
      <c r="R560" s="242"/>
      <c r="S560" s="242"/>
      <c r="T560" s="243"/>
      <c r="U560" s="13"/>
      <c r="V560" s="13"/>
      <c r="W560" s="13"/>
      <c r="X560" s="13"/>
      <c r="Y560" s="13"/>
      <c r="Z560" s="13"/>
      <c r="AA560" s="13"/>
      <c r="AB560" s="13"/>
      <c r="AC560" s="13"/>
      <c r="AD560" s="13"/>
      <c r="AE560" s="13"/>
      <c r="AT560" s="244" t="s">
        <v>221</v>
      </c>
      <c r="AU560" s="244" t="s">
        <v>83</v>
      </c>
      <c r="AV560" s="13" t="s">
        <v>81</v>
      </c>
      <c r="AW560" s="13" t="s">
        <v>34</v>
      </c>
      <c r="AX560" s="13" t="s">
        <v>74</v>
      </c>
      <c r="AY560" s="244" t="s">
        <v>210</v>
      </c>
    </row>
    <row r="561" s="14" customFormat="1">
      <c r="A561" s="14"/>
      <c r="B561" s="245"/>
      <c r="C561" s="246"/>
      <c r="D561" s="236" t="s">
        <v>221</v>
      </c>
      <c r="E561" s="247" t="s">
        <v>19</v>
      </c>
      <c r="F561" s="248" t="s">
        <v>1393</v>
      </c>
      <c r="G561" s="246"/>
      <c r="H561" s="249">
        <v>30</v>
      </c>
      <c r="I561" s="250"/>
      <c r="J561" s="246"/>
      <c r="K561" s="246"/>
      <c r="L561" s="251"/>
      <c r="M561" s="252"/>
      <c r="N561" s="253"/>
      <c r="O561" s="253"/>
      <c r="P561" s="253"/>
      <c r="Q561" s="253"/>
      <c r="R561" s="253"/>
      <c r="S561" s="253"/>
      <c r="T561" s="254"/>
      <c r="U561" s="14"/>
      <c r="V561" s="14"/>
      <c r="W561" s="14"/>
      <c r="X561" s="14"/>
      <c r="Y561" s="14"/>
      <c r="Z561" s="14"/>
      <c r="AA561" s="14"/>
      <c r="AB561" s="14"/>
      <c r="AC561" s="14"/>
      <c r="AD561" s="14"/>
      <c r="AE561" s="14"/>
      <c r="AT561" s="255" t="s">
        <v>221</v>
      </c>
      <c r="AU561" s="255" t="s">
        <v>83</v>
      </c>
      <c r="AV561" s="14" t="s">
        <v>83</v>
      </c>
      <c r="AW561" s="14" t="s">
        <v>34</v>
      </c>
      <c r="AX561" s="14" t="s">
        <v>74</v>
      </c>
      <c r="AY561" s="255" t="s">
        <v>210</v>
      </c>
    </row>
    <row r="562" s="16" customFormat="1">
      <c r="A562" s="16"/>
      <c r="B562" s="267"/>
      <c r="C562" s="268"/>
      <c r="D562" s="236" t="s">
        <v>221</v>
      </c>
      <c r="E562" s="269" t="s">
        <v>19</v>
      </c>
      <c r="F562" s="270" t="s">
        <v>236</v>
      </c>
      <c r="G562" s="268"/>
      <c r="H562" s="271">
        <v>57.5</v>
      </c>
      <c r="I562" s="272"/>
      <c r="J562" s="268"/>
      <c r="K562" s="268"/>
      <c r="L562" s="273"/>
      <c r="M562" s="274"/>
      <c r="N562" s="275"/>
      <c r="O562" s="275"/>
      <c r="P562" s="275"/>
      <c r="Q562" s="275"/>
      <c r="R562" s="275"/>
      <c r="S562" s="275"/>
      <c r="T562" s="276"/>
      <c r="U562" s="16"/>
      <c r="V562" s="16"/>
      <c r="W562" s="16"/>
      <c r="X562" s="16"/>
      <c r="Y562" s="16"/>
      <c r="Z562" s="16"/>
      <c r="AA562" s="16"/>
      <c r="AB562" s="16"/>
      <c r="AC562" s="16"/>
      <c r="AD562" s="16"/>
      <c r="AE562" s="16"/>
      <c r="AT562" s="277" t="s">
        <v>221</v>
      </c>
      <c r="AU562" s="277" t="s">
        <v>83</v>
      </c>
      <c r="AV562" s="16" t="s">
        <v>217</v>
      </c>
      <c r="AW562" s="16" t="s">
        <v>34</v>
      </c>
      <c r="AX562" s="16" t="s">
        <v>81</v>
      </c>
      <c r="AY562" s="277" t="s">
        <v>210</v>
      </c>
    </row>
    <row r="563" s="2" customFormat="1" ht="16.5" customHeight="1">
      <c r="A563" s="40"/>
      <c r="B563" s="41"/>
      <c r="C563" s="278" t="s">
        <v>941</v>
      </c>
      <c r="D563" s="278" t="s">
        <v>424</v>
      </c>
      <c r="E563" s="279" t="s">
        <v>1026</v>
      </c>
      <c r="F563" s="280" t="s">
        <v>972</v>
      </c>
      <c r="G563" s="281" t="s">
        <v>215</v>
      </c>
      <c r="H563" s="282">
        <v>7.7960000000000003</v>
      </c>
      <c r="I563" s="283"/>
      <c r="J563" s="284">
        <f>ROUND(I563*H563,2)</f>
        <v>0</v>
      </c>
      <c r="K563" s="280" t="s">
        <v>216</v>
      </c>
      <c r="L563" s="285"/>
      <c r="M563" s="286" t="s">
        <v>19</v>
      </c>
      <c r="N563" s="287" t="s">
        <v>45</v>
      </c>
      <c r="O563" s="86"/>
      <c r="P563" s="225">
        <f>O563*H563</f>
        <v>0</v>
      </c>
      <c r="Q563" s="225">
        <v>0.75</v>
      </c>
      <c r="R563" s="225">
        <f>Q563*H563</f>
        <v>5.8470000000000004</v>
      </c>
      <c r="S563" s="225">
        <v>0</v>
      </c>
      <c r="T563" s="226">
        <f>S563*H563</f>
        <v>0</v>
      </c>
      <c r="U563" s="40"/>
      <c r="V563" s="40"/>
      <c r="W563" s="40"/>
      <c r="X563" s="40"/>
      <c r="Y563" s="40"/>
      <c r="Z563" s="40"/>
      <c r="AA563" s="40"/>
      <c r="AB563" s="40"/>
      <c r="AC563" s="40"/>
      <c r="AD563" s="40"/>
      <c r="AE563" s="40"/>
      <c r="AR563" s="227" t="s">
        <v>498</v>
      </c>
      <c r="AT563" s="227" t="s">
        <v>424</v>
      </c>
      <c r="AU563" s="227" t="s">
        <v>83</v>
      </c>
      <c r="AY563" s="19" t="s">
        <v>210</v>
      </c>
      <c r="BE563" s="228">
        <f>IF(N563="základní",J563,0)</f>
        <v>0</v>
      </c>
      <c r="BF563" s="228">
        <f>IF(N563="snížená",J563,0)</f>
        <v>0</v>
      </c>
      <c r="BG563" s="228">
        <f>IF(N563="zákl. přenesená",J563,0)</f>
        <v>0</v>
      </c>
      <c r="BH563" s="228">
        <f>IF(N563="sníž. přenesená",J563,0)</f>
        <v>0</v>
      </c>
      <c r="BI563" s="228">
        <f>IF(N563="nulová",J563,0)</f>
        <v>0</v>
      </c>
      <c r="BJ563" s="19" t="s">
        <v>81</v>
      </c>
      <c r="BK563" s="228">
        <f>ROUND(I563*H563,2)</f>
        <v>0</v>
      </c>
      <c r="BL563" s="19" t="s">
        <v>368</v>
      </c>
      <c r="BM563" s="227" t="s">
        <v>5142</v>
      </c>
    </row>
    <row r="564" s="13" customFormat="1">
      <c r="A564" s="13"/>
      <c r="B564" s="234"/>
      <c r="C564" s="235"/>
      <c r="D564" s="236" t="s">
        <v>221</v>
      </c>
      <c r="E564" s="237" t="s">
        <v>19</v>
      </c>
      <c r="F564" s="238" t="s">
        <v>5143</v>
      </c>
      <c r="G564" s="235"/>
      <c r="H564" s="237" t="s">
        <v>19</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221</v>
      </c>
      <c r="AU564" s="244" t="s">
        <v>83</v>
      </c>
      <c r="AV564" s="13" t="s">
        <v>81</v>
      </c>
      <c r="AW564" s="13" t="s">
        <v>34</v>
      </c>
      <c r="AX564" s="13" t="s">
        <v>74</v>
      </c>
      <c r="AY564" s="244" t="s">
        <v>210</v>
      </c>
    </row>
    <row r="565" s="14" customFormat="1">
      <c r="A565" s="14"/>
      <c r="B565" s="245"/>
      <c r="C565" s="246"/>
      <c r="D565" s="236" t="s">
        <v>221</v>
      </c>
      <c r="E565" s="247" t="s">
        <v>19</v>
      </c>
      <c r="F565" s="248" t="s">
        <v>5144</v>
      </c>
      <c r="G565" s="246"/>
      <c r="H565" s="249">
        <v>0.82499999999999996</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221</v>
      </c>
      <c r="AU565" s="255" t="s">
        <v>83</v>
      </c>
      <c r="AV565" s="14" t="s">
        <v>83</v>
      </c>
      <c r="AW565" s="14" t="s">
        <v>34</v>
      </c>
      <c r="AX565" s="14" t="s">
        <v>74</v>
      </c>
      <c r="AY565" s="255" t="s">
        <v>210</v>
      </c>
    </row>
    <row r="566" s="13" customFormat="1">
      <c r="A566" s="13"/>
      <c r="B566" s="234"/>
      <c r="C566" s="235"/>
      <c r="D566" s="236" t="s">
        <v>221</v>
      </c>
      <c r="E566" s="237" t="s">
        <v>19</v>
      </c>
      <c r="F566" s="238" t="s">
        <v>2323</v>
      </c>
      <c r="G566" s="235"/>
      <c r="H566" s="237" t="s">
        <v>19</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221</v>
      </c>
      <c r="AU566" s="244" t="s">
        <v>83</v>
      </c>
      <c r="AV566" s="13" t="s">
        <v>81</v>
      </c>
      <c r="AW566" s="13" t="s">
        <v>34</v>
      </c>
      <c r="AX566" s="13" t="s">
        <v>74</v>
      </c>
      <c r="AY566" s="244" t="s">
        <v>210</v>
      </c>
    </row>
    <row r="567" s="14" customFormat="1">
      <c r="A567" s="14"/>
      <c r="B567" s="245"/>
      <c r="C567" s="246"/>
      <c r="D567" s="236" t="s">
        <v>221</v>
      </c>
      <c r="E567" s="247" t="s">
        <v>19</v>
      </c>
      <c r="F567" s="248" t="s">
        <v>5145</v>
      </c>
      <c r="G567" s="246"/>
      <c r="H567" s="249">
        <v>6.5999999999999996</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221</v>
      </c>
      <c r="AU567" s="255" t="s">
        <v>83</v>
      </c>
      <c r="AV567" s="14" t="s">
        <v>83</v>
      </c>
      <c r="AW567" s="14" t="s">
        <v>34</v>
      </c>
      <c r="AX567" s="14" t="s">
        <v>74</v>
      </c>
      <c r="AY567" s="255" t="s">
        <v>210</v>
      </c>
    </row>
    <row r="568" s="16" customFormat="1">
      <c r="A568" s="16"/>
      <c r="B568" s="267"/>
      <c r="C568" s="268"/>
      <c r="D568" s="236" t="s">
        <v>221</v>
      </c>
      <c r="E568" s="269" t="s">
        <v>19</v>
      </c>
      <c r="F568" s="270" t="s">
        <v>236</v>
      </c>
      <c r="G568" s="268"/>
      <c r="H568" s="271">
        <v>7.4249999999999998</v>
      </c>
      <c r="I568" s="272"/>
      <c r="J568" s="268"/>
      <c r="K568" s="268"/>
      <c r="L568" s="273"/>
      <c r="M568" s="274"/>
      <c r="N568" s="275"/>
      <c r="O568" s="275"/>
      <c r="P568" s="275"/>
      <c r="Q568" s="275"/>
      <c r="R568" s="275"/>
      <c r="S568" s="275"/>
      <c r="T568" s="276"/>
      <c r="U568" s="16"/>
      <c r="V568" s="16"/>
      <c r="W568" s="16"/>
      <c r="X568" s="16"/>
      <c r="Y568" s="16"/>
      <c r="Z568" s="16"/>
      <c r="AA568" s="16"/>
      <c r="AB568" s="16"/>
      <c r="AC568" s="16"/>
      <c r="AD568" s="16"/>
      <c r="AE568" s="16"/>
      <c r="AT568" s="277" t="s">
        <v>221</v>
      </c>
      <c r="AU568" s="277" t="s">
        <v>83</v>
      </c>
      <c r="AV568" s="16" t="s">
        <v>217</v>
      </c>
      <c r="AW568" s="16" t="s">
        <v>34</v>
      </c>
      <c r="AX568" s="16" t="s">
        <v>81</v>
      </c>
      <c r="AY568" s="277" t="s">
        <v>210</v>
      </c>
    </row>
    <row r="569" s="14" customFormat="1">
      <c r="A569" s="14"/>
      <c r="B569" s="245"/>
      <c r="C569" s="246"/>
      <c r="D569" s="236" t="s">
        <v>221</v>
      </c>
      <c r="E569" s="246"/>
      <c r="F569" s="248" t="s">
        <v>5146</v>
      </c>
      <c r="G569" s="246"/>
      <c r="H569" s="249">
        <v>7.7960000000000003</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221</v>
      </c>
      <c r="AU569" s="255" t="s">
        <v>83</v>
      </c>
      <c r="AV569" s="14" t="s">
        <v>83</v>
      </c>
      <c r="AW569" s="14" t="s">
        <v>4</v>
      </c>
      <c r="AX569" s="14" t="s">
        <v>81</v>
      </c>
      <c r="AY569" s="255" t="s">
        <v>210</v>
      </c>
    </row>
    <row r="570" s="2" customFormat="1" ht="16.5" customHeight="1">
      <c r="A570" s="40"/>
      <c r="B570" s="41"/>
      <c r="C570" s="216" t="s">
        <v>948</v>
      </c>
      <c r="D570" s="216" t="s">
        <v>212</v>
      </c>
      <c r="E570" s="217" t="s">
        <v>1642</v>
      </c>
      <c r="F570" s="218" t="s">
        <v>1643</v>
      </c>
      <c r="G570" s="219" t="s">
        <v>417</v>
      </c>
      <c r="H570" s="220">
        <v>125</v>
      </c>
      <c r="I570" s="221"/>
      <c r="J570" s="222">
        <f>ROUND(I570*H570,2)</f>
        <v>0</v>
      </c>
      <c r="K570" s="218" t="s">
        <v>296</v>
      </c>
      <c r="L570" s="46"/>
      <c r="M570" s="223" t="s">
        <v>19</v>
      </c>
      <c r="N570" s="224" t="s">
        <v>45</v>
      </c>
      <c r="O570" s="86"/>
      <c r="P570" s="225">
        <f>O570*H570</f>
        <v>0</v>
      </c>
      <c r="Q570" s="225">
        <v>0</v>
      </c>
      <c r="R570" s="225">
        <f>Q570*H570</f>
        <v>0</v>
      </c>
      <c r="S570" s="225">
        <v>0</v>
      </c>
      <c r="T570" s="226">
        <f>S570*H570</f>
        <v>0</v>
      </c>
      <c r="U570" s="40"/>
      <c r="V570" s="40"/>
      <c r="W570" s="40"/>
      <c r="X570" s="40"/>
      <c r="Y570" s="40"/>
      <c r="Z570" s="40"/>
      <c r="AA570" s="40"/>
      <c r="AB570" s="40"/>
      <c r="AC570" s="40"/>
      <c r="AD570" s="40"/>
      <c r="AE570" s="40"/>
      <c r="AR570" s="227" t="s">
        <v>368</v>
      </c>
      <c r="AT570" s="227" t="s">
        <v>212</v>
      </c>
      <c r="AU570" s="227" t="s">
        <v>83</v>
      </c>
      <c r="AY570" s="19" t="s">
        <v>210</v>
      </c>
      <c r="BE570" s="228">
        <f>IF(N570="základní",J570,0)</f>
        <v>0</v>
      </c>
      <c r="BF570" s="228">
        <f>IF(N570="snížená",J570,0)</f>
        <v>0</v>
      </c>
      <c r="BG570" s="228">
        <f>IF(N570="zákl. přenesená",J570,0)</f>
        <v>0</v>
      </c>
      <c r="BH570" s="228">
        <f>IF(N570="sníž. přenesená",J570,0)</f>
        <v>0</v>
      </c>
      <c r="BI570" s="228">
        <f>IF(N570="nulová",J570,0)</f>
        <v>0</v>
      </c>
      <c r="BJ570" s="19" t="s">
        <v>81</v>
      </c>
      <c r="BK570" s="228">
        <f>ROUND(I570*H570,2)</f>
        <v>0</v>
      </c>
      <c r="BL570" s="19" t="s">
        <v>368</v>
      </c>
      <c r="BM570" s="227" t="s">
        <v>1644</v>
      </c>
    </row>
    <row r="571" s="13" customFormat="1">
      <c r="A571" s="13"/>
      <c r="B571" s="234"/>
      <c r="C571" s="235"/>
      <c r="D571" s="236" t="s">
        <v>221</v>
      </c>
      <c r="E571" s="237" t="s">
        <v>19</v>
      </c>
      <c r="F571" s="238" t="s">
        <v>852</v>
      </c>
      <c r="G571" s="235"/>
      <c r="H571" s="237" t="s">
        <v>19</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221</v>
      </c>
      <c r="AU571" s="244" t="s">
        <v>83</v>
      </c>
      <c r="AV571" s="13" t="s">
        <v>81</v>
      </c>
      <c r="AW571" s="13" t="s">
        <v>34</v>
      </c>
      <c r="AX571" s="13" t="s">
        <v>74</v>
      </c>
      <c r="AY571" s="244" t="s">
        <v>210</v>
      </c>
    </row>
    <row r="572" s="13" customFormat="1">
      <c r="A572" s="13"/>
      <c r="B572" s="234"/>
      <c r="C572" s="235"/>
      <c r="D572" s="236" t="s">
        <v>221</v>
      </c>
      <c r="E572" s="237" t="s">
        <v>19</v>
      </c>
      <c r="F572" s="238" t="s">
        <v>5147</v>
      </c>
      <c r="G572" s="235"/>
      <c r="H572" s="237" t="s">
        <v>19</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221</v>
      </c>
      <c r="AU572" s="244" t="s">
        <v>83</v>
      </c>
      <c r="AV572" s="13" t="s">
        <v>81</v>
      </c>
      <c r="AW572" s="13" t="s">
        <v>34</v>
      </c>
      <c r="AX572" s="13" t="s">
        <v>74</v>
      </c>
      <c r="AY572" s="244" t="s">
        <v>210</v>
      </c>
    </row>
    <row r="573" s="14" customFormat="1">
      <c r="A573" s="14"/>
      <c r="B573" s="245"/>
      <c r="C573" s="246"/>
      <c r="D573" s="236" t="s">
        <v>221</v>
      </c>
      <c r="E573" s="247" t="s">
        <v>19</v>
      </c>
      <c r="F573" s="248" t="s">
        <v>5148</v>
      </c>
      <c r="G573" s="246"/>
      <c r="H573" s="249">
        <v>125</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221</v>
      </c>
      <c r="AU573" s="255" t="s">
        <v>83</v>
      </c>
      <c r="AV573" s="14" t="s">
        <v>83</v>
      </c>
      <c r="AW573" s="14" t="s">
        <v>34</v>
      </c>
      <c r="AX573" s="14" t="s">
        <v>74</v>
      </c>
      <c r="AY573" s="255" t="s">
        <v>210</v>
      </c>
    </row>
    <row r="574" s="16" customFormat="1">
      <c r="A574" s="16"/>
      <c r="B574" s="267"/>
      <c r="C574" s="268"/>
      <c r="D574" s="236" t="s">
        <v>221</v>
      </c>
      <c r="E574" s="269" t="s">
        <v>19</v>
      </c>
      <c r="F574" s="270" t="s">
        <v>236</v>
      </c>
      <c r="G574" s="268"/>
      <c r="H574" s="271">
        <v>125</v>
      </c>
      <c r="I574" s="272"/>
      <c r="J574" s="268"/>
      <c r="K574" s="268"/>
      <c r="L574" s="273"/>
      <c r="M574" s="274"/>
      <c r="N574" s="275"/>
      <c r="O574" s="275"/>
      <c r="P574" s="275"/>
      <c r="Q574" s="275"/>
      <c r="R574" s="275"/>
      <c r="S574" s="275"/>
      <c r="T574" s="276"/>
      <c r="U574" s="16"/>
      <c r="V574" s="16"/>
      <c r="W574" s="16"/>
      <c r="X574" s="16"/>
      <c r="Y574" s="16"/>
      <c r="Z574" s="16"/>
      <c r="AA574" s="16"/>
      <c r="AB574" s="16"/>
      <c r="AC574" s="16"/>
      <c r="AD574" s="16"/>
      <c r="AE574" s="16"/>
      <c r="AT574" s="277" t="s">
        <v>221</v>
      </c>
      <c r="AU574" s="277" t="s">
        <v>83</v>
      </c>
      <c r="AV574" s="16" t="s">
        <v>217</v>
      </c>
      <c r="AW574" s="16" t="s">
        <v>34</v>
      </c>
      <c r="AX574" s="16" t="s">
        <v>81</v>
      </c>
      <c r="AY574" s="277" t="s">
        <v>210</v>
      </c>
    </row>
    <row r="575" s="2" customFormat="1" ht="16.5" customHeight="1">
      <c r="A575" s="40"/>
      <c r="B575" s="41"/>
      <c r="C575" s="278" t="s">
        <v>954</v>
      </c>
      <c r="D575" s="278" t="s">
        <v>424</v>
      </c>
      <c r="E575" s="279" t="s">
        <v>1647</v>
      </c>
      <c r="F575" s="280" t="s">
        <v>1011</v>
      </c>
      <c r="G575" s="281" t="s">
        <v>215</v>
      </c>
      <c r="H575" s="282">
        <v>0.13800000000000001</v>
      </c>
      <c r="I575" s="283"/>
      <c r="J575" s="284">
        <f>ROUND(I575*H575,2)</f>
        <v>0</v>
      </c>
      <c r="K575" s="280" t="s">
        <v>296</v>
      </c>
      <c r="L575" s="285"/>
      <c r="M575" s="286" t="s">
        <v>19</v>
      </c>
      <c r="N575" s="287" t="s">
        <v>45</v>
      </c>
      <c r="O575" s="86"/>
      <c r="P575" s="225">
        <f>O575*H575</f>
        <v>0</v>
      </c>
      <c r="Q575" s="225">
        <v>0.55000000000000004</v>
      </c>
      <c r="R575" s="225">
        <f>Q575*H575</f>
        <v>0.075900000000000009</v>
      </c>
      <c r="S575" s="225">
        <v>0</v>
      </c>
      <c r="T575" s="226">
        <f>S575*H575</f>
        <v>0</v>
      </c>
      <c r="U575" s="40"/>
      <c r="V575" s="40"/>
      <c r="W575" s="40"/>
      <c r="X575" s="40"/>
      <c r="Y575" s="40"/>
      <c r="Z575" s="40"/>
      <c r="AA575" s="40"/>
      <c r="AB575" s="40"/>
      <c r="AC575" s="40"/>
      <c r="AD575" s="40"/>
      <c r="AE575" s="40"/>
      <c r="AR575" s="227" t="s">
        <v>498</v>
      </c>
      <c r="AT575" s="227" t="s">
        <v>424</v>
      </c>
      <c r="AU575" s="227" t="s">
        <v>83</v>
      </c>
      <c r="AY575" s="19" t="s">
        <v>210</v>
      </c>
      <c r="BE575" s="228">
        <f>IF(N575="základní",J575,0)</f>
        <v>0</v>
      </c>
      <c r="BF575" s="228">
        <f>IF(N575="snížená",J575,0)</f>
        <v>0</v>
      </c>
      <c r="BG575" s="228">
        <f>IF(N575="zákl. přenesená",J575,0)</f>
        <v>0</v>
      </c>
      <c r="BH575" s="228">
        <f>IF(N575="sníž. přenesená",J575,0)</f>
        <v>0</v>
      </c>
      <c r="BI575" s="228">
        <f>IF(N575="nulová",J575,0)</f>
        <v>0</v>
      </c>
      <c r="BJ575" s="19" t="s">
        <v>81</v>
      </c>
      <c r="BK575" s="228">
        <f>ROUND(I575*H575,2)</f>
        <v>0</v>
      </c>
      <c r="BL575" s="19" t="s">
        <v>368</v>
      </c>
      <c r="BM575" s="227" t="s">
        <v>1648</v>
      </c>
    </row>
    <row r="576" s="13" customFormat="1">
      <c r="A576" s="13"/>
      <c r="B576" s="234"/>
      <c r="C576" s="235"/>
      <c r="D576" s="236" t="s">
        <v>221</v>
      </c>
      <c r="E576" s="237" t="s">
        <v>19</v>
      </c>
      <c r="F576" s="238" t="s">
        <v>852</v>
      </c>
      <c r="G576" s="235"/>
      <c r="H576" s="237" t="s">
        <v>19</v>
      </c>
      <c r="I576" s="239"/>
      <c r="J576" s="235"/>
      <c r="K576" s="235"/>
      <c r="L576" s="240"/>
      <c r="M576" s="241"/>
      <c r="N576" s="242"/>
      <c r="O576" s="242"/>
      <c r="P576" s="242"/>
      <c r="Q576" s="242"/>
      <c r="R576" s="242"/>
      <c r="S576" s="242"/>
      <c r="T576" s="243"/>
      <c r="U576" s="13"/>
      <c r="V576" s="13"/>
      <c r="W576" s="13"/>
      <c r="X576" s="13"/>
      <c r="Y576" s="13"/>
      <c r="Z576" s="13"/>
      <c r="AA576" s="13"/>
      <c r="AB576" s="13"/>
      <c r="AC576" s="13"/>
      <c r="AD576" s="13"/>
      <c r="AE576" s="13"/>
      <c r="AT576" s="244" t="s">
        <v>221</v>
      </c>
      <c r="AU576" s="244" t="s">
        <v>83</v>
      </c>
      <c r="AV576" s="13" t="s">
        <v>81</v>
      </c>
      <c r="AW576" s="13" t="s">
        <v>34</v>
      </c>
      <c r="AX576" s="13" t="s">
        <v>74</v>
      </c>
      <c r="AY576" s="244" t="s">
        <v>210</v>
      </c>
    </row>
    <row r="577" s="13" customFormat="1">
      <c r="A577" s="13"/>
      <c r="B577" s="234"/>
      <c r="C577" s="235"/>
      <c r="D577" s="236" t="s">
        <v>221</v>
      </c>
      <c r="E577" s="237" t="s">
        <v>19</v>
      </c>
      <c r="F577" s="238" t="s">
        <v>5147</v>
      </c>
      <c r="G577" s="235"/>
      <c r="H577" s="237" t="s">
        <v>19</v>
      </c>
      <c r="I577" s="239"/>
      <c r="J577" s="235"/>
      <c r="K577" s="235"/>
      <c r="L577" s="240"/>
      <c r="M577" s="241"/>
      <c r="N577" s="242"/>
      <c r="O577" s="242"/>
      <c r="P577" s="242"/>
      <c r="Q577" s="242"/>
      <c r="R577" s="242"/>
      <c r="S577" s="242"/>
      <c r="T577" s="243"/>
      <c r="U577" s="13"/>
      <c r="V577" s="13"/>
      <c r="W577" s="13"/>
      <c r="X577" s="13"/>
      <c r="Y577" s="13"/>
      <c r="Z577" s="13"/>
      <c r="AA577" s="13"/>
      <c r="AB577" s="13"/>
      <c r="AC577" s="13"/>
      <c r="AD577" s="13"/>
      <c r="AE577" s="13"/>
      <c r="AT577" s="244" t="s">
        <v>221</v>
      </c>
      <c r="AU577" s="244" t="s">
        <v>83</v>
      </c>
      <c r="AV577" s="13" t="s">
        <v>81</v>
      </c>
      <c r="AW577" s="13" t="s">
        <v>34</v>
      </c>
      <c r="AX577" s="13" t="s">
        <v>74</v>
      </c>
      <c r="AY577" s="244" t="s">
        <v>210</v>
      </c>
    </row>
    <row r="578" s="14" customFormat="1">
      <c r="A578" s="14"/>
      <c r="B578" s="245"/>
      <c r="C578" s="246"/>
      <c r="D578" s="236" t="s">
        <v>221</v>
      </c>
      <c r="E578" s="247" t="s">
        <v>19</v>
      </c>
      <c r="F578" s="248" t="s">
        <v>5149</v>
      </c>
      <c r="G578" s="246"/>
      <c r="H578" s="249">
        <v>0.125</v>
      </c>
      <c r="I578" s="250"/>
      <c r="J578" s="246"/>
      <c r="K578" s="246"/>
      <c r="L578" s="251"/>
      <c r="M578" s="252"/>
      <c r="N578" s="253"/>
      <c r="O578" s="253"/>
      <c r="P578" s="253"/>
      <c r="Q578" s="253"/>
      <c r="R578" s="253"/>
      <c r="S578" s="253"/>
      <c r="T578" s="254"/>
      <c r="U578" s="14"/>
      <c r="V578" s="14"/>
      <c r="W578" s="14"/>
      <c r="X578" s="14"/>
      <c r="Y578" s="14"/>
      <c r="Z578" s="14"/>
      <c r="AA578" s="14"/>
      <c r="AB578" s="14"/>
      <c r="AC578" s="14"/>
      <c r="AD578" s="14"/>
      <c r="AE578" s="14"/>
      <c r="AT578" s="255" t="s">
        <v>221</v>
      </c>
      <c r="AU578" s="255" t="s">
        <v>83</v>
      </c>
      <c r="AV578" s="14" t="s">
        <v>83</v>
      </c>
      <c r="AW578" s="14" t="s">
        <v>34</v>
      </c>
      <c r="AX578" s="14" t="s">
        <v>74</v>
      </c>
      <c r="AY578" s="255" t="s">
        <v>210</v>
      </c>
    </row>
    <row r="579" s="16" customFormat="1">
      <c r="A579" s="16"/>
      <c r="B579" s="267"/>
      <c r="C579" s="268"/>
      <c r="D579" s="236" t="s">
        <v>221</v>
      </c>
      <c r="E579" s="269" t="s">
        <v>19</v>
      </c>
      <c r="F579" s="270" t="s">
        <v>236</v>
      </c>
      <c r="G579" s="268"/>
      <c r="H579" s="271">
        <v>0.125</v>
      </c>
      <c r="I579" s="272"/>
      <c r="J579" s="268"/>
      <c r="K579" s="268"/>
      <c r="L579" s="273"/>
      <c r="M579" s="274"/>
      <c r="N579" s="275"/>
      <c r="O579" s="275"/>
      <c r="P579" s="275"/>
      <c r="Q579" s="275"/>
      <c r="R579" s="275"/>
      <c r="S579" s="275"/>
      <c r="T579" s="276"/>
      <c r="U579" s="16"/>
      <c r="V579" s="16"/>
      <c r="W579" s="16"/>
      <c r="X579" s="16"/>
      <c r="Y579" s="16"/>
      <c r="Z579" s="16"/>
      <c r="AA579" s="16"/>
      <c r="AB579" s="16"/>
      <c r="AC579" s="16"/>
      <c r="AD579" s="16"/>
      <c r="AE579" s="16"/>
      <c r="AT579" s="277" t="s">
        <v>221</v>
      </c>
      <c r="AU579" s="277" t="s">
        <v>83</v>
      </c>
      <c r="AV579" s="16" t="s">
        <v>217</v>
      </c>
      <c r="AW579" s="16" t="s">
        <v>34</v>
      </c>
      <c r="AX579" s="16" t="s">
        <v>81</v>
      </c>
      <c r="AY579" s="277" t="s">
        <v>210</v>
      </c>
    </row>
    <row r="580" s="14" customFormat="1">
      <c r="A580" s="14"/>
      <c r="B580" s="245"/>
      <c r="C580" s="246"/>
      <c r="D580" s="236" t="s">
        <v>221</v>
      </c>
      <c r="E580" s="246"/>
      <c r="F580" s="248" t="s">
        <v>5150</v>
      </c>
      <c r="G580" s="246"/>
      <c r="H580" s="249">
        <v>0.13800000000000001</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221</v>
      </c>
      <c r="AU580" s="255" t="s">
        <v>83</v>
      </c>
      <c r="AV580" s="14" t="s">
        <v>83</v>
      </c>
      <c r="AW580" s="14" t="s">
        <v>4</v>
      </c>
      <c r="AX580" s="14" t="s">
        <v>81</v>
      </c>
      <c r="AY580" s="255" t="s">
        <v>210</v>
      </c>
    </row>
    <row r="581" s="2" customFormat="1" ht="24.15" customHeight="1">
      <c r="A581" s="40"/>
      <c r="B581" s="41"/>
      <c r="C581" s="216" t="s">
        <v>960</v>
      </c>
      <c r="D581" s="216" t="s">
        <v>212</v>
      </c>
      <c r="E581" s="217" t="s">
        <v>2162</v>
      </c>
      <c r="F581" s="218" t="s">
        <v>2163</v>
      </c>
      <c r="G581" s="219" t="s">
        <v>356</v>
      </c>
      <c r="H581" s="220">
        <v>5.923</v>
      </c>
      <c r="I581" s="221"/>
      <c r="J581" s="222">
        <f>ROUND(I581*H581,2)</f>
        <v>0</v>
      </c>
      <c r="K581" s="218" t="s">
        <v>216</v>
      </c>
      <c r="L581" s="46"/>
      <c r="M581" s="223" t="s">
        <v>19</v>
      </c>
      <c r="N581" s="224" t="s">
        <v>45</v>
      </c>
      <c r="O581" s="86"/>
      <c r="P581" s="225">
        <f>O581*H581</f>
        <v>0</v>
      </c>
      <c r="Q581" s="225">
        <v>0</v>
      </c>
      <c r="R581" s="225">
        <f>Q581*H581</f>
        <v>0</v>
      </c>
      <c r="S581" s="225">
        <v>0</v>
      </c>
      <c r="T581" s="226">
        <f>S581*H581</f>
        <v>0</v>
      </c>
      <c r="U581" s="40"/>
      <c r="V581" s="40"/>
      <c r="W581" s="40"/>
      <c r="X581" s="40"/>
      <c r="Y581" s="40"/>
      <c r="Z581" s="40"/>
      <c r="AA581" s="40"/>
      <c r="AB581" s="40"/>
      <c r="AC581" s="40"/>
      <c r="AD581" s="40"/>
      <c r="AE581" s="40"/>
      <c r="AR581" s="227" t="s">
        <v>368</v>
      </c>
      <c r="AT581" s="227" t="s">
        <v>212</v>
      </c>
      <c r="AU581" s="227" t="s">
        <v>83</v>
      </c>
      <c r="AY581" s="19" t="s">
        <v>210</v>
      </c>
      <c r="BE581" s="228">
        <f>IF(N581="základní",J581,0)</f>
        <v>0</v>
      </c>
      <c r="BF581" s="228">
        <f>IF(N581="snížená",J581,0)</f>
        <v>0</v>
      </c>
      <c r="BG581" s="228">
        <f>IF(N581="zákl. přenesená",J581,0)</f>
        <v>0</v>
      </c>
      <c r="BH581" s="228">
        <f>IF(N581="sníž. přenesená",J581,0)</f>
        <v>0</v>
      </c>
      <c r="BI581" s="228">
        <f>IF(N581="nulová",J581,0)</f>
        <v>0</v>
      </c>
      <c r="BJ581" s="19" t="s">
        <v>81</v>
      </c>
      <c r="BK581" s="228">
        <f>ROUND(I581*H581,2)</f>
        <v>0</v>
      </c>
      <c r="BL581" s="19" t="s">
        <v>368</v>
      </c>
      <c r="BM581" s="227" t="s">
        <v>2164</v>
      </c>
    </row>
    <row r="582" s="2" customFormat="1">
      <c r="A582" s="40"/>
      <c r="B582" s="41"/>
      <c r="C582" s="42"/>
      <c r="D582" s="229" t="s">
        <v>219</v>
      </c>
      <c r="E582" s="42"/>
      <c r="F582" s="230" t="s">
        <v>2165</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219</v>
      </c>
      <c r="AU582" s="19" t="s">
        <v>83</v>
      </c>
    </row>
    <row r="583" s="2" customFormat="1" ht="24.15" customHeight="1">
      <c r="A583" s="40"/>
      <c r="B583" s="41"/>
      <c r="C583" s="216" t="s">
        <v>965</v>
      </c>
      <c r="D583" s="216" t="s">
        <v>212</v>
      </c>
      <c r="E583" s="217" t="s">
        <v>2167</v>
      </c>
      <c r="F583" s="218" t="s">
        <v>2168</v>
      </c>
      <c r="G583" s="219" t="s">
        <v>356</v>
      </c>
      <c r="H583" s="220">
        <v>5.923</v>
      </c>
      <c r="I583" s="221"/>
      <c r="J583" s="222">
        <f>ROUND(I583*H583,2)</f>
        <v>0</v>
      </c>
      <c r="K583" s="218" t="s">
        <v>216</v>
      </c>
      <c r="L583" s="46"/>
      <c r="M583" s="223" t="s">
        <v>19</v>
      </c>
      <c r="N583" s="224" t="s">
        <v>45</v>
      </c>
      <c r="O583" s="86"/>
      <c r="P583" s="225">
        <f>O583*H583</f>
        <v>0</v>
      </c>
      <c r="Q583" s="225">
        <v>0</v>
      </c>
      <c r="R583" s="225">
        <f>Q583*H583</f>
        <v>0</v>
      </c>
      <c r="S583" s="225">
        <v>0</v>
      </c>
      <c r="T583" s="226">
        <f>S583*H583</f>
        <v>0</v>
      </c>
      <c r="U583" s="40"/>
      <c r="V583" s="40"/>
      <c r="W583" s="40"/>
      <c r="X583" s="40"/>
      <c r="Y583" s="40"/>
      <c r="Z583" s="40"/>
      <c r="AA583" s="40"/>
      <c r="AB583" s="40"/>
      <c r="AC583" s="40"/>
      <c r="AD583" s="40"/>
      <c r="AE583" s="40"/>
      <c r="AR583" s="227" t="s">
        <v>368</v>
      </c>
      <c r="AT583" s="227" t="s">
        <v>212</v>
      </c>
      <c r="AU583" s="227" t="s">
        <v>83</v>
      </c>
      <c r="AY583" s="19" t="s">
        <v>210</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368</v>
      </c>
      <c r="BM583" s="227" t="s">
        <v>2169</v>
      </c>
    </row>
    <row r="584" s="2" customFormat="1">
      <c r="A584" s="40"/>
      <c r="B584" s="41"/>
      <c r="C584" s="42"/>
      <c r="D584" s="229" t="s">
        <v>219</v>
      </c>
      <c r="E584" s="42"/>
      <c r="F584" s="230" t="s">
        <v>2170</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219</v>
      </c>
      <c r="AU584" s="19" t="s">
        <v>83</v>
      </c>
    </row>
    <row r="585" s="12" customFormat="1" ht="22.8" customHeight="1">
      <c r="A585" s="12"/>
      <c r="B585" s="200"/>
      <c r="C585" s="201"/>
      <c r="D585" s="202" t="s">
        <v>73</v>
      </c>
      <c r="E585" s="214" t="s">
        <v>2994</v>
      </c>
      <c r="F585" s="214" t="s">
        <v>2995</v>
      </c>
      <c r="G585" s="201"/>
      <c r="H585" s="201"/>
      <c r="I585" s="204"/>
      <c r="J585" s="215">
        <f>BK585</f>
        <v>0</v>
      </c>
      <c r="K585" s="201"/>
      <c r="L585" s="206"/>
      <c r="M585" s="207"/>
      <c r="N585" s="208"/>
      <c r="O585" s="208"/>
      <c r="P585" s="209">
        <f>SUM(P586:P611)</f>
        <v>0</v>
      </c>
      <c r="Q585" s="208"/>
      <c r="R585" s="209">
        <f>SUM(R586:R611)</f>
        <v>0.072389440000000013</v>
      </c>
      <c r="S585" s="208"/>
      <c r="T585" s="210">
        <f>SUM(T586:T611)</f>
        <v>0</v>
      </c>
      <c r="U585" s="12"/>
      <c r="V585" s="12"/>
      <c r="W585" s="12"/>
      <c r="X585" s="12"/>
      <c r="Y585" s="12"/>
      <c r="Z585" s="12"/>
      <c r="AA585" s="12"/>
      <c r="AB585" s="12"/>
      <c r="AC585" s="12"/>
      <c r="AD585" s="12"/>
      <c r="AE585" s="12"/>
      <c r="AR585" s="211" t="s">
        <v>83</v>
      </c>
      <c r="AT585" s="212" t="s">
        <v>73</v>
      </c>
      <c r="AU585" s="212" t="s">
        <v>81</v>
      </c>
      <c r="AY585" s="211" t="s">
        <v>210</v>
      </c>
      <c r="BK585" s="213">
        <f>SUM(BK586:BK611)</f>
        <v>0</v>
      </c>
    </row>
    <row r="586" s="2" customFormat="1" ht="16.5" customHeight="1">
      <c r="A586" s="40"/>
      <c r="B586" s="41"/>
      <c r="C586" s="216" t="s">
        <v>991</v>
      </c>
      <c r="D586" s="216" t="s">
        <v>212</v>
      </c>
      <c r="E586" s="217" t="s">
        <v>3065</v>
      </c>
      <c r="F586" s="218" t="s">
        <v>3066</v>
      </c>
      <c r="G586" s="219" t="s">
        <v>270</v>
      </c>
      <c r="H586" s="220">
        <v>110</v>
      </c>
      <c r="I586" s="221"/>
      <c r="J586" s="222">
        <f>ROUND(I586*H586,2)</f>
        <v>0</v>
      </c>
      <c r="K586" s="218" t="s">
        <v>216</v>
      </c>
      <c r="L586" s="46"/>
      <c r="M586" s="223" t="s">
        <v>19</v>
      </c>
      <c r="N586" s="224" t="s">
        <v>45</v>
      </c>
      <c r="O586" s="86"/>
      <c r="P586" s="225">
        <f>O586*H586</f>
        <v>0</v>
      </c>
      <c r="Q586" s="225">
        <v>0.00012</v>
      </c>
      <c r="R586" s="225">
        <f>Q586*H586</f>
        <v>0.0132</v>
      </c>
      <c r="S586" s="225">
        <v>0</v>
      </c>
      <c r="T586" s="226">
        <f>S586*H586</f>
        <v>0</v>
      </c>
      <c r="U586" s="40"/>
      <c r="V586" s="40"/>
      <c r="W586" s="40"/>
      <c r="X586" s="40"/>
      <c r="Y586" s="40"/>
      <c r="Z586" s="40"/>
      <c r="AA586" s="40"/>
      <c r="AB586" s="40"/>
      <c r="AC586" s="40"/>
      <c r="AD586" s="40"/>
      <c r="AE586" s="40"/>
      <c r="AR586" s="227" t="s">
        <v>368</v>
      </c>
      <c r="AT586" s="227" t="s">
        <v>212</v>
      </c>
      <c r="AU586" s="227" t="s">
        <v>83</v>
      </c>
      <c r="AY586" s="19" t="s">
        <v>210</v>
      </c>
      <c r="BE586" s="228">
        <f>IF(N586="základní",J586,0)</f>
        <v>0</v>
      </c>
      <c r="BF586" s="228">
        <f>IF(N586="snížená",J586,0)</f>
        <v>0</v>
      </c>
      <c r="BG586" s="228">
        <f>IF(N586="zákl. přenesená",J586,0)</f>
        <v>0</v>
      </c>
      <c r="BH586" s="228">
        <f>IF(N586="sníž. přenesená",J586,0)</f>
        <v>0</v>
      </c>
      <c r="BI586" s="228">
        <f>IF(N586="nulová",J586,0)</f>
        <v>0</v>
      </c>
      <c r="BJ586" s="19" t="s">
        <v>81</v>
      </c>
      <c r="BK586" s="228">
        <f>ROUND(I586*H586,2)</f>
        <v>0</v>
      </c>
      <c r="BL586" s="19" t="s">
        <v>368</v>
      </c>
      <c r="BM586" s="227" t="s">
        <v>3067</v>
      </c>
    </row>
    <row r="587" s="2" customFormat="1">
      <c r="A587" s="40"/>
      <c r="B587" s="41"/>
      <c r="C587" s="42"/>
      <c r="D587" s="229" t="s">
        <v>219</v>
      </c>
      <c r="E587" s="42"/>
      <c r="F587" s="230" t="s">
        <v>3068</v>
      </c>
      <c r="G587" s="42"/>
      <c r="H587" s="42"/>
      <c r="I587" s="231"/>
      <c r="J587" s="42"/>
      <c r="K587" s="42"/>
      <c r="L587" s="46"/>
      <c r="M587" s="232"/>
      <c r="N587" s="233"/>
      <c r="O587" s="86"/>
      <c r="P587" s="86"/>
      <c r="Q587" s="86"/>
      <c r="R587" s="86"/>
      <c r="S587" s="86"/>
      <c r="T587" s="87"/>
      <c r="U587" s="40"/>
      <c r="V587" s="40"/>
      <c r="W587" s="40"/>
      <c r="X587" s="40"/>
      <c r="Y587" s="40"/>
      <c r="Z587" s="40"/>
      <c r="AA587" s="40"/>
      <c r="AB587" s="40"/>
      <c r="AC587" s="40"/>
      <c r="AD587" s="40"/>
      <c r="AE587" s="40"/>
      <c r="AT587" s="19" t="s">
        <v>219</v>
      </c>
      <c r="AU587" s="19" t="s">
        <v>83</v>
      </c>
    </row>
    <row r="588" s="13" customFormat="1">
      <c r="A588" s="13"/>
      <c r="B588" s="234"/>
      <c r="C588" s="235"/>
      <c r="D588" s="236" t="s">
        <v>221</v>
      </c>
      <c r="E588" s="237" t="s">
        <v>19</v>
      </c>
      <c r="F588" s="238" t="s">
        <v>852</v>
      </c>
      <c r="G588" s="235"/>
      <c r="H588" s="237" t="s">
        <v>19</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221</v>
      </c>
      <c r="AU588" s="244" t="s">
        <v>83</v>
      </c>
      <c r="AV588" s="13" t="s">
        <v>81</v>
      </c>
      <c r="AW588" s="13" t="s">
        <v>34</v>
      </c>
      <c r="AX588" s="13" t="s">
        <v>74</v>
      </c>
      <c r="AY588" s="244" t="s">
        <v>210</v>
      </c>
    </row>
    <row r="589" s="13" customFormat="1">
      <c r="A589" s="13"/>
      <c r="B589" s="234"/>
      <c r="C589" s="235"/>
      <c r="D589" s="236" t="s">
        <v>221</v>
      </c>
      <c r="E589" s="237" t="s">
        <v>19</v>
      </c>
      <c r="F589" s="238" t="s">
        <v>946</v>
      </c>
      <c r="G589" s="235"/>
      <c r="H589" s="237" t="s">
        <v>19</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221</v>
      </c>
      <c r="AU589" s="244" t="s">
        <v>83</v>
      </c>
      <c r="AV589" s="13" t="s">
        <v>81</v>
      </c>
      <c r="AW589" s="13" t="s">
        <v>34</v>
      </c>
      <c r="AX589" s="13" t="s">
        <v>74</v>
      </c>
      <c r="AY589" s="244" t="s">
        <v>210</v>
      </c>
    </row>
    <row r="590" s="14" customFormat="1">
      <c r="A590" s="14"/>
      <c r="B590" s="245"/>
      <c r="C590" s="246"/>
      <c r="D590" s="236" t="s">
        <v>221</v>
      </c>
      <c r="E590" s="247" t="s">
        <v>19</v>
      </c>
      <c r="F590" s="248" t="s">
        <v>5151</v>
      </c>
      <c r="G590" s="246"/>
      <c r="H590" s="249">
        <v>65</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221</v>
      </c>
      <c r="AU590" s="255" t="s">
        <v>83</v>
      </c>
      <c r="AV590" s="14" t="s">
        <v>83</v>
      </c>
      <c r="AW590" s="14" t="s">
        <v>34</v>
      </c>
      <c r="AX590" s="14" t="s">
        <v>74</v>
      </c>
      <c r="AY590" s="255" t="s">
        <v>210</v>
      </c>
    </row>
    <row r="591" s="13" customFormat="1">
      <c r="A591" s="13"/>
      <c r="B591" s="234"/>
      <c r="C591" s="235"/>
      <c r="D591" s="236" t="s">
        <v>221</v>
      </c>
      <c r="E591" s="237" t="s">
        <v>19</v>
      </c>
      <c r="F591" s="238" t="s">
        <v>2323</v>
      </c>
      <c r="G591" s="235"/>
      <c r="H591" s="237" t="s">
        <v>19</v>
      </c>
      <c r="I591" s="239"/>
      <c r="J591" s="235"/>
      <c r="K591" s="235"/>
      <c r="L591" s="240"/>
      <c r="M591" s="241"/>
      <c r="N591" s="242"/>
      <c r="O591" s="242"/>
      <c r="P591" s="242"/>
      <c r="Q591" s="242"/>
      <c r="R591" s="242"/>
      <c r="S591" s="242"/>
      <c r="T591" s="243"/>
      <c r="U591" s="13"/>
      <c r="V591" s="13"/>
      <c r="W591" s="13"/>
      <c r="X591" s="13"/>
      <c r="Y591" s="13"/>
      <c r="Z591" s="13"/>
      <c r="AA591" s="13"/>
      <c r="AB591" s="13"/>
      <c r="AC591" s="13"/>
      <c r="AD591" s="13"/>
      <c r="AE591" s="13"/>
      <c r="AT591" s="244" t="s">
        <v>221</v>
      </c>
      <c r="AU591" s="244" t="s">
        <v>83</v>
      </c>
      <c r="AV591" s="13" t="s">
        <v>81</v>
      </c>
      <c r="AW591" s="13" t="s">
        <v>34</v>
      </c>
      <c r="AX591" s="13" t="s">
        <v>74</v>
      </c>
      <c r="AY591" s="244" t="s">
        <v>210</v>
      </c>
    </row>
    <row r="592" s="14" customFormat="1">
      <c r="A592" s="14"/>
      <c r="B592" s="245"/>
      <c r="C592" s="246"/>
      <c r="D592" s="236" t="s">
        <v>221</v>
      </c>
      <c r="E592" s="247" t="s">
        <v>19</v>
      </c>
      <c r="F592" s="248" t="s">
        <v>5007</v>
      </c>
      <c r="G592" s="246"/>
      <c r="H592" s="249">
        <v>45</v>
      </c>
      <c r="I592" s="250"/>
      <c r="J592" s="246"/>
      <c r="K592" s="246"/>
      <c r="L592" s="251"/>
      <c r="M592" s="252"/>
      <c r="N592" s="253"/>
      <c r="O592" s="253"/>
      <c r="P592" s="253"/>
      <c r="Q592" s="253"/>
      <c r="R592" s="253"/>
      <c r="S592" s="253"/>
      <c r="T592" s="254"/>
      <c r="U592" s="14"/>
      <c r="V592" s="14"/>
      <c r="W592" s="14"/>
      <c r="X592" s="14"/>
      <c r="Y592" s="14"/>
      <c r="Z592" s="14"/>
      <c r="AA592" s="14"/>
      <c r="AB592" s="14"/>
      <c r="AC592" s="14"/>
      <c r="AD592" s="14"/>
      <c r="AE592" s="14"/>
      <c r="AT592" s="255" t="s">
        <v>221</v>
      </c>
      <c r="AU592" s="255" t="s">
        <v>83</v>
      </c>
      <c r="AV592" s="14" t="s">
        <v>83</v>
      </c>
      <c r="AW592" s="14" t="s">
        <v>34</v>
      </c>
      <c r="AX592" s="14" t="s">
        <v>74</v>
      </c>
      <c r="AY592" s="255" t="s">
        <v>210</v>
      </c>
    </row>
    <row r="593" s="16" customFormat="1">
      <c r="A593" s="16"/>
      <c r="B593" s="267"/>
      <c r="C593" s="268"/>
      <c r="D593" s="236" t="s">
        <v>221</v>
      </c>
      <c r="E593" s="269" t="s">
        <v>19</v>
      </c>
      <c r="F593" s="270" t="s">
        <v>236</v>
      </c>
      <c r="G593" s="268"/>
      <c r="H593" s="271">
        <v>110</v>
      </c>
      <c r="I593" s="272"/>
      <c r="J593" s="268"/>
      <c r="K593" s="268"/>
      <c r="L593" s="273"/>
      <c r="M593" s="274"/>
      <c r="N593" s="275"/>
      <c r="O593" s="275"/>
      <c r="P593" s="275"/>
      <c r="Q593" s="275"/>
      <c r="R593" s="275"/>
      <c r="S593" s="275"/>
      <c r="T593" s="276"/>
      <c r="U593" s="16"/>
      <c r="V593" s="16"/>
      <c r="W593" s="16"/>
      <c r="X593" s="16"/>
      <c r="Y593" s="16"/>
      <c r="Z593" s="16"/>
      <c r="AA593" s="16"/>
      <c r="AB593" s="16"/>
      <c r="AC593" s="16"/>
      <c r="AD593" s="16"/>
      <c r="AE593" s="16"/>
      <c r="AT593" s="277" t="s">
        <v>221</v>
      </c>
      <c r="AU593" s="277" t="s">
        <v>83</v>
      </c>
      <c r="AV593" s="16" t="s">
        <v>217</v>
      </c>
      <c r="AW593" s="16" t="s">
        <v>34</v>
      </c>
      <c r="AX593" s="16" t="s">
        <v>81</v>
      </c>
      <c r="AY593" s="277" t="s">
        <v>210</v>
      </c>
    </row>
    <row r="594" s="2" customFormat="1" ht="24.15" customHeight="1">
      <c r="A594" s="40"/>
      <c r="B594" s="41"/>
      <c r="C594" s="216" t="s">
        <v>998</v>
      </c>
      <c r="D594" s="216" t="s">
        <v>212</v>
      </c>
      <c r="E594" s="217" t="s">
        <v>3076</v>
      </c>
      <c r="F594" s="218" t="s">
        <v>3077</v>
      </c>
      <c r="G594" s="219" t="s">
        <v>270</v>
      </c>
      <c r="H594" s="220">
        <v>184.96700000000001</v>
      </c>
      <c r="I594" s="221"/>
      <c r="J594" s="222">
        <f>ROUND(I594*H594,2)</f>
        <v>0</v>
      </c>
      <c r="K594" s="218" t="s">
        <v>216</v>
      </c>
      <c r="L594" s="46"/>
      <c r="M594" s="223" t="s">
        <v>19</v>
      </c>
      <c r="N594" s="224" t="s">
        <v>45</v>
      </c>
      <c r="O594" s="86"/>
      <c r="P594" s="225">
        <f>O594*H594</f>
        <v>0</v>
      </c>
      <c r="Q594" s="225">
        <v>0.00032000000000000003</v>
      </c>
      <c r="R594" s="225">
        <f>Q594*H594</f>
        <v>0.05918944000000001</v>
      </c>
      <c r="S594" s="225">
        <v>0</v>
      </c>
      <c r="T594" s="226">
        <f>S594*H594</f>
        <v>0</v>
      </c>
      <c r="U594" s="40"/>
      <c r="V594" s="40"/>
      <c r="W594" s="40"/>
      <c r="X594" s="40"/>
      <c r="Y594" s="40"/>
      <c r="Z594" s="40"/>
      <c r="AA594" s="40"/>
      <c r="AB594" s="40"/>
      <c r="AC594" s="40"/>
      <c r="AD594" s="40"/>
      <c r="AE594" s="40"/>
      <c r="AR594" s="227" t="s">
        <v>368</v>
      </c>
      <c r="AT594" s="227" t="s">
        <v>212</v>
      </c>
      <c r="AU594" s="227" t="s">
        <v>83</v>
      </c>
      <c r="AY594" s="19" t="s">
        <v>210</v>
      </c>
      <c r="BE594" s="228">
        <f>IF(N594="základní",J594,0)</f>
        <v>0</v>
      </c>
      <c r="BF594" s="228">
        <f>IF(N594="snížená",J594,0)</f>
        <v>0</v>
      </c>
      <c r="BG594" s="228">
        <f>IF(N594="zákl. přenesená",J594,0)</f>
        <v>0</v>
      </c>
      <c r="BH594" s="228">
        <f>IF(N594="sníž. přenesená",J594,0)</f>
        <v>0</v>
      </c>
      <c r="BI594" s="228">
        <f>IF(N594="nulová",J594,0)</f>
        <v>0</v>
      </c>
      <c r="BJ594" s="19" t="s">
        <v>81</v>
      </c>
      <c r="BK594" s="228">
        <f>ROUND(I594*H594,2)</f>
        <v>0</v>
      </c>
      <c r="BL594" s="19" t="s">
        <v>368</v>
      </c>
      <c r="BM594" s="227" t="s">
        <v>5152</v>
      </c>
    </row>
    <row r="595" s="2" customFormat="1">
      <c r="A595" s="40"/>
      <c r="B595" s="41"/>
      <c r="C595" s="42"/>
      <c r="D595" s="229" t="s">
        <v>219</v>
      </c>
      <c r="E595" s="42"/>
      <c r="F595" s="230" t="s">
        <v>3079</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219</v>
      </c>
      <c r="AU595" s="19" t="s">
        <v>83</v>
      </c>
    </row>
    <row r="596" s="13" customFormat="1">
      <c r="A596" s="13"/>
      <c r="B596" s="234"/>
      <c r="C596" s="235"/>
      <c r="D596" s="236" t="s">
        <v>221</v>
      </c>
      <c r="E596" s="237" t="s">
        <v>19</v>
      </c>
      <c r="F596" s="238" t="s">
        <v>4937</v>
      </c>
      <c r="G596" s="235"/>
      <c r="H596" s="237" t="s">
        <v>19</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221</v>
      </c>
      <c r="AU596" s="244" t="s">
        <v>83</v>
      </c>
      <c r="AV596" s="13" t="s">
        <v>81</v>
      </c>
      <c r="AW596" s="13" t="s">
        <v>34</v>
      </c>
      <c r="AX596" s="13" t="s">
        <v>74</v>
      </c>
      <c r="AY596" s="244" t="s">
        <v>210</v>
      </c>
    </row>
    <row r="597" s="14" customFormat="1">
      <c r="A597" s="14"/>
      <c r="B597" s="245"/>
      <c r="C597" s="246"/>
      <c r="D597" s="236" t="s">
        <v>221</v>
      </c>
      <c r="E597" s="247" t="s">
        <v>19</v>
      </c>
      <c r="F597" s="248" t="s">
        <v>4938</v>
      </c>
      <c r="G597" s="246"/>
      <c r="H597" s="249">
        <v>31.920000000000002</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221</v>
      </c>
      <c r="AU597" s="255" t="s">
        <v>83</v>
      </c>
      <c r="AV597" s="14" t="s">
        <v>83</v>
      </c>
      <c r="AW597" s="14" t="s">
        <v>34</v>
      </c>
      <c r="AX597" s="14" t="s">
        <v>74</v>
      </c>
      <c r="AY597" s="255" t="s">
        <v>210</v>
      </c>
    </row>
    <row r="598" s="14" customFormat="1">
      <c r="A598" s="14"/>
      <c r="B598" s="245"/>
      <c r="C598" s="246"/>
      <c r="D598" s="236" t="s">
        <v>221</v>
      </c>
      <c r="E598" s="247" t="s">
        <v>19</v>
      </c>
      <c r="F598" s="248" t="s">
        <v>4939</v>
      </c>
      <c r="G598" s="246"/>
      <c r="H598" s="249">
        <v>23.850000000000001</v>
      </c>
      <c r="I598" s="250"/>
      <c r="J598" s="246"/>
      <c r="K598" s="246"/>
      <c r="L598" s="251"/>
      <c r="M598" s="252"/>
      <c r="N598" s="253"/>
      <c r="O598" s="253"/>
      <c r="P598" s="253"/>
      <c r="Q598" s="253"/>
      <c r="R598" s="253"/>
      <c r="S598" s="253"/>
      <c r="T598" s="254"/>
      <c r="U598" s="14"/>
      <c r="V598" s="14"/>
      <c r="W598" s="14"/>
      <c r="X598" s="14"/>
      <c r="Y598" s="14"/>
      <c r="Z598" s="14"/>
      <c r="AA598" s="14"/>
      <c r="AB598" s="14"/>
      <c r="AC598" s="14"/>
      <c r="AD598" s="14"/>
      <c r="AE598" s="14"/>
      <c r="AT598" s="255" t="s">
        <v>221</v>
      </c>
      <c r="AU598" s="255" t="s">
        <v>83</v>
      </c>
      <c r="AV598" s="14" t="s">
        <v>83</v>
      </c>
      <c r="AW598" s="14" t="s">
        <v>34</v>
      </c>
      <c r="AX598" s="14" t="s">
        <v>74</v>
      </c>
      <c r="AY598" s="255" t="s">
        <v>210</v>
      </c>
    </row>
    <row r="599" s="15" customFormat="1">
      <c r="A599" s="15"/>
      <c r="B599" s="256"/>
      <c r="C599" s="257"/>
      <c r="D599" s="236" t="s">
        <v>221</v>
      </c>
      <c r="E599" s="258" t="s">
        <v>19</v>
      </c>
      <c r="F599" s="259" t="s">
        <v>234</v>
      </c>
      <c r="G599" s="257"/>
      <c r="H599" s="260">
        <v>55.770000000000003</v>
      </c>
      <c r="I599" s="261"/>
      <c r="J599" s="257"/>
      <c r="K599" s="257"/>
      <c r="L599" s="262"/>
      <c r="M599" s="263"/>
      <c r="N599" s="264"/>
      <c r="O599" s="264"/>
      <c r="P599" s="264"/>
      <c r="Q599" s="264"/>
      <c r="R599" s="264"/>
      <c r="S599" s="264"/>
      <c r="T599" s="265"/>
      <c r="U599" s="15"/>
      <c r="V599" s="15"/>
      <c r="W599" s="15"/>
      <c r="X599" s="15"/>
      <c r="Y599" s="15"/>
      <c r="Z599" s="15"/>
      <c r="AA599" s="15"/>
      <c r="AB599" s="15"/>
      <c r="AC599" s="15"/>
      <c r="AD599" s="15"/>
      <c r="AE599" s="15"/>
      <c r="AT599" s="266" t="s">
        <v>221</v>
      </c>
      <c r="AU599" s="266" t="s">
        <v>83</v>
      </c>
      <c r="AV599" s="15" t="s">
        <v>91</v>
      </c>
      <c r="AW599" s="15" t="s">
        <v>34</v>
      </c>
      <c r="AX599" s="15" t="s">
        <v>74</v>
      </c>
      <c r="AY599" s="266" t="s">
        <v>210</v>
      </c>
    </row>
    <row r="600" s="13" customFormat="1">
      <c r="A600" s="13"/>
      <c r="B600" s="234"/>
      <c r="C600" s="235"/>
      <c r="D600" s="236" t="s">
        <v>221</v>
      </c>
      <c r="E600" s="237" t="s">
        <v>19</v>
      </c>
      <c r="F600" s="238" t="s">
        <v>4940</v>
      </c>
      <c r="G600" s="235"/>
      <c r="H600" s="237" t="s">
        <v>19</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221</v>
      </c>
      <c r="AU600" s="244" t="s">
        <v>83</v>
      </c>
      <c r="AV600" s="13" t="s">
        <v>81</v>
      </c>
      <c r="AW600" s="13" t="s">
        <v>34</v>
      </c>
      <c r="AX600" s="13" t="s">
        <v>74</v>
      </c>
      <c r="AY600" s="244" t="s">
        <v>210</v>
      </c>
    </row>
    <row r="601" s="14" customFormat="1">
      <c r="A601" s="14"/>
      <c r="B601" s="245"/>
      <c r="C601" s="246"/>
      <c r="D601" s="236" t="s">
        <v>221</v>
      </c>
      <c r="E601" s="247" t="s">
        <v>19</v>
      </c>
      <c r="F601" s="248" t="s">
        <v>4941</v>
      </c>
      <c r="G601" s="246"/>
      <c r="H601" s="249">
        <v>25.359999999999999</v>
      </c>
      <c r="I601" s="250"/>
      <c r="J601" s="246"/>
      <c r="K601" s="246"/>
      <c r="L601" s="251"/>
      <c r="M601" s="252"/>
      <c r="N601" s="253"/>
      <c r="O601" s="253"/>
      <c r="P601" s="253"/>
      <c r="Q601" s="253"/>
      <c r="R601" s="253"/>
      <c r="S601" s="253"/>
      <c r="T601" s="254"/>
      <c r="U601" s="14"/>
      <c r="V601" s="14"/>
      <c r="W601" s="14"/>
      <c r="X601" s="14"/>
      <c r="Y601" s="14"/>
      <c r="Z601" s="14"/>
      <c r="AA601" s="14"/>
      <c r="AB601" s="14"/>
      <c r="AC601" s="14"/>
      <c r="AD601" s="14"/>
      <c r="AE601" s="14"/>
      <c r="AT601" s="255" t="s">
        <v>221</v>
      </c>
      <c r="AU601" s="255" t="s">
        <v>83</v>
      </c>
      <c r="AV601" s="14" t="s">
        <v>83</v>
      </c>
      <c r="AW601" s="14" t="s">
        <v>34</v>
      </c>
      <c r="AX601" s="14" t="s">
        <v>74</v>
      </c>
      <c r="AY601" s="255" t="s">
        <v>210</v>
      </c>
    </row>
    <row r="602" s="14" customFormat="1">
      <c r="A602" s="14"/>
      <c r="B602" s="245"/>
      <c r="C602" s="246"/>
      <c r="D602" s="236" t="s">
        <v>221</v>
      </c>
      <c r="E602" s="247" t="s">
        <v>19</v>
      </c>
      <c r="F602" s="248" t="s">
        <v>4942</v>
      </c>
      <c r="G602" s="246"/>
      <c r="H602" s="249">
        <v>43.859999999999999</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221</v>
      </c>
      <c r="AU602" s="255" t="s">
        <v>83</v>
      </c>
      <c r="AV602" s="14" t="s">
        <v>83</v>
      </c>
      <c r="AW602" s="14" t="s">
        <v>34</v>
      </c>
      <c r="AX602" s="14" t="s">
        <v>74</v>
      </c>
      <c r="AY602" s="255" t="s">
        <v>210</v>
      </c>
    </row>
    <row r="603" s="15" customFormat="1">
      <c r="A603" s="15"/>
      <c r="B603" s="256"/>
      <c r="C603" s="257"/>
      <c r="D603" s="236" t="s">
        <v>221</v>
      </c>
      <c r="E603" s="258" t="s">
        <v>19</v>
      </c>
      <c r="F603" s="259" t="s">
        <v>234</v>
      </c>
      <c r="G603" s="257"/>
      <c r="H603" s="260">
        <v>69.219999999999999</v>
      </c>
      <c r="I603" s="261"/>
      <c r="J603" s="257"/>
      <c r="K603" s="257"/>
      <c r="L603" s="262"/>
      <c r="M603" s="263"/>
      <c r="N603" s="264"/>
      <c r="O603" s="264"/>
      <c r="P603" s="264"/>
      <c r="Q603" s="264"/>
      <c r="R603" s="264"/>
      <c r="S603" s="264"/>
      <c r="T603" s="265"/>
      <c r="U603" s="15"/>
      <c r="V603" s="15"/>
      <c r="W603" s="15"/>
      <c r="X603" s="15"/>
      <c r="Y603" s="15"/>
      <c r="Z603" s="15"/>
      <c r="AA603" s="15"/>
      <c r="AB603" s="15"/>
      <c r="AC603" s="15"/>
      <c r="AD603" s="15"/>
      <c r="AE603" s="15"/>
      <c r="AT603" s="266" t="s">
        <v>221</v>
      </c>
      <c r="AU603" s="266" t="s">
        <v>83</v>
      </c>
      <c r="AV603" s="15" t="s">
        <v>91</v>
      </c>
      <c r="AW603" s="15" t="s">
        <v>34</v>
      </c>
      <c r="AX603" s="15" t="s">
        <v>74</v>
      </c>
      <c r="AY603" s="266" t="s">
        <v>210</v>
      </c>
    </row>
    <row r="604" s="13" customFormat="1">
      <c r="A604" s="13"/>
      <c r="B604" s="234"/>
      <c r="C604" s="235"/>
      <c r="D604" s="236" t="s">
        <v>221</v>
      </c>
      <c r="E604" s="237" t="s">
        <v>19</v>
      </c>
      <c r="F604" s="238" t="s">
        <v>4943</v>
      </c>
      <c r="G604" s="235"/>
      <c r="H604" s="237" t="s">
        <v>19</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221</v>
      </c>
      <c r="AU604" s="244" t="s">
        <v>83</v>
      </c>
      <c r="AV604" s="13" t="s">
        <v>81</v>
      </c>
      <c r="AW604" s="13" t="s">
        <v>34</v>
      </c>
      <c r="AX604" s="13" t="s">
        <v>74</v>
      </c>
      <c r="AY604" s="244" t="s">
        <v>210</v>
      </c>
    </row>
    <row r="605" s="14" customFormat="1">
      <c r="A605" s="14"/>
      <c r="B605" s="245"/>
      <c r="C605" s="246"/>
      <c r="D605" s="236" t="s">
        <v>221</v>
      </c>
      <c r="E605" s="247" t="s">
        <v>19</v>
      </c>
      <c r="F605" s="248" t="s">
        <v>4944</v>
      </c>
      <c r="G605" s="246"/>
      <c r="H605" s="249">
        <v>45.390000000000001</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221</v>
      </c>
      <c r="AU605" s="255" t="s">
        <v>83</v>
      </c>
      <c r="AV605" s="14" t="s">
        <v>83</v>
      </c>
      <c r="AW605" s="14" t="s">
        <v>34</v>
      </c>
      <c r="AX605" s="14" t="s">
        <v>74</v>
      </c>
      <c r="AY605" s="255" t="s">
        <v>210</v>
      </c>
    </row>
    <row r="606" s="14" customFormat="1">
      <c r="A606" s="14"/>
      <c r="B606" s="245"/>
      <c r="C606" s="246"/>
      <c r="D606" s="236" t="s">
        <v>221</v>
      </c>
      <c r="E606" s="247" t="s">
        <v>19</v>
      </c>
      <c r="F606" s="248" t="s">
        <v>4945</v>
      </c>
      <c r="G606" s="246"/>
      <c r="H606" s="249">
        <v>9.1999999999999993</v>
      </c>
      <c r="I606" s="250"/>
      <c r="J606" s="246"/>
      <c r="K606" s="246"/>
      <c r="L606" s="251"/>
      <c r="M606" s="252"/>
      <c r="N606" s="253"/>
      <c r="O606" s="253"/>
      <c r="P606" s="253"/>
      <c r="Q606" s="253"/>
      <c r="R606" s="253"/>
      <c r="S606" s="253"/>
      <c r="T606" s="254"/>
      <c r="U606" s="14"/>
      <c r="V606" s="14"/>
      <c r="W606" s="14"/>
      <c r="X606" s="14"/>
      <c r="Y606" s="14"/>
      <c r="Z606" s="14"/>
      <c r="AA606" s="14"/>
      <c r="AB606" s="14"/>
      <c r="AC606" s="14"/>
      <c r="AD606" s="14"/>
      <c r="AE606" s="14"/>
      <c r="AT606" s="255" t="s">
        <v>221</v>
      </c>
      <c r="AU606" s="255" t="s">
        <v>83</v>
      </c>
      <c r="AV606" s="14" t="s">
        <v>83</v>
      </c>
      <c r="AW606" s="14" t="s">
        <v>34</v>
      </c>
      <c r="AX606" s="14" t="s">
        <v>74</v>
      </c>
      <c r="AY606" s="255" t="s">
        <v>210</v>
      </c>
    </row>
    <row r="607" s="15" customFormat="1">
      <c r="A607" s="15"/>
      <c r="B607" s="256"/>
      <c r="C607" s="257"/>
      <c r="D607" s="236" t="s">
        <v>221</v>
      </c>
      <c r="E607" s="258" t="s">
        <v>19</v>
      </c>
      <c r="F607" s="259" t="s">
        <v>234</v>
      </c>
      <c r="G607" s="257"/>
      <c r="H607" s="260">
        <v>54.590000000000003</v>
      </c>
      <c r="I607" s="261"/>
      <c r="J607" s="257"/>
      <c r="K607" s="257"/>
      <c r="L607" s="262"/>
      <c r="M607" s="263"/>
      <c r="N607" s="264"/>
      <c r="O607" s="264"/>
      <c r="P607" s="264"/>
      <c r="Q607" s="264"/>
      <c r="R607" s="264"/>
      <c r="S607" s="264"/>
      <c r="T607" s="265"/>
      <c r="U607" s="15"/>
      <c r="V607" s="15"/>
      <c r="W607" s="15"/>
      <c r="X607" s="15"/>
      <c r="Y607" s="15"/>
      <c r="Z607" s="15"/>
      <c r="AA607" s="15"/>
      <c r="AB607" s="15"/>
      <c r="AC607" s="15"/>
      <c r="AD607" s="15"/>
      <c r="AE607" s="15"/>
      <c r="AT607" s="266" t="s">
        <v>221</v>
      </c>
      <c r="AU607" s="266" t="s">
        <v>83</v>
      </c>
      <c r="AV607" s="15" t="s">
        <v>91</v>
      </c>
      <c r="AW607" s="15" t="s">
        <v>34</v>
      </c>
      <c r="AX607" s="15" t="s">
        <v>74</v>
      </c>
      <c r="AY607" s="266" t="s">
        <v>210</v>
      </c>
    </row>
    <row r="608" s="14" customFormat="1">
      <c r="A608" s="14"/>
      <c r="B608" s="245"/>
      <c r="C608" s="246"/>
      <c r="D608" s="236" t="s">
        <v>221</v>
      </c>
      <c r="E608" s="247" t="s">
        <v>19</v>
      </c>
      <c r="F608" s="248" t="s">
        <v>4946</v>
      </c>
      <c r="G608" s="246"/>
      <c r="H608" s="249">
        <v>5.3869999999999996</v>
      </c>
      <c r="I608" s="250"/>
      <c r="J608" s="246"/>
      <c r="K608" s="246"/>
      <c r="L608" s="251"/>
      <c r="M608" s="252"/>
      <c r="N608" s="253"/>
      <c r="O608" s="253"/>
      <c r="P608" s="253"/>
      <c r="Q608" s="253"/>
      <c r="R608" s="253"/>
      <c r="S608" s="253"/>
      <c r="T608" s="254"/>
      <c r="U608" s="14"/>
      <c r="V608" s="14"/>
      <c r="W608" s="14"/>
      <c r="X608" s="14"/>
      <c r="Y608" s="14"/>
      <c r="Z608" s="14"/>
      <c r="AA608" s="14"/>
      <c r="AB608" s="14"/>
      <c r="AC608" s="14"/>
      <c r="AD608" s="14"/>
      <c r="AE608" s="14"/>
      <c r="AT608" s="255" t="s">
        <v>221</v>
      </c>
      <c r="AU608" s="255" t="s">
        <v>83</v>
      </c>
      <c r="AV608" s="14" t="s">
        <v>83</v>
      </c>
      <c r="AW608" s="14" t="s">
        <v>34</v>
      </c>
      <c r="AX608" s="14" t="s">
        <v>74</v>
      </c>
      <c r="AY608" s="255" t="s">
        <v>210</v>
      </c>
    </row>
    <row r="609" s="16" customFormat="1">
      <c r="A609" s="16"/>
      <c r="B609" s="267"/>
      <c r="C609" s="268"/>
      <c r="D609" s="236" t="s">
        <v>221</v>
      </c>
      <c r="E609" s="269" t="s">
        <v>19</v>
      </c>
      <c r="F609" s="270" t="s">
        <v>236</v>
      </c>
      <c r="G609" s="268"/>
      <c r="H609" s="271">
        <v>184.96700000000001</v>
      </c>
      <c r="I609" s="272"/>
      <c r="J609" s="268"/>
      <c r="K609" s="268"/>
      <c r="L609" s="273"/>
      <c r="M609" s="274"/>
      <c r="N609" s="275"/>
      <c r="O609" s="275"/>
      <c r="P609" s="275"/>
      <c r="Q609" s="275"/>
      <c r="R609" s="275"/>
      <c r="S609" s="275"/>
      <c r="T609" s="276"/>
      <c r="U609" s="16"/>
      <c r="V609" s="16"/>
      <c r="W609" s="16"/>
      <c r="X609" s="16"/>
      <c r="Y609" s="16"/>
      <c r="Z609" s="16"/>
      <c r="AA609" s="16"/>
      <c r="AB609" s="16"/>
      <c r="AC609" s="16"/>
      <c r="AD609" s="16"/>
      <c r="AE609" s="16"/>
      <c r="AT609" s="277" t="s">
        <v>221</v>
      </c>
      <c r="AU609" s="277" t="s">
        <v>83</v>
      </c>
      <c r="AV609" s="16" t="s">
        <v>217</v>
      </c>
      <c r="AW609" s="16" t="s">
        <v>34</v>
      </c>
      <c r="AX609" s="16" t="s">
        <v>81</v>
      </c>
      <c r="AY609" s="277" t="s">
        <v>210</v>
      </c>
    </row>
    <row r="610" s="13" customFormat="1">
      <c r="A610" s="13"/>
      <c r="B610" s="234"/>
      <c r="C610" s="235"/>
      <c r="D610" s="236" t="s">
        <v>221</v>
      </c>
      <c r="E610" s="237" t="s">
        <v>19</v>
      </c>
      <c r="F610" s="238" t="s">
        <v>4947</v>
      </c>
      <c r="G610" s="235"/>
      <c r="H610" s="237" t="s">
        <v>19</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221</v>
      </c>
      <c r="AU610" s="244" t="s">
        <v>83</v>
      </c>
      <c r="AV610" s="13" t="s">
        <v>81</v>
      </c>
      <c r="AW610" s="13" t="s">
        <v>34</v>
      </c>
      <c r="AX610" s="13" t="s">
        <v>74</v>
      </c>
      <c r="AY610" s="244" t="s">
        <v>210</v>
      </c>
    </row>
    <row r="611" s="2" customFormat="1" ht="16.5" customHeight="1">
      <c r="A611" s="40"/>
      <c r="B611" s="41"/>
      <c r="C611" s="216" t="s">
        <v>1013</v>
      </c>
      <c r="D611" s="216" t="s">
        <v>212</v>
      </c>
      <c r="E611" s="217" t="s">
        <v>5153</v>
      </c>
      <c r="F611" s="218" t="s">
        <v>5154</v>
      </c>
      <c r="G611" s="219" t="s">
        <v>295</v>
      </c>
      <c r="H611" s="220">
        <v>1</v>
      </c>
      <c r="I611" s="221"/>
      <c r="J611" s="222">
        <f>ROUND(I611*H611,2)</f>
        <v>0</v>
      </c>
      <c r="K611" s="218" t="s">
        <v>296</v>
      </c>
      <c r="L611" s="46"/>
      <c r="M611" s="223" t="s">
        <v>19</v>
      </c>
      <c r="N611" s="224" t="s">
        <v>45</v>
      </c>
      <c r="O611" s="86"/>
      <c r="P611" s="225">
        <f>O611*H611</f>
        <v>0</v>
      </c>
      <c r="Q611" s="225">
        <v>0</v>
      </c>
      <c r="R611" s="225">
        <f>Q611*H611</f>
        <v>0</v>
      </c>
      <c r="S611" s="225">
        <v>0</v>
      </c>
      <c r="T611" s="226">
        <f>S611*H611</f>
        <v>0</v>
      </c>
      <c r="U611" s="40"/>
      <c r="V611" s="40"/>
      <c r="W611" s="40"/>
      <c r="X611" s="40"/>
      <c r="Y611" s="40"/>
      <c r="Z611" s="40"/>
      <c r="AA611" s="40"/>
      <c r="AB611" s="40"/>
      <c r="AC611" s="40"/>
      <c r="AD611" s="40"/>
      <c r="AE611" s="40"/>
      <c r="AR611" s="227" t="s">
        <v>368</v>
      </c>
      <c r="AT611" s="227" t="s">
        <v>212</v>
      </c>
      <c r="AU611" s="227" t="s">
        <v>83</v>
      </c>
      <c r="AY611" s="19" t="s">
        <v>210</v>
      </c>
      <c r="BE611" s="228">
        <f>IF(N611="základní",J611,0)</f>
        <v>0</v>
      </c>
      <c r="BF611" s="228">
        <f>IF(N611="snížená",J611,0)</f>
        <v>0</v>
      </c>
      <c r="BG611" s="228">
        <f>IF(N611="zákl. přenesená",J611,0)</f>
        <v>0</v>
      </c>
      <c r="BH611" s="228">
        <f>IF(N611="sníž. přenesená",J611,0)</f>
        <v>0</v>
      </c>
      <c r="BI611" s="228">
        <f>IF(N611="nulová",J611,0)</f>
        <v>0</v>
      </c>
      <c r="BJ611" s="19" t="s">
        <v>81</v>
      </c>
      <c r="BK611" s="228">
        <f>ROUND(I611*H611,2)</f>
        <v>0</v>
      </c>
      <c r="BL611" s="19" t="s">
        <v>368</v>
      </c>
      <c r="BM611" s="227" t="s">
        <v>5155</v>
      </c>
    </row>
    <row r="612" s="12" customFormat="1" ht="22.8" customHeight="1">
      <c r="A612" s="12"/>
      <c r="B612" s="200"/>
      <c r="C612" s="201"/>
      <c r="D612" s="202" t="s">
        <v>73</v>
      </c>
      <c r="E612" s="214" t="s">
        <v>5156</v>
      </c>
      <c r="F612" s="214" t="s">
        <v>5157</v>
      </c>
      <c r="G612" s="201"/>
      <c r="H612" s="201"/>
      <c r="I612" s="204"/>
      <c r="J612" s="215">
        <f>BK612</f>
        <v>0</v>
      </c>
      <c r="K612" s="201"/>
      <c r="L612" s="206"/>
      <c r="M612" s="207"/>
      <c r="N612" s="208"/>
      <c r="O612" s="208"/>
      <c r="P612" s="209">
        <f>SUM(P613:P910)</f>
        <v>0</v>
      </c>
      <c r="Q612" s="208"/>
      <c r="R612" s="209">
        <f>SUM(R613:R910)</f>
        <v>0.81639597000000008</v>
      </c>
      <c r="S612" s="208"/>
      <c r="T612" s="210">
        <f>SUM(T613:T910)</f>
        <v>0</v>
      </c>
      <c r="U612" s="12"/>
      <c r="V612" s="12"/>
      <c r="W612" s="12"/>
      <c r="X612" s="12"/>
      <c r="Y612" s="12"/>
      <c r="Z612" s="12"/>
      <c r="AA612" s="12"/>
      <c r="AB612" s="12"/>
      <c r="AC612" s="12"/>
      <c r="AD612" s="12"/>
      <c r="AE612" s="12"/>
      <c r="AR612" s="211" t="s">
        <v>83</v>
      </c>
      <c r="AT612" s="212" t="s">
        <v>73</v>
      </c>
      <c r="AU612" s="212" t="s">
        <v>81</v>
      </c>
      <c r="AY612" s="211" t="s">
        <v>210</v>
      </c>
      <c r="BK612" s="213">
        <f>SUM(BK613:BK910)</f>
        <v>0</v>
      </c>
    </row>
    <row r="613" s="2" customFormat="1" ht="16.5" customHeight="1">
      <c r="A613" s="40"/>
      <c r="B613" s="41"/>
      <c r="C613" s="216" t="s">
        <v>1020</v>
      </c>
      <c r="D613" s="216" t="s">
        <v>212</v>
      </c>
      <c r="E613" s="217" t="s">
        <v>5158</v>
      </c>
      <c r="F613" s="218" t="s">
        <v>5159</v>
      </c>
      <c r="G613" s="219" t="s">
        <v>270</v>
      </c>
      <c r="H613" s="220">
        <v>134.69999999999999</v>
      </c>
      <c r="I613" s="221"/>
      <c r="J613" s="222">
        <f>ROUND(I613*H613,2)</f>
        <v>0</v>
      </c>
      <c r="K613" s="218" t="s">
        <v>296</v>
      </c>
      <c r="L613" s="46"/>
      <c r="M613" s="223" t="s">
        <v>19</v>
      </c>
      <c r="N613" s="224" t="s">
        <v>45</v>
      </c>
      <c r="O613" s="86"/>
      <c r="P613" s="225">
        <f>O613*H613</f>
        <v>0</v>
      </c>
      <c r="Q613" s="225">
        <v>0.0031800000000000001</v>
      </c>
      <c r="R613" s="225">
        <f>Q613*H613</f>
        <v>0.428346</v>
      </c>
      <c r="S613" s="225">
        <v>0</v>
      </c>
      <c r="T613" s="226">
        <f>S613*H613</f>
        <v>0</v>
      </c>
      <c r="U613" s="40"/>
      <c r="V613" s="40"/>
      <c r="W613" s="40"/>
      <c r="X613" s="40"/>
      <c r="Y613" s="40"/>
      <c r="Z613" s="40"/>
      <c r="AA613" s="40"/>
      <c r="AB613" s="40"/>
      <c r="AC613" s="40"/>
      <c r="AD613" s="40"/>
      <c r="AE613" s="40"/>
      <c r="AR613" s="227" t="s">
        <v>368</v>
      </c>
      <c r="AT613" s="227" t="s">
        <v>212</v>
      </c>
      <c r="AU613" s="227" t="s">
        <v>83</v>
      </c>
      <c r="AY613" s="19" t="s">
        <v>210</v>
      </c>
      <c r="BE613" s="228">
        <f>IF(N613="základní",J613,0)</f>
        <v>0</v>
      </c>
      <c r="BF613" s="228">
        <f>IF(N613="snížená",J613,0)</f>
        <v>0</v>
      </c>
      <c r="BG613" s="228">
        <f>IF(N613="zákl. přenesená",J613,0)</f>
        <v>0</v>
      </c>
      <c r="BH613" s="228">
        <f>IF(N613="sníž. přenesená",J613,0)</f>
        <v>0</v>
      </c>
      <c r="BI613" s="228">
        <f>IF(N613="nulová",J613,0)</f>
        <v>0</v>
      </c>
      <c r="BJ613" s="19" t="s">
        <v>81</v>
      </c>
      <c r="BK613" s="228">
        <f>ROUND(I613*H613,2)</f>
        <v>0</v>
      </c>
      <c r="BL613" s="19" t="s">
        <v>368</v>
      </c>
      <c r="BM613" s="227" t="s">
        <v>5160</v>
      </c>
    </row>
    <row r="614" s="2" customFormat="1">
      <c r="A614" s="40"/>
      <c r="B614" s="41"/>
      <c r="C614" s="42"/>
      <c r="D614" s="236" t="s">
        <v>1511</v>
      </c>
      <c r="E614" s="42"/>
      <c r="F614" s="288" t="s">
        <v>5161</v>
      </c>
      <c r="G614" s="42"/>
      <c r="H614" s="42"/>
      <c r="I614" s="231"/>
      <c r="J614" s="42"/>
      <c r="K614" s="42"/>
      <c r="L614" s="46"/>
      <c r="M614" s="232"/>
      <c r="N614" s="233"/>
      <c r="O614" s="86"/>
      <c r="P614" s="86"/>
      <c r="Q614" s="86"/>
      <c r="R614" s="86"/>
      <c r="S614" s="86"/>
      <c r="T614" s="87"/>
      <c r="U614" s="40"/>
      <c r="V614" s="40"/>
      <c r="W614" s="40"/>
      <c r="X614" s="40"/>
      <c r="Y614" s="40"/>
      <c r="Z614" s="40"/>
      <c r="AA614" s="40"/>
      <c r="AB614" s="40"/>
      <c r="AC614" s="40"/>
      <c r="AD614" s="40"/>
      <c r="AE614" s="40"/>
      <c r="AT614" s="19" t="s">
        <v>1511</v>
      </c>
      <c r="AU614" s="19" t="s">
        <v>83</v>
      </c>
    </row>
    <row r="615" s="14" customFormat="1">
      <c r="A615" s="14"/>
      <c r="B615" s="245"/>
      <c r="C615" s="246"/>
      <c r="D615" s="236" t="s">
        <v>221</v>
      </c>
      <c r="E615" s="247" t="s">
        <v>19</v>
      </c>
      <c r="F615" s="248" t="s">
        <v>2352</v>
      </c>
      <c r="G615" s="246"/>
      <c r="H615" s="249">
        <v>52.844000000000001</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221</v>
      </c>
      <c r="AU615" s="255" t="s">
        <v>83</v>
      </c>
      <c r="AV615" s="14" t="s">
        <v>83</v>
      </c>
      <c r="AW615" s="14" t="s">
        <v>34</v>
      </c>
      <c r="AX615" s="14" t="s">
        <v>74</v>
      </c>
      <c r="AY615" s="255" t="s">
        <v>210</v>
      </c>
    </row>
    <row r="616" s="14" customFormat="1">
      <c r="A616" s="14"/>
      <c r="B616" s="245"/>
      <c r="C616" s="246"/>
      <c r="D616" s="236" t="s">
        <v>221</v>
      </c>
      <c r="E616" s="247" t="s">
        <v>19</v>
      </c>
      <c r="F616" s="248" t="s">
        <v>2353</v>
      </c>
      <c r="G616" s="246"/>
      <c r="H616" s="249">
        <v>-1.99</v>
      </c>
      <c r="I616" s="250"/>
      <c r="J616" s="246"/>
      <c r="K616" s="246"/>
      <c r="L616" s="251"/>
      <c r="M616" s="252"/>
      <c r="N616" s="253"/>
      <c r="O616" s="253"/>
      <c r="P616" s="253"/>
      <c r="Q616" s="253"/>
      <c r="R616" s="253"/>
      <c r="S616" s="253"/>
      <c r="T616" s="254"/>
      <c r="U616" s="14"/>
      <c r="V616" s="14"/>
      <c r="W616" s="14"/>
      <c r="X616" s="14"/>
      <c r="Y616" s="14"/>
      <c r="Z616" s="14"/>
      <c r="AA616" s="14"/>
      <c r="AB616" s="14"/>
      <c r="AC616" s="14"/>
      <c r="AD616" s="14"/>
      <c r="AE616" s="14"/>
      <c r="AT616" s="255" t="s">
        <v>221</v>
      </c>
      <c r="AU616" s="255" t="s">
        <v>83</v>
      </c>
      <c r="AV616" s="14" t="s">
        <v>83</v>
      </c>
      <c r="AW616" s="14" t="s">
        <v>34</v>
      </c>
      <c r="AX616" s="14" t="s">
        <v>74</v>
      </c>
      <c r="AY616" s="255" t="s">
        <v>210</v>
      </c>
    </row>
    <row r="617" s="14" customFormat="1">
      <c r="A617" s="14"/>
      <c r="B617" s="245"/>
      <c r="C617" s="246"/>
      <c r="D617" s="236" t="s">
        <v>221</v>
      </c>
      <c r="E617" s="247" t="s">
        <v>19</v>
      </c>
      <c r="F617" s="248" t="s">
        <v>648</v>
      </c>
      <c r="G617" s="246"/>
      <c r="H617" s="249">
        <v>-1.3040000000000001</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221</v>
      </c>
      <c r="AU617" s="255" t="s">
        <v>83</v>
      </c>
      <c r="AV617" s="14" t="s">
        <v>83</v>
      </c>
      <c r="AW617" s="14" t="s">
        <v>34</v>
      </c>
      <c r="AX617" s="14" t="s">
        <v>74</v>
      </c>
      <c r="AY617" s="255" t="s">
        <v>210</v>
      </c>
    </row>
    <row r="618" s="14" customFormat="1">
      <c r="A618" s="14"/>
      <c r="B618" s="245"/>
      <c r="C618" s="246"/>
      <c r="D618" s="236" t="s">
        <v>221</v>
      </c>
      <c r="E618" s="247" t="s">
        <v>19</v>
      </c>
      <c r="F618" s="248" t="s">
        <v>649</v>
      </c>
      <c r="G618" s="246"/>
      <c r="H618" s="249">
        <v>0.64700000000000002</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221</v>
      </c>
      <c r="AU618" s="255" t="s">
        <v>83</v>
      </c>
      <c r="AV618" s="14" t="s">
        <v>83</v>
      </c>
      <c r="AW618" s="14" t="s">
        <v>34</v>
      </c>
      <c r="AX618" s="14" t="s">
        <v>74</v>
      </c>
      <c r="AY618" s="255" t="s">
        <v>210</v>
      </c>
    </row>
    <row r="619" s="14" customFormat="1">
      <c r="A619" s="14"/>
      <c r="B619" s="245"/>
      <c r="C619" s="246"/>
      <c r="D619" s="236" t="s">
        <v>221</v>
      </c>
      <c r="E619" s="247" t="s">
        <v>19</v>
      </c>
      <c r="F619" s="248" t="s">
        <v>650</v>
      </c>
      <c r="G619" s="246"/>
      <c r="H619" s="249">
        <v>1.2070000000000001</v>
      </c>
      <c r="I619" s="250"/>
      <c r="J619" s="246"/>
      <c r="K619" s="246"/>
      <c r="L619" s="251"/>
      <c r="M619" s="252"/>
      <c r="N619" s="253"/>
      <c r="O619" s="253"/>
      <c r="P619" s="253"/>
      <c r="Q619" s="253"/>
      <c r="R619" s="253"/>
      <c r="S619" s="253"/>
      <c r="T619" s="254"/>
      <c r="U619" s="14"/>
      <c r="V619" s="14"/>
      <c r="W619" s="14"/>
      <c r="X619" s="14"/>
      <c r="Y619" s="14"/>
      <c r="Z619" s="14"/>
      <c r="AA619" s="14"/>
      <c r="AB619" s="14"/>
      <c r="AC619" s="14"/>
      <c r="AD619" s="14"/>
      <c r="AE619" s="14"/>
      <c r="AT619" s="255" t="s">
        <v>221</v>
      </c>
      <c r="AU619" s="255" t="s">
        <v>83</v>
      </c>
      <c r="AV619" s="14" t="s">
        <v>83</v>
      </c>
      <c r="AW619" s="14" t="s">
        <v>34</v>
      </c>
      <c r="AX619" s="14" t="s">
        <v>74</v>
      </c>
      <c r="AY619" s="255" t="s">
        <v>210</v>
      </c>
    </row>
    <row r="620" s="14" customFormat="1">
      <c r="A620" s="14"/>
      <c r="B620" s="245"/>
      <c r="C620" s="246"/>
      <c r="D620" s="236" t="s">
        <v>221</v>
      </c>
      <c r="E620" s="247" t="s">
        <v>19</v>
      </c>
      <c r="F620" s="248" t="s">
        <v>645</v>
      </c>
      <c r="G620" s="246"/>
      <c r="H620" s="249">
        <v>-1.258</v>
      </c>
      <c r="I620" s="250"/>
      <c r="J620" s="246"/>
      <c r="K620" s="246"/>
      <c r="L620" s="251"/>
      <c r="M620" s="252"/>
      <c r="N620" s="253"/>
      <c r="O620" s="253"/>
      <c r="P620" s="253"/>
      <c r="Q620" s="253"/>
      <c r="R620" s="253"/>
      <c r="S620" s="253"/>
      <c r="T620" s="254"/>
      <c r="U620" s="14"/>
      <c r="V620" s="14"/>
      <c r="W620" s="14"/>
      <c r="X620" s="14"/>
      <c r="Y620" s="14"/>
      <c r="Z620" s="14"/>
      <c r="AA620" s="14"/>
      <c r="AB620" s="14"/>
      <c r="AC620" s="14"/>
      <c r="AD620" s="14"/>
      <c r="AE620" s="14"/>
      <c r="AT620" s="255" t="s">
        <v>221</v>
      </c>
      <c r="AU620" s="255" t="s">
        <v>83</v>
      </c>
      <c r="AV620" s="14" t="s">
        <v>83</v>
      </c>
      <c r="AW620" s="14" t="s">
        <v>34</v>
      </c>
      <c r="AX620" s="14" t="s">
        <v>74</v>
      </c>
      <c r="AY620" s="255" t="s">
        <v>210</v>
      </c>
    </row>
    <row r="621" s="14" customFormat="1">
      <c r="A621" s="14"/>
      <c r="B621" s="245"/>
      <c r="C621" s="246"/>
      <c r="D621" s="236" t="s">
        <v>221</v>
      </c>
      <c r="E621" s="247" t="s">
        <v>19</v>
      </c>
      <c r="F621" s="248" t="s">
        <v>646</v>
      </c>
      <c r="G621" s="246"/>
      <c r="H621" s="249">
        <v>0.875</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221</v>
      </c>
      <c r="AU621" s="255" t="s">
        <v>83</v>
      </c>
      <c r="AV621" s="14" t="s">
        <v>83</v>
      </c>
      <c r="AW621" s="14" t="s">
        <v>34</v>
      </c>
      <c r="AX621" s="14" t="s">
        <v>74</v>
      </c>
      <c r="AY621" s="255" t="s">
        <v>210</v>
      </c>
    </row>
    <row r="622" s="14" customFormat="1">
      <c r="A622" s="14"/>
      <c r="B622" s="245"/>
      <c r="C622" s="246"/>
      <c r="D622" s="236" t="s">
        <v>221</v>
      </c>
      <c r="E622" s="247" t="s">
        <v>19</v>
      </c>
      <c r="F622" s="248" t="s">
        <v>647</v>
      </c>
      <c r="G622" s="246"/>
      <c r="H622" s="249">
        <v>1.1970000000000001</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221</v>
      </c>
      <c r="AU622" s="255" t="s">
        <v>83</v>
      </c>
      <c r="AV622" s="14" t="s">
        <v>83</v>
      </c>
      <c r="AW622" s="14" t="s">
        <v>34</v>
      </c>
      <c r="AX622" s="14" t="s">
        <v>74</v>
      </c>
      <c r="AY622" s="255" t="s">
        <v>210</v>
      </c>
    </row>
    <row r="623" s="14" customFormat="1">
      <c r="A623" s="14"/>
      <c r="B623" s="245"/>
      <c r="C623" s="246"/>
      <c r="D623" s="236" t="s">
        <v>221</v>
      </c>
      <c r="E623" s="247" t="s">
        <v>19</v>
      </c>
      <c r="F623" s="248" t="s">
        <v>2354</v>
      </c>
      <c r="G623" s="246"/>
      <c r="H623" s="249">
        <v>16.873000000000001</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221</v>
      </c>
      <c r="AU623" s="255" t="s">
        <v>83</v>
      </c>
      <c r="AV623" s="14" t="s">
        <v>83</v>
      </c>
      <c r="AW623" s="14" t="s">
        <v>34</v>
      </c>
      <c r="AX623" s="14" t="s">
        <v>74</v>
      </c>
      <c r="AY623" s="255" t="s">
        <v>210</v>
      </c>
    </row>
    <row r="624" s="14" customFormat="1">
      <c r="A624" s="14"/>
      <c r="B624" s="245"/>
      <c r="C624" s="246"/>
      <c r="D624" s="236" t="s">
        <v>221</v>
      </c>
      <c r="E624" s="247" t="s">
        <v>19</v>
      </c>
      <c r="F624" s="248" t="s">
        <v>644</v>
      </c>
      <c r="G624" s="246"/>
      <c r="H624" s="249">
        <v>-1.944</v>
      </c>
      <c r="I624" s="250"/>
      <c r="J624" s="246"/>
      <c r="K624" s="246"/>
      <c r="L624" s="251"/>
      <c r="M624" s="252"/>
      <c r="N624" s="253"/>
      <c r="O624" s="253"/>
      <c r="P624" s="253"/>
      <c r="Q624" s="253"/>
      <c r="R624" s="253"/>
      <c r="S624" s="253"/>
      <c r="T624" s="254"/>
      <c r="U624" s="14"/>
      <c r="V624" s="14"/>
      <c r="W624" s="14"/>
      <c r="X624" s="14"/>
      <c r="Y624" s="14"/>
      <c r="Z624" s="14"/>
      <c r="AA624" s="14"/>
      <c r="AB624" s="14"/>
      <c r="AC624" s="14"/>
      <c r="AD624" s="14"/>
      <c r="AE624" s="14"/>
      <c r="AT624" s="255" t="s">
        <v>221</v>
      </c>
      <c r="AU624" s="255" t="s">
        <v>83</v>
      </c>
      <c r="AV624" s="14" t="s">
        <v>83</v>
      </c>
      <c r="AW624" s="14" t="s">
        <v>34</v>
      </c>
      <c r="AX624" s="14" t="s">
        <v>74</v>
      </c>
      <c r="AY624" s="255" t="s">
        <v>210</v>
      </c>
    </row>
    <row r="625" s="14" customFormat="1">
      <c r="A625" s="14"/>
      <c r="B625" s="245"/>
      <c r="C625" s="246"/>
      <c r="D625" s="236" t="s">
        <v>221</v>
      </c>
      <c r="E625" s="247" t="s">
        <v>19</v>
      </c>
      <c r="F625" s="248" t="s">
        <v>2355</v>
      </c>
      <c r="G625" s="246"/>
      <c r="H625" s="249">
        <v>11.163</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221</v>
      </c>
      <c r="AU625" s="255" t="s">
        <v>83</v>
      </c>
      <c r="AV625" s="14" t="s">
        <v>83</v>
      </c>
      <c r="AW625" s="14" t="s">
        <v>34</v>
      </c>
      <c r="AX625" s="14" t="s">
        <v>74</v>
      </c>
      <c r="AY625" s="255" t="s">
        <v>210</v>
      </c>
    </row>
    <row r="626" s="14" customFormat="1">
      <c r="A626" s="14"/>
      <c r="B626" s="245"/>
      <c r="C626" s="246"/>
      <c r="D626" s="236" t="s">
        <v>221</v>
      </c>
      <c r="E626" s="247" t="s">
        <v>19</v>
      </c>
      <c r="F626" s="248" t="s">
        <v>2356</v>
      </c>
      <c r="G626" s="246"/>
      <c r="H626" s="249">
        <v>12.16</v>
      </c>
      <c r="I626" s="250"/>
      <c r="J626" s="246"/>
      <c r="K626" s="246"/>
      <c r="L626" s="251"/>
      <c r="M626" s="252"/>
      <c r="N626" s="253"/>
      <c r="O626" s="253"/>
      <c r="P626" s="253"/>
      <c r="Q626" s="253"/>
      <c r="R626" s="253"/>
      <c r="S626" s="253"/>
      <c r="T626" s="254"/>
      <c r="U626" s="14"/>
      <c r="V626" s="14"/>
      <c r="W626" s="14"/>
      <c r="X626" s="14"/>
      <c r="Y626" s="14"/>
      <c r="Z626" s="14"/>
      <c r="AA626" s="14"/>
      <c r="AB626" s="14"/>
      <c r="AC626" s="14"/>
      <c r="AD626" s="14"/>
      <c r="AE626" s="14"/>
      <c r="AT626" s="255" t="s">
        <v>221</v>
      </c>
      <c r="AU626" s="255" t="s">
        <v>83</v>
      </c>
      <c r="AV626" s="14" t="s">
        <v>83</v>
      </c>
      <c r="AW626" s="14" t="s">
        <v>34</v>
      </c>
      <c r="AX626" s="14" t="s">
        <v>74</v>
      </c>
      <c r="AY626" s="255" t="s">
        <v>210</v>
      </c>
    </row>
    <row r="627" s="14" customFormat="1">
      <c r="A627" s="14"/>
      <c r="B627" s="245"/>
      <c r="C627" s="246"/>
      <c r="D627" s="236" t="s">
        <v>221</v>
      </c>
      <c r="E627" s="247" t="s">
        <v>19</v>
      </c>
      <c r="F627" s="248" t="s">
        <v>2340</v>
      </c>
      <c r="G627" s="246"/>
      <c r="H627" s="249">
        <v>-1.6799999999999999</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221</v>
      </c>
      <c r="AU627" s="255" t="s">
        <v>83</v>
      </c>
      <c r="AV627" s="14" t="s">
        <v>83</v>
      </c>
      <c r="AW627" s="14" t="s">
        <v>34</v>
      </c>
      <c r="AX627" s="14" t="s">
        <v>74</v>
      </c>
      <c r="AY627" s="255" t="s">
        <v>210</v>
      </c>
    </row>
    <row r="628" s="14" customFormat="1">
      <c r="A628" s="14"/>
      <c r="B628" s="245"/>
      <c r="C628" s="246"/>
      <c r="D628" s="236" t="s">
        <v>221</v>
      </c>
      <c r="E628" s="247" t="s">
        <v>19</v>
      </c>
      <c r="F628" s="248" t="s">
        <v>2357</v>
      </c>
      <c r="G628" s="246"/>
      <c r="H628" s="249">
        <v>-3.3599999999999999</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221</v>
      </c>
      <c r="AU628" s="255" t="s">
        <v>83</v>
      </c>
      <c r="AV628" s="14" t="s">
        <v>83</v>
      </c>
      <c r="AW628" s="14" t="s">
        <v>34</v>
      </c>
      <c r="AX628" s="14" t="s">
        <v>74</v>
      </c>
      <c r="AY628" s="255" t="s">
        <v>210</v>
      </c>
    </row>
    <row r="629" s="14" customFormat="1">
      <c r="A629" s="14"/>
      <c r="B629" s="245"/>
      <c r="C629" s="246"/>
      <c r="D629" s="236" t="s">
        <v>221</v>
      </c>
      <c r="E629" s="247" t="s">
        <v>19</v>
      </c>
      <c r="F629" s="248" t="s">
        <v>2358</v>
      </c>
      <c r="G629" s="246"/>
      <c r="H629" s="249">
        <v>12.292</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221</v>
      </c>
      <c r="AU629" s="255" t="s">
        <v>83</v>
      </c>
      <c r="AV629" s="14" t="s">
        <v>83</v>
      </c>
      <c r="AW629" s="14" t="s">
        <v>34</v>
      </c>
      <c r="AX629" s="14" t="s">
        <v>74</v>
      </c>
      <c r="AY629" s="255" t="s">
        <v>210</v>
      </c>
    </row>
    <row r="630" s="14" customFormat="1">
      <c r="A630" s="14"/>
      <c r="B630" s="245"/>
      <c r="C630" s="246"/>
      <c r="D630" s="236" t="s">
        <v>221</v>
      </c>
      <c r="E630" s="247" t="s">
        <v>19</v>
      </c>
      <c r="F630" s="248" t="s">
        <v>2339</v>
      </c>
      <c r="G630" s="246"/>
      <c r="H630" s="249">
        <v>-1.8899999999999999</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221</v>
      </c>
      <c r="AU630" s="255" t="s">
        <v>83</v>
      </c>
      <c r="AV630" s="14" t="s">
        <v>83</v>
      </c>
      <c r="AW630" s="14" t="s">
        <v>34</v>
      </c>
      <c r="AX630" s="14" t="s">
        <v>74</v>
      </c>
      <c r="AY630" s="255" t="s">
        <v>210</v>
      </c>
    </row>
    <row r="631" s="14" customFormat="1">
      <c r="A631" s="14"/>
      <c r="B631" s="245"/>
      <c r="C631" s="246"/>
      <c r="D631" s="236" t="s">
        <v>221</v>
      </c>
      <c r="E631" s="247" t="s">
        <v>19</v>
      </c>
      <c r="F631" s="248" t="s">
        <v>2359</v>
      </c>
      <c r="G631" s="246"/>
      <c r="H631" s="249">
        <v>11.433999999999999</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221</v>
      </c>
      <c r="AU631" s="255" t="s">
        <v>83</v>
      </c>
      <c r="AV631" s="14" t="s">
        <v>83</v>
      </c>
      <c r="AW631" s="14" t="s">
        <v>34</v>
      </c>
      <c r="AX631" s="14" t="s">
        <v>74</v>
      </c>
      <c r="AY631" s="255" t="s">
        <v>210</v>
      </c>
    </row>
    <row r="632" s="14" customFormat="1">
      <c r="A632" s="14"/>
      <c r="B632" s="245"/>
      <c r="C632" s="246"/>
      <c r="D632" s="236" t="s">
        <v>221</v>
      </c>
      <c r="E632" s="247" t="s">
        <v>19</v>
      </c>
      <c r="F632" s="248" t="s">
        <v>2360</v>
      </c>
      <c r="G632" s="246"/>
      <c r="H632" s="249">
        <v>-1.47</v>
      </c>
      <c r="I632" s="250"/>
      <c r="J632" s="246"/>
      <c r="K632" s="246"/>
      <c r="L632" s="251"/>
      <c r="M632" s="252"/>
      <c r="N632" s="253"/>
      <c r="O632" s="253"/>
      <c r="P632" s="253"/>
      <c r="Q632" s="253"/>
      <c r="R632" s="253"/>
      <c r="S632" s="253"/>
      <c r="T632" s="254"/>
      <c r="U632" s="14"/>
      <c r="V632" s="14"/>
      <c r="W632" s="14"/>
      <c r="X632" s="14"/>
      <c r="Y632" s="14"/>
      <c r="Z632" s="14"/>
      <c r="AA632" s="14"/>
      <c r="AB632" s="14"/>
      <c r="AC632" s="14"/>
      <c r="AD632" s="14"/>
      <c r="AE632" s="14"/>
      <c r="AT632" s="255" t="s">
        <v>221</v>
      </c>
      <c r="AU632" s="255" t="s">
        <v>83</v>
      </c>
      <c r="AV632" s="14" t="s">
        <v>83</v>
      </c>
      <c r="AW632" s="14" t="s">
        <v>34</v>
      </c>
      <c r="AX632" s="14" t="s">
        <v>74</v>
      </c>
      <c r="AY632" s="255" t="s">
        <v>210</v>
      </c>
    </row>
    <row r="633" s="14" customFormat="1">
      <c r="A633" s="14"/>
      <c r="B633" s="245"/>
      <c r="C633" s="246"/>
      <c r="D633" s="236" t="s">
        <v>221</v>
      </c>
      <c r="E633" s="247" t="s">
        <v>19</v>
      </c>
      <c r="F633" s="248" t="s">
        <v>665</v>
      </c>
      <c r="G633" s="246"/>
      <c r="H633" s="249">
        <v>-1.2849999999999999</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221</v>
      </c>
      <c r="AU633" s="255" t="s">
        <v>83</v>
      </c>
      <c r="AV633" s="14" t="s">
        <v>83</v>
      </c>
      <c r="AW633" s="14" t="s">
        <v>34</v>
      </c>
      <c r="AX633" s="14" t="s">
        <v>74</v>
      </c>
      <c r="AY633" s="255" t="s">
        <v>210</v>
      </c>
    </row>
    <row r="634" s="14" customFormat="1">
      <c r="A634" s="14"/>
      <c r="B634" s="245"/>
      <c r="C634" s="246"/>
      <c r="D634" s="236" t="s">
        <v>221</v>
      </c>
      <c r="E634" s="247" t="s">
        <v>19</v>
      </c>
      <c r="F634" s="248" t="s">
        <v>2361</v>
      </c>
      <c r="G634" s="246"/>
      <c r="H634" s="249">
        <v>3.0510000000000002</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221</v>
      </c>
      <c r="AU634" s="255" t="s">
        <v>83</v>
      </c>
      <c r="AV634" s="14" t="s">
        <v>83</v>
      </c>
      <c r="AW634" s="14" t="s">
        <v>34</v>
      </c>
      <c r="AX634" s="14" t="s">
        <v>74</v>
      </c>
      <c r="AY634" s="255" t="s">
        <v>210</v>
      </c>
    </row>
    <row r="635" s="14" customFormat="1">
      <c r="A635" s="14"/>
      <c r="B635" s="245"/>
      <c r="C635" s="246"/>
      <c r="D635" s="236" t="s">
        <v>221</v>
      </c>
      <c r="E635" s="247" t="s">
        <v>19</v>
      </c>
      <c r="F635" s="248" t="s">
        <v>2367</v>
      </c>
      <c r="G635" s="246"/>
      <c r="H635" s="249">
        <v>14.385999999999999</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221</v>
      </c>
      <c r="AU635" s="255" t="s">
        <v>83</v>
      </c>
      <c r="AV635" s="14" t="s">
        <v>83</v>
      </c>
      <c r="AW635" s="14" t="s">
        <v>34</v>
      </c>
      <c r="AX635" s="14" t="s">
        <v>74</v>
      </c>
      <c r="AY635" s="255" t="s">
        <v>210</v>
      </c>
    </row>
    <row r="636" s="14" customFormat="1">
      <c r="A636" s="14"/>
      <c r="B636" s="245"/>
      <c r="C636" s="246"/>
      <c r="D636" s="236" t="s">
        <v>221</v>
      </c>
      <c r="E636" s="247" t="s">
        <v>19</v>
      </c>
      <c r="F636" s="248" t="s">
        <v>2337</v>
      </c>
      <c r="G636" s="246"/>
      <c r="H636" s="249">
        <v>-1.6799999999999999</v>
      </c>
      <c r="I636" s="250"/>
      <c r="J636" s="246"/>
      <c r="K636" s="246"/>
      <c r="L636" s="251"/>
      <c r="M636" s="252"/>
      <c r="N636" s="253"/>
      <c r="O636" s="253"/>
      <c r="P636" s="253"/>
      <c r="Q636" s="253"/>
      <c r="R636" s="253"/>
      <c r="S636" s="253"/>
      <c r="T636" s="254"/>
      <c r="U636" s="14"/>
      <c r="V636" s="14"/>
      <c r="W636" s="14"/>
      <c r="X636" s="14"/>
      <c r="Y636" s="14"/>
      <c r="Z636" s="14"/>
      <c r="AA636" s="14"/>
      <c r="AB636" s="14"/>
      <c r="AC636" s="14"/>
      <c r="AD636" s="14"/>
      <c r="AE636" s="14"/>
      <c r="AT636" s="255" t="s">
        <v>221</v>
      </c>
      <c r="AU636" s="255" t="s">
        <v>83</v>
      </c>
      <c r="AV636" s="14" t="s">
        <v>83</v>
      </c>
      <c r="AW636" s="14" t="s">
        <v>34</v>
      </c>
      <c r="AX636" s="14" t="s">
        <v>74</v>
      </c>
      <c r="AY636" s="255" t="s">
        <v>210</v>
      </c>
    </row>
    <row r="637" s="16" customFormat="1">
      <c r="A637" s="16"/>
      <c r="B637" s="267"/>
      <c r="C637" s="268"/>
      <c r="D637" s="236" t="s">
        <v>221</v>
      </c>
      <c r="E637" s="269" t="s">
        <v>19</v>
      </c>
      <c r="F637" s="270" t="s">
        <v>236</v>
      </c>
      <c r="G637" s="268"/>
      <c r="H637" s="271">
        <v>120.268</v>
      </c>
      <c r="I637" s="272"/>
      <c r="J637" s="268"/>
      <c r="K637" s="268"/>
      <c r="L637" s="273"/>
      <c r="M637" s="274"/>
      <c r="N637" s="275"/>
      <c r="O637" s="275"/>
      <c r="P637" s="275"/>
      <c r="Q637" s="275"/>
      <c r="R637" s="275"/>
      <c r="S637" s="275"/>
      <c r="T637" s="276"/>
      <c r="U637" s="16"/>
      <c r="V637" s="16"/>
      <c r="W637" s="16"/>
      <c r="X637" s="16"/>
      <c r="Y637" s="16"/>
      <c r="Z637" s="16"/>
      <c r="AA637" s="16"/>
      <c r="AB637" s="16"/>
      <c r="AC637" s="16"/>
      <c r="AD637" s="16"/>
      <c r="AE637" s="16"/>
      <c r="AT637" s="277" t="s">
        <v>221</v>
      </c>
      <c r="AU637" s="277" t="s">
        <v>83</v>
      </c>
      <c r="AV637" s="16" t="s">
        <v>217</v>
      </c>
      <c r="AW637" s="16" t="s">
        <v>34</v>
      </c>
      <c r="AX637" s="16" t="s">
        <v>81</v>
      </c>
      <c r="AY637" s="277" t="s">
        <v>210</v>
      </c>
    </row>
    <row r="638" s="14" customFormat="1">
      <c r="A638" s="14"/>
      <c r="B638" s="245"/>
      <c r="C638" s="246"/>
      <c r="D638" s="236" t="s">
        <v>221</v>
      </c>
      <c r="E638" s="246"/>
      <c r="F638" s="248" t="s">
        <v>5162</v>
      </c>
      <c r="G638" s="246"/>
      <c r="H638" s="249">
        <v>134.69999999999999</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221</v>
      </c>
      <c r="AU638" s="255" t="s">
        <v>83</v>
      </c>
      <c r="AV638" s="14" t="s">
        <v>83</v>
      </c>
      <c r="AW638" s="14" t="s">
        <v>4</v>
      </c>
      <c r="AX638" s="14" t="s">
        <v>81</v>
      </c>
      <c r="AY638" s="255" t="s">
        <v>210</v>
      </c>
    </row>
    <row r="639" s="2" customFormat="1" ht="16.5" customHeight="1">
      <c r="A639" s="40"/>
      <c r="B639" s="41"/>
      <c r="C639" s="216" t="s">
        <v>1025</v>
      </c>
      <c r="D639" s="216" t="s">
        <v>212</v>
      </c>
      <c r="E639" s="217" t="s">
        <v>5163</v>
      </c>
      <c r="F639" s="218" t="s">
        <v>5164</v>
      </c>
      <c r="G639" s="219" t="s">
        <v>270</v>
      </c>
      <c r="H639" s="220">
        <v>712.23900000000003</v>
      </c>
      <c r="I639" s="221"/>
      <c r="J639" s="222">
        <f>ROUND(I639*H639,2)</f>
        <v>0</v>
      </c>
      <c r="K639" s="218" t="s">
        <v>216</v>
      </c>
      <c r="L639" s="46"/>
      <c r="M639" s="223" t="s">
        <v>19</v>
      </c>
      <c r="N639" s="224" t="s">
        <v>45</v>
      </c>
      <c r="O639" s="86"/>
      <c r="P639" s="225">
        <f>O639*H639</f>
        <v>0</v>
      </c>
      <c r="Q639" s="225">
        <v>0.00020000000000000001</v>
      </c>
      <c r="R639" s="225">
        <f>Q639*H639</f>
        <v>0.14244780000000001</v>
      </c>
      <c r="S639" s="225">
        <v>0</v>
      </c>
      <c r="T639" s="226">
        <f>S639*H639</f>
        <v>0</v>
      </c>
      <c r="U639" s="40"/>
      <c r="V639" s="40"/>
      <c r="W639" s="40"/>
      <c r="X639" s="40"/>
      <c r="Y639" s="40"/>
      <c r="Z639" s="40"/>
      <c r="AA639" s="40"/>
      <c r="AB639" s="40"/>
      <c r="AC639" s="40"/>
      <c r="AD639" s="40"/>
      <c r="AE639" s="40"/>
      <c r="AR639" s="227" t="s">
        <v>368</v>
      </c>
      <c r="AT639" s="227" t="s">
        <v>212</v>
      </c>
      <c r="AU639" s="227" t="s">
        <v>83</v>
      </c>
      <c r="AY639" s="19" t="s">
        <v>210</v>
      </c>
      <c r="BE639" s="228">
        <f>IF(N639="základní",J639,0)</f>
        <v>0</v>
      </c>
      <c r="BF639" s="228">
        <f>IF(N639="snížená",J639,0)</f>
        <v>0</v>
      </c>
      <c r="BG639" s="228">
        <f>IF(N639="zákl. přenesená",J639,0)</f>
        <v>0</v>
      </c>
      <c r="BH639" s="228">
        <f>IF(N639="sníž. přenesená",J639,0)</f>
        <v>0</v>
      </c>
      <c r="BI639" s="228">
        <f>IF(N639="nulová",J639,0)</f>
        <v>0</v>
      </c>
      <c r="BJ639" s="19" t="s">
        <v>81</v>
      </c>
      <c r="BK639" s="228">
        <f>ROUND(I639*H639,2)</f>
        <v>0</v>
      </c>
      <c r="BL639" s="19" t="s">
        <v>368</v>
      </c>
      <c r="BM639" s="227" t="s">
        <v>5165</v>
      </c>
    </row>
    <row r="640" s="2" customFormat="1">
      <c r="A640" s="40"/>
      <c r="B640" s="41"/>
      <c r="C640" s="42"/>
      <c r="D640" s="229" t="s">
        <v>219</v>
      </c>
      <c r="E640" s="42"/>
      <c r="F640" s="230" t="s">
        <v>5166</v>
      </c>
      <c r="G640" s="42"/>
      <c r="H640" s="42"/>
      <c r="I640" s="231"/>
      <c r="J640" s="42"/>
      <c r="K640" s="42"/>
      <c r="L640" s="46"/>
      <c r="M640" s="232"/>
      <c r="N640" s="233"/>
      <c r="O640" s="86"/>
      <c r="P640" s="86"/>
      <c r="Q640" s="86"/>
      <c r="R640" s="86"/>
      <c r="S640" s="86"/>
      <c r="T640" s="87"/>
      <c r="U640" s="40"/>
      <c r="V640" s="40"/>
      <c r="W640" s="40"/>
      <c r="X640" s="40"/>
      <c r="Y640" s="40"/>
      <c r="Z640" s="40"/>
      <c r="AA640" s="40"/>
      <c r="AB640" s="40"/>
      <c r="AC640" s="40"/>
      <c r="AD640" s="40"/>
      <c r="AE640" s="40"/>
      <c r="AT640" s="19" t="s">
        <v>219</v>
      </c>
      <c r="AU640" s="19" t="s">
        <v>83</v>
      </c>
    </row>
    <row r="641" s="13" customFormat="1">
      <c r="A641" s="13"/>
      <c r="B641" s="234"/>
      <c r="C641" s="235"/>
      <c r="D641" s="236" t="s">
        <v>221</v>
      </c>
      <c r="E641" s="237" t="s">
        <v>19</v>
      </c>
      <c r="F641" s="238" t="s">
        <v>2329</v>
      </c>
      <c r="G641" s="235"/>
      <c r="H641" s="237" t="s">
        <v>19</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221</v>
      </c>
      <c r="AU641" s="244" t="s">
        <v>83</v>
      </c>
      <c r="AV641" s="13" t="s">
        <v>81</v>
      </c>
      <c r="AW641" s="13" t="s">
        <v>34</v>
      </c>
      <c r="AX641" s="13" t="s">
        <v>74</v>
      </c>
      <c r="AY641" s="244" t="s">
        <v>210</v>
      </c>
    </row>
    <row r="642" s="14" customFormat="1">
      <c r="A642" s="14"/>
      <c r="B642" s="245"/>
      <c r="C642" s="246"/>
      <c r="D642" s="236" t="s">
        <v>221</v>
      </c>
      <c r="E642" s="247" t="s">
        <v>19</v>
      </c>
      <c r="F642" s="248" t="s">
        <v>624</v>
      </c>
      <c r="G642" s="246"/>
      <c r="H642" s="249">
        <v>49.962000000000003</v>
      </c>
      <c r="I642" s="250"/>
      <c r="J642" s="246"/>
      <c r="K642" s="246"/>
      <c r="L642" s="251"/>
      <c r="M642" s="252"/>
      <c r="N642" s="253"/>
      <c r="O642" s="253"/>
      <c r="P642" s="253"/>
      <c r="Q642" s="253"/>
      <c r="R642" s="253"/>
      <c r="S642" s="253"/>
      <c r="T642" s="254"/>
      <c r="U642" s="14"/>
      <c r="V642" s="14"/>
      <c r="W642" s="14"/>
      <c r="X642" s="14"/>
      <c r="Y642" s="14"/>
      <c r="Z642" s="14"/>
      <c r="AA642" s="14"/>
      <c r="AB642" s="14"/>
      <c r="AC642" s="14"/>
      <c r="AD642" s="14"/>
      <c r="AE642" s="14"/>
      <c r="AT642" s="255" t="s">
        <v>221</v>
      </c>
      <c r="AU642" s="255" t="s">
        <v>83</v>
      </c>
      <c r="AV642" s="14" t="s">
        <v>83</v>
      </c>
      <c r="AW642" s="14" t="s">
        <v>34</v>
      </c>
      <c r="AX642" s="14" t="s">
        <v>74</v>
      </c>
      <c r="AY642" s="255" t="s">
        <v>210</v>
      </c>
    </row>
    <row r="643" s="14" customFormat="1">
      <c r="A643" s="14"/>
      <c r="B643" s="245"/>
      <c r="C643" s="246"/>
      <c r="D643" s="236" t="s">
        <v>221</v>
      </c>
      <c r="E643" s="247" t="s">
        <v>19</v>
      </c>
      <c r="F643" s="248" t="s">
        <v>625</v>
      </c>
      <c r="G643" s="246"/>
      <c r="H643" s="249">
        <v>-3.6400000000000001</v>
      </c>
      <c r="I643" s="250"/>
      <c r="J643" s="246"/>
      <c r="K643" s="246"/>
      <c r="L643" s="251"/>
      <c r="M643" s="252"/>
      <c r="N643" s="253"/>
      <c r="O643" s="253"/>
      <c r="P643" s="253"/>
      <c r="Q643" s="253"/>
      <c r="R643" s="253"/>
      <c r="S643" s="253"/>
      <c r="T643" s="254"/>
      <c r="U643" s="14"/>
      <c r="V643" s="14"/>
      <c r="W643" s="14"/>
      <c r="X643" s="14"/>
      <c r="Y643" s="14"/>
      <c r="Z643" s="14"/>
      <c r="AA643" s="14"/>
      <c r="AB643" s="14"/>
      <c r="AC643" s="14"/>
      <c r="AD643" s="14"/>
      <c r="AE643" s="14"/>
      <c r="AT643" s="255" t="s">
        <v>221</v>
      </c>
      <c r="AU643" s="255" t="s">
        <v>83</v>
      </c>
      <c r="AV643" s="14" t="s">
        <v>83</v>
      </c>
      <c r="AW643" s="14" t="s">
        <v>34</v>
      </c>
      <c r="AX643" s="14" t="s">
        <v>74</v>
      </c>
      <c r="AY643" s="255" t="s">
        <v>210</v>
      </c>
    </row>
    <row r="644" s="14" customFormat="1">
      <c r="A644" s="14"/>
      <c r="B644" s="245"/>
      <c r="C644" s="246"/>
      <c r="D644" s="236" t="s">
        <v>221</v>
      </c>
      <c r="E644" s="247" t="s">
        <v>19</v>
      </c>
      <c r="F644" s="248" t="s">
        <v>626</v>
      </c>
      <c r="G644" s="246"/>
      <c r="H644" s="249">
        <v>5.1459999999999999</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221</v>
      </c>
      <c r="AU644" s="255" t="s">
        <v>83</v>
      </c>
      <c r="AV644" s="14" t="s">
        <v>83</v>
      </c>
      <c r="AW644" s="14" t="s">
        <v>34</v>
      </c>
      <c r="AX644" s="14" t="s">
        <v>74</v>
      </c>
      <c r="AY644" s="255" t="s">
        <v>210</v>
      </c>
    </row>
    <row r="645" s="14" customFormat="1">
      <c r="A645" s="14"/>
      <c r="B645" s="245"/>
      <c r="C645" s="246"/>
      <c r="D645" s="236" t="s">
        <v>221</v>
      </c>
      <c r="E645" s="247" t="s">
        <v>19</v>
      </c>
      <c r="F645" s="248" t="s">
        <v>627</v>
      </c>
      <c r="G645" s="246"/>
      <c r="H645" s="249">
        <v>-1.988</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221</v>
      </c>
      <c r="AU645" s="255" t="s">
        <v>83</v>
      </c>
      <c r="AV645" s="14" t="s">
        <v>83</v>
      </c>
      <c r="AW645" s="14" t="s">
        <v>34</v>
      </c>
      <c r="AX645" s="14" t="s">
        <v>74</v>
      </c>
      <c r="AY645" s="255" t="s">
        <v>210</v>
      </c>
    </row>
    <row r="646" s="14" customFormat="1">
      <c r="A646" s="14"/>
      <c r="B646" s="245"/>
      <c r="C646" s="246"/>
      <c r="D646" s="236" t="s">
        <v>221</v>
      </c>
      <c r="E646" s="247" t="s">
        <v>19</v>
      </c>
      <c r="F646" s="248" t="s">
        <v>2330</v>
      </c>
      <c r="G646" s="246"/>
      <c r="H646" s="249">
        <v>-1.966</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221</v>
      </c>
      <c r="AU646" s="255" t="s">
        <v>83</v>
      </c>
      <c r="AV646" s="14" t="s">
        <v>83</v>
      </c>
      <c r="AW646" s="14" t="s">
        <v>34</v>
      </c>
      <c r="AX646" s="14" t="s">
        <v>74</v>
      </c>
      <c r="AY646" s="255" t="s">
        <v>210</v>
      </c>
    </row>
    <row r="647" s="14" customFormat="1">
      <c r="A647" s="14"/>
      <c r="B647" s="245"/>
      <c r="C647" s="246"/>
      <c r="D647" s="236" t="s">
        <v>221</v>
      </c>
      <c r="E647" s="247" t="s">
        <v>19</v>
      </c>
      <c r="F647" s="248" t="s">
        <v>629</v>
      </c>
      <c r="G647" s="246"/>
      <c r="H647" s="249">
        <v>-2.7879999999999998</v>
      </c>
      <c r="I647" s="250"/>
      <c r="J647" s="246"/>
      <c r="K647" s="246"/>
      <c r="L647" s="251"/>
      <c r="M647" s="252"/>
      <c r="N647" s="253"/>
      <c r="O647" s="253"/>
      <c r="P647" s="253"/>
      <c r="Q647" s="253"/>
      <c r="R647" s="253"/>
      <c r="S647" s="253"/>
      <c r="T647" s="254"/>
      <c r="U647" s="14"/>
      <c r="V647" s="14"/>
      <c r="W647" s="14"/>
      <c r="X647" s="14"/>
      <c r="Y647" s="14"/>
      <c r="Z647" s="14"/>
      <c r="AA647" s="14"/>
      <c r="AB647" s="14"/>
      <c r="AC647" s="14"/>
      <c r="AD647" s="14"/>
      <c r="AE647" s="14"/>
      <c r="AT647" s="255" t="s">
        <v>221</v>
      </c>
      <c r="AU647" s="255" t="s">
        <v>83</v>
      </c>
      <c r="AV647" s="14" t="s">
        <v>83</v>
      </c>
      <c r="AW647" s="14" t="s">
        <v>34</v>
      </c>
      <c r="AX647" s="14" t="s">
        <v>74</v>
      </c>
      <c r="AY647" s="255" t="s">
        <v>210</v>
      </c>
    </row>
    <row r="648" s="14" customFormat="1">
      <c r="A648" s="14"/>
      <c r="B648" s="245"/>
      <c r="C648" s="246"/>
      <c r="D648" s="236" t="s">
        <v>221</v>
      </c>
      <c r="E648" s="247" t="s">
        <v>19</v>
      </c>
      <c r="F648" s="248" t="s">
        <v>2331</v>
      </c>
      <c r="G648" s="246"/>
      <c r="H648" s="249">
        <v>55.770000000000003</v>
      </c>
      <c r="I648" s="250"/>
      <c r="J648" s="246"/>
      <c r="K648" s="246"/>
      <c r="L648" s="251"/>
      <c r="M648" s="252"/>
      <c r="N648" s="253"/>
      <c r="O648" s="253"/>
      <c r="P648" s="253"/>
      <c r="Q648" s="253"/>
      <c r="R648" s="253"/>
      <c r="S648" s="253"/>
      <c r="T648" s="254"/>
      <c r="U648" s="14"/>
      <c r="V648" s="14"/>
      <c r="W648" s="14"/>
      <c r="X648" s="14"/>
      <c r="Y648" s="14"/>
      <c r="Z648" s="14"/>
      <c r="AA648" s="14"/>
      <c r="AB648" s="14"/>
      <c r="AC648" s="14"/>
      <c r="AD648" s="14"/>
      <c r="AE648" s="14"/>
      <c r="AT648" s="255" t="s">
        <v>221</v>
      </c>
      <c r="AU648" s="255" t="s">
        <v>83</v>
      </c>
      <c r="AV648" s="14" t="s">
        <v>83</v>
      </c>
      <c r="AW648" s="14" t="s">
        <v>34</v>
      </c>
      <c r="AX648" s="14" t="s">
        <v>74</v>
      </c>
      <c r="AY648" s="255" t="s">
        <v>210</v>
      </c>
    </row>
    <row r="649" s="14" customFormat="1">
      <c r="A649" s="14"/>
      <c r="B649" s="245"/>
      <c r="C649" s="246"/>
      <c r="D649" s="236" t="s">
        <v>221</v>
      </c>
      <c r="E649" s="247" t="s">
        <v>19</v>
      </c>
      <c r="F649" s="248" t="s">
        <v>637</v>
      </c>
      <c r="G649" s="246"/>
      <c r="H649" s="249">
        <v>-1.2589999999999999</v>
      </c>
      <c r="I649" s="250"/>
      <c r="J649" s="246"/>
      <c r="K649" s="246"/>
      <c r="L649" s="251"/>
      <c r="M649" s="252"/>
      <c r="N649" s="253"/>
      <c r="O649" s="253"/>
      <c r="P649" s="253"/>
      <c r="Q649" s="253"/>
      <c r="R649" s="253"/>
      <c r="S649" s="253"/>
      <c r="T649" s="254"/>
      <c r="U649" s="14"/>
      <c r="V649" s="14"/>
      <c r="W649" s="14"/>
      <c r="X649" s="14"/>
      <c r="Y649" s="14"/>
      <c r="Z649" s="14"/>
      <c r="AA649" s="14"/>
      <c r="AB649" s="14"/>
      <c r="AC649" s="14"/>
      <c r="AD649" s="14"/>
      <c r="AE649" s="14"/>
      <c r="AT649" s="255" t="s">
        <v>221</v>
      </c>
      <c r="AU649" s="255" t="s">
        <v>83</v>
      </c>
      <c r="AV649" s="14" t="s">
        <v>83</v>
      </c>
      <c r="AW649" s="14" t="s">
        <v>34</v>
      </c>
      <c r="AX649" s="14" t="s">
        <v>74</v>
      </c>
      <c r="AY649" s="255" t="s">
        <v>210</v>
      </c>
    </row>
    <row r="650" s="14" customFormat="1">
      <c r="A650" s="14"/>
      <c r="B650" s="245"/>
      <c r="C650" s="246"/>
      <c r="D650" s="236" t="s">
        <v>221</v>
      </c>
      <c r="E650" s="247" t="s">
        <v>19</v>
      </c>
      <c r="F650" s="248" t="s">
        <v>638</v>
      </c>
      <c r="G650" s="246"/>
      <c r="H650" s="249">
        <v>1.5840000000000001</v>
      </c>
      <c r="I650" s="250"/>
      <c r="J650" s="246"/>
      <c r="K650" s="246"/>
      <c r="L650" s="251"/>
      <c r="M650" s="252"/>
      <c r="N650" s="253"/>
      <c r="O650" s="253"/>
      <c r="P650" s="253"/>
      <c r="Q650" s="253"/>
      <c r="R650" s="253"/>
      <c r="S650" s="253"/>
      <c r="T650" s="254"/>
      <c r="U650" s="14"/>
      <c r="V650" s="14"/>
      <c r="W650" s="14"/>
      <c r="X650" s="14"/>
      <c r="Y650" s="14"/>
      <c r="Z650" s="14"/>
      <c r="AA650" s="14"/>
      <c r="AB650" s="14"/>
      <c r="AC650" s="14"/>
      <c r="AD650" s="14"/>
      <c r="AE650" s="14"/>
      <c r="AT650" s="255" t="s">
        <v>221</v>
      </c>
      <c r="AU650" s="255" t="s">
        <v>83</v>
      </c>
      <c r="AV650" s="14" t="s">
        <v>83</v>
      </c>
      <c r="AW650" s="14" t="s">
        <v>34</v>
      </c>
      <c r="AX650" s="14" t="s">
        <v>74</v>
      </c>
      <c r="AY650" s="255" t="s">
        <v>210</v>
      </c>
    </row>
    <row r="651" s="14" customFormat="1">
      <c r="A651" s="14"/>
      <c r="B651" s="245"/>
      <c r="C651" s="246"/>
      <c r="D651" s="236" t="s">
        <v>221</v>
      </c>
      <c r="E651" s="247" t="s">
        <v>19</v>
      </c>
      <c r="F651" s="248" t="s">
        <v>639</v>
      </c>
      <c r="G651" s="246"/>
      <c r="H651" s="249">
        <v>1.4670000000000001</v>
      </c>
      <c r="I651" s="250"/>
      <c r="J651" s="246"/>
      <c r="K651" s="246"/>
      <c r="L651" s="251"/>
      <c r="M651" s="252"/>
      <c r="N651" s="253"/>
      <c r="O651" s="253"/>
      <c r="P651" s="253"/>
      <c r="Q651" s="253"/>
      <c r="R651" s="253"/>
      <c r="S651" s="253"/>
      <c r="T651" s="254"/>
      <c r="U651" s="14"/>
      <c r="V651" s="14"/>
      <c r="W651" s="14"/>
      <c r="X651" s="14"/>
      <c r="Y651" s="14"/>
      <c r="Z651" s="14"/>
      <c r="AA651" s="14"/>
      <c r="AB651" s="14"/>
      <c r="AC651" s="14"/>
      <c r="AD651" s="14"/>
      <c r="AE651" s="14"/>
      <c r="AT651" s="255" t="s">
        <v>221</v>
      </c>
      <c r="AU651" s="255" t="s">
        <v>83</v>
      </c>
      <c r="AV651" s="14" t="s">
        <v>83</v>
      </c>
      <c r="AW651" s="14" t="s">
        <v>34</v>
      </c>
      <c r="AX651" s="14" t="s">
        <v>74</v>
      </c>
      <c r="AY651" s="255" t="s">
        <v>210</v>
      </c>
    </row>
    <row r="652" s="14" customFormat="1">
      <c r="A652" s="14"/>
      <c r="B652" s="245"/>
      <c r="C652" s="246"/>
      <c r="D652" s="236" t="s">
        <v>221</v>
      </c>
      <c r="E652" s="247" t="s">
        <v>19</v>
      </c>
      <c r="F652" s="248" t="s">
        <v>640</v>
      </c>
      <c r="G652" s="246"/>
      <c r="H652" s="249">
        <v>-1.8819999999999999</v>
      </c>
      <c r="I652" s="250"/>
      <c r="J652" s="246"/>
      <c r="K652" s="246"/>
      <c r="L652" s="251"/>
      <c r="M652" s="252"/>
      <c r="N652" s="253"/>
      <c r="O652" s="253"/>
      <c r="P652" s="253"/>
      <c r="Q652" s="253"/>
      <c r="R652" s="253"/>
      <c r="S652" s="253"/>
      <c r="T652" s="254"/>
      <c r="U652" s="14"/>
      <c r="V652" s="14"/>
      <c r="W652" s="14"/>
      <c r="X652" s="14"/>
      <c r="Y652" s="14"/>
      <c r="Z652" s="14"/>
      <c r="AA652" s="14"/>
      <c r="AB652" s="14"/>
      <c r="AC652" s="14"/>
      <c r="AD652" s="14"/>
      <c r="AE652" s="14"/>
      <c r="AT652" s="255" t="s">
        <v>221</v>
      </c>
      <c r="AU652" s="255" t="s">
        <v>83</v>
      </c>
      <c r="AV652" s="14" t="s">
        <v>83</v>
      </c>
      <c r="AW652" s="14" t="s">
        <v>34</v>
      </c>
      <c r="AX652" s="14" t="s">
        <v>74</v>
      </c>
      <c r="AY652" s="255" t="s">
        <v>210</v>
      </c>
    </row>
    <row r="653" s="14" customFormat="1">
      <c r="A653" s="14"/>
      <c r="B653" s="245"/>
      <c r="C653" s="246"/>
      <c r="D653" s="236" t="s">
        <v>221</v>
      </c>
      <c r="E653" s="247" t="s">
        <v>19</v>
      </c>
      <c r="F653" s="248" t="s">
        <v>641</v>
      </c>
      <c r="G653" s="246"/>
      <c r="H653" s="249">
        <v>2.4529999999999998</v>
      </c>
      <c r="I653" s="250"/>
      <c r="J653" s="246"/>
      <c r="K653" s="246"/>
      <c r="L653" s="251"/>
      <c r="M653" s="252"/>
      <c r="N653" s="253"/>
      <c r="O653" s="253"/>
      <c r="P653" s="253"/>
      <c r="Q653" s="253"/>
      <c r="R653" s="253"/>
      <c r="S653" s="253"/>
      <c r="T653" s="254"/>
      <c r="U653" s="14"/>
      <c r="V653" s="14"/>
      <c r="W653" s="14"/>
      <c r="X653" s="14"/>
      <c r="Y653" s="14"/>
      <c r="Z653" s="14"/>
      <c r="AA653" s="14"/>
      <c r="AB653" s="14"/>
      <c r="AC653" s="14"/>
      <c r="AD653" s="14"/>
      <c r="AE653" s="14"/>
      <c r="AT653" s="255" t="s">
        <v>221</v>
      </c>
      <c r="AU653" s="255" t="s">
        <v>83</v>
      </c>
      <c r="AV653" s="14" t="s">
        <v>83</v>
      </c>
      <c r="AW653" s="14" t="s">
        <v>34</v>
      </c>
      <c r="AX653" s="14" t="s">
        <v>74</v>
      </c>
      <c r="AY653" s="255" t="s">
        <v>210</v>
      </c>
    </row>
    <row r="654" s="14" customFormat="1">
      <c r="A654" s="14"/>
      <c r="B654" s="245"/>
      <c r="C654" s="246"/>
      <c r="D654" s="236" t="s">
        <v>221</v>
      </c>
      <c r="E654" s="247" t="s">
        <v>19</v>
      </c>
      <c r="F654" s="248" t="s">
        <v>642</v>
      </c>
      <c r="G654" s="246"/>
      <c r="H654" s="249">
        <v>-1.994</v>
      </c>
      <c r="I654" s="250"/>
      <c r="J654" s="246"/>
      <c r="K654" s="246"/>
      <c r="L654" s="251"/>
      <c r="M654" s="252"/>
      <c r="N654" s="253"/>
      <c r="O654" s="253"/>
      <c r="P654" s="253"/>
      <c r="Q654" s="253"/>
      <c r="R654" s="253"/>
      <c r="S654" s="253"/>
      <c r="T654" s="254"/>
      <c r="U654" s="14"/>
      <c r="V654" s="14"/>
      <c r="W654" s="14"/>
      <c r="X654" s="14"/>
      <c r="Y654" s="14"/>
      <c r="Z654" s="14"/>
      <c r="AA654" s="14"/>
      <c r="AB654" s="14"/>
      <c r="AC654" s="14"/>
      <c r="AD654" s="14"/>
      <c r="AE654" s="14"/>
      <c r="AT654" s="255" t="s">
        <v>221</v>
      </c>
      <c r="AU654" s="255" t="s">
        <v>83</v>
      </c>
      <c r="AV654" s="14" t="s">
        <v>83</v>
      </c>
      <c r="AW654" s="14" t="s">
        <v>34</v>
      </c>
      <c r="AX654" s="14" t="s">
        <v>74</v>
      </c>
      <c r="AY654" s="255" t="s">
        <v>210</v>
      </c>
    </row>
    <row r="655" s="14" customFormat="1">
      <c r="A655" s="14"/>
      <c r="B655" s="245"/>
      <c r="C655" s="246"/>
      <c r="D655" s="236" t="s">
        <v>221</v>
      </c>
      <c r="E655" s="247" t="s">
        <v>19</v>
      </c>
      <c r="F655" s="248" t="s">
        <v>2332</v>
      </c>
      <c r="G655" s="246"/>
      <c r="H655" s="249">
        <v>122.02500000000001</v>
      </c>
      <c r="I655" s="250"/>
      <c r="J655" s="246"/>
      <c r="K655" s="246"/>
      <c r="L655" s="251"/>
      <c r="M655" s="252"/>
      <c r="N655" s="253"/>
      <c r="O655" s="253"/>
      <c r="P655" s="253"/>
      <c r="Q655" s="253"/>
      <c r="R655" s="253"/>
      <c r="S655" s="253"/>
      <c r="T655" s="254"/>
      <c r="U655" s="14"/>
      <c r="V655" s="14"/>
      <c r="W655" s="14"/>
      <c r="X655" s="14"/>
      <c r="Y655" s="14"/>
      <c r="Z655" s="14"/>
      <c r="AA655" s="14"/>
      <c r="AB655" s="14"/>
      <c r="AC655" s="14"/>
      <c r="AD655" s="14"/>
      <c r="AE655" s="14"/>
      <c r="AT655" s="255" t="s">
        <v>221</v>
      </c>
      <c r="AU655" s="255" t="s">
        <v>83</v>
      </c>
      <c r="AV655" s="14" t="s">
        <v>83</v>
      </c>
      <c r="AW655" s="14" t="s">
        <v>34</v>
      </c>
      <c r="AX655" s="14" t="s">
        <v>74</v>
      </c>
      <c r="AY655" s="255" t="s">
        <v>210</v>
      </c>
    </row>
    <row r="656" s="14" customFormat="1">
      <c r="A656" s="14"/>
      <c r="B656" s="245"/>
      <c r="C656" s="246"/>
      <c r="D656" s="236" t="s">
        <v>221</v>
      </c>
      <c r="E656" s="247" t="s">
        <v>19</v>
      </c>
      <c r="F656" s="248" t="s">
        <v>2333</v>
      </c>
      <c r="G656" s="246"/>
      <c r="H656" s="249">
        <v>-1.7390000000000001</v>
      </c>
      <c r="I656" s="250"/>
      <c r="J656" s="246"/>
      <c r="K656" s="246"/>
      <c r="L656" s="251"/>
      <c r="M656" s="252"/>
      <c r="N656" s="253"/>
      <c r="O656" s="253"/>
      <c r="P656" s="253"/>
      <c r="Q656" s="253"/>
      <c r="R656" s="253"/>
      <c r="S656" s="253"/>
      <c r="T656" s="254"/>
      <c r="U656" s="14"/>
      <c r="V656" s="14"/>
      <c r="W656" s="14"/>
      <c r="X656" s="14"/>
      <c r="Y656" s="14"/>
      <c r="Z656" s="14"/>
      <c r="AA656" s="14"/>
      <c r="AB656" s="14"/>
      <c r="AC656" s="14"/>
      <c r="AD656" s="14"/>
      <c r="AE656" s="14"/>
      <c r="AT656" s="255" t="s">
        <v>221</v>
      </c>
      <c r="AU656" s="255" t="s">
        <v>83</v>
      </c>
      <c r="AV656" s="14" t="s">
        <v>83</v>
      </c>
      <c r="AW656" s="14" t="s">
        <v>34</v>
      </c>
      <c r="AX656" s="14" t="s">
        <v>74</v>
      </c>
      <c r="AY656" s="255" t="s">
        <v>210</v>
      </c>
    </row>
    <row r="657" s="14" customFormat="1">
      <c r="A657" s="14"/>
      <c r="B657" s="245"/>
      <c r="C657" s="246"/>
      <c r="D657" s="236" t="s">
        <v>221</v>
      </c>
      <c r="E657" s="247" t="s">
        <v>19</v>
      </c>
      <c r="F657" s="248" t="s">
        <v>2334</v>
      </c>
      <c r="G657" s="246"/>
      <c r="H657" s="249">
        <v>-1.44</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221</v>
      </c>
      <c r="AU657" s="255" t="s">
        <v>83</v>
      </c>
      <c r="AV657" s="14" t="s">
        <v>83</v>
      </c>
      <c r="AW657" s="14" t="s">
        <v>34</v>
      </c>
      <c r="AX657" s="14" t="s">
        <v>74</v>
      </c>
      <c r="AY657" s="255" t="s">
        <v>210</v>
      </c>
    </row>
    <row r="658" s="14" customFormat="1">
      <c r="A658" s="14"/>
      <c r="B658" s="245"/>
      <c r="C658" s="246"/>
      <c r="D658" s="236" t="s">
        <v>221</v>
      </c>
      <c r="E658" s="247" t="s">
        <v>19</v>
      </c>
      <c r="F658" s="248" t="s">
        <v>2335</v>
      </c>
      <c r="G658" s="246"/>
      <c r="H658" s="249">
        <v>2.1920000000000002</v>
      </c>
      <c r="I658" s="250"/>
      <c r="J658" s="246"/>
      <c r="K658" s="246"/>
      <c r="L658" s="251"/>
      <c r="M658" s="252"/>
      <c r="N658" s="253"/>
      <c r="O658" s="253"/>
      <c r="P658" s="253"/>
      <c r="Q658" s="253"/>
      <c r="R658" s="253"/>
      <c r="S658" s="253"/>
      <c r="T658" s="254"/>
      <c r="U658" s="14"/>
      <c r="V658" s="14"/>
      <c r="W658" s="14"/>
      <c r="X658" s="14"/>
      <c r="Y658" s="14"/>
      <c r="Z658" s="14"/>
      <c r="AA658" s="14"/>
      <c r="AB658" s="14"/>
      <c r="AC658" s="14"/>
      <c r="AD658" s="14"/>
      <c r="AE658" s="14"/>
      <c r="AT658" s="255" t="s">
        <v>221</v>
      </c>
      <c r="AU658" s="255" t="s">
        <v>83</v>
      </c>
      <c r="AV658" s="14" t="s">
        <v>83</v>
      </c>
      <c r="AW658" s="14" t="s">
        <v>34</v>
      </c>
      <c r="AX658" s="14" t="s">
        <v>74</v>
      </c>
      <c r="AY658" s="255" t="s">
        <v>210</v>
      </c>
    </row>
    <row r="659" s="14" customFormat="1">
      <c r="A659" s="14"/>
      <c r="B659" s="245"/>
      <c r="C659" s="246"/>
      <c r="D659" s="236" t="s">
        <v>221</v>
      </c>
      <c r="E659" s="247" t="s">
        <v>19</v>
      </c>
      <c r="F659" s="248" t="s">
        <v>2336</v>
      </c>
      <c r="G659" s="246"/>
      <c r="H659" s="249">
        <v>2.9590000000000001</v>
      </c>
      <c r="I659" s="250"/>
      <c r="J659" s="246"/>
      <c r="K659" s="246"/>
      <c r="L659" s="251"/>
      <c r="M659" s="252"/>
      <c r="N659" s="253"/>
      <c r="O659" s="253"/>
      <c r="P659" s="253"/>
      <c r="Q659" s="253"/>
      <c r="R659" s="253"/>
      <c r="S659" s="253"/>
      <c r="T659" s="254"/>
      <c r="U659" s="14"/>
      <c r="V659" s="14"/>
      <c r="W659" s="14"/>
      <c r="X659" s="14"/>
      <c r="Y659" s="14"/>
      <c r="Z659" s="14"/>
      <c r="AA659" s="14"/>
      <c r="AB659" s="14"/>
      <c r="AC659" s="14"/>
      <c r="AD659" s="14"/>
      <c r="AE659" s="14"/>
      <c r="AT659" s="255" t="s">
        <v>221</v>
      </c>
      <c r="AU659" s="255" t="s">
        <v>83</v>
      </c>
      <c r="AV659" s="14" t="s">
        <v>83</v>
      </c>
      <c r="AW659" s="14" t="s">
        <v>34</v>
      </c>
      <c r="AX659" s="14" t="s">
        <v>74</v>
      </c>
      <c r="AY659" s="255" t="s">
        <v>210</v>
      </c>
    </row>
    <row r="660" s="14" customFormat="1">
      <c r="A660" s="14"/>
      <c r="B660" s="245"/>
      <c r="C660" s="246"/>
      <c r="D660" s="236" t="s">
        <v>221</v>
      </c>
      <c r="E660" s="247" t="s">
        <v>19</v>
      </c>
      <c r="F660" s="248" t="s">
        <v>2337</v>
      </c>
      <c r="G660" s="246"/>
      <c r="H660" s="249">
        <v>-1.6799999999999999</v>
      </c>
      <c r="I660" s="250"/>
      <c r="J660" s="246"/>
      <c r="K660" s="246"/>
      <c r="L660" s="251"/>
      <c r="M660" s="252"/>
      <c r="N660" s="253"/>
      <c r="O660" s="253"/>
      <c r="P660" s="253"/>
      <c r="Q660" s="253"/>
      <c r="R660" s="253"/>
      <c r="S660" s="253"/>
      <c r="T660" s="254"/>
      <c r="U660" s="14"/>
      <c r="V660" s="14"/>
      <c r="W660" s="14"/>
      <c r="X660" s="14"/>
      <c r="Y660" s="14"/>
      <c r="Z660" s="14"/>
      <c r="AA660" s="14"/>
      <c r="AB660" s="14"/>
      <c r="AC660" s="14"/>
      <c r="AD660" s="14"/>
      <c r="AE660" s="14"/>
      <c r="AT660" s="255" t="s">
        <v>221</v>
      </c>
      <c r="AU660" s="255" t="s">
        <v>83</v>
      </c>
      <c r="AV660" s="14" t="s">
        <v>83</v>
      </c>
      <c r="AW660" s="14" t="s">
        <v>34</v>
      </c>
      <c r="AX660" s="14" t="s">
        <v>74</v>
      </c>
      <c r="AY660" s="255" t="s">
        <v>210</v>
      </c>
    </row>
    <row r="661" s="14" customFormat="1">
      <c r="A661" s="14"/>
      <c r="B661" s="245"/>
      <c r="C661" s="246"/>
      <c r="D661" s="236" t="s">
        <v>221</v>
      </c>
      <c r="E661" s="247" t="s">
        <v>19</v>
      </c>
      <c r="F661" s="248" t="s">
        <v>2338</v>
      </c>
      <c r="G661" s="246"/>
      <c r="H661" s="249">
        <v>-1.8899999999999999</v>
      </c>
      <c r="I661" s="250"/>
      <c r="J661" s="246"/>
      <c r="K661" s="246"/>
      <c r="L661" s="251"/>
      <c r="M661" s="252"/>
      <c r="N661" s="253"/>
      <c r="O661" s="253"/>
      <c r="P661" s="253"/>
      <c r="Q661" s="253"/>
      <c r="R661" s="253"/>
      <c r="S661" s="253"/>
      <c r="T661" s="254"/>
      <c r="U661" s="14"/>
      <c r="V661" s="14"/>
      <c r="W661" s="14"/>
      <c r="X661" s="14"/>
      <c r="Y661" s="14"/>
      <c r="Z661" s="14"/>
      <c r="AA661" s="14"/>
      <c r="AB661" s="14"/>
      <c r="AC661" s="14"/>
      <c r="AD661" s="14"/>
      <c r="AE661" s="14"/>
      <c r="AT661" s="255" t="s">
        <v>221</v>
      </c>
      <c r="AU661" s="255" t="s">
        <v>83</v>
      </c>
      <c r="AV661" s="14" t="s">
        <v>83</v>
      </c>
      <c r="AW661" s="14" t="s">
        <v>34</v>
      </c>
      <c r="AX661" s="14" t="s">
        <v>74</v>
      </c>
      <c r="AY661" s="255" t="s">
        <v>210</v>
      </c>
    </row>
    <row r="662" s="14" customFormat="1">
      <c r="A662" s="14"/>
      <c r="B662" s="245"/>
      <c r="C662" s="246"/>
      <c r="D662" s="236" t="s">
        <v>221</v>
      </c>
      <c r="E662" s="247" t="s">
        <v>19</v>
      </c>
      <c r="F662" s="248" t="s">
        <v>2339</v>
      </c>
      <c r="G662" s="246"/>
      <c r="H662" s="249">
        <v>-1.8899999999999999</v>
      </c>
      <c r="I662" s="250"/>
      <c r="J662" s="246"/>
      <c r="K662" s="246"/>
      <c r="L662" s="251"/>
      <c r="M662" s="252"/>
      <c r="N662" s="253"/>
      <c r="O662" s="253"/>
      <c r="P662" s="253"/>
      <c r="Q662" s="253"/>
      <c r="R662" s="253"/>
      <c r="S662" s="253"/>
      <c r="T662" s="254"/>
      <c r="U662" s="14"/>
      <c r="V662" s="14"/>
      <c r="W662" s="14"/>
      <c r="X662" s="14"/>
      <c r="Y662" s="14"/>
      <c r="Z662" s="14"/>
      <c r="AA662" s="14"/>
      <c r="AB662" s="14"/>
      <c r="AC662" s="14"/>
      <c r="AD662" s="14"/>
      <c r="AE662" s="14"/>
      <c r="AT662" s="255" t="s">
        <v>221</v>
      </c>
      <c r="AU662" s="255" t="s">
        <v>83</v>
      </c>
      <c r="AV662" s="14" t="s">
        <v>83</v>
      </c>
      <c r="AW662" s="14" t="s">
        <v>34</v>
      </c>
      <c r="AX662" s="14" t="s">
        <v>74</v>
      </c>
      <c r="AY662" s="255" t="s">
        <v>210</v>
      </c>
    </row>
    <row r="663" s="14" customFormat="1">
      <c r="A663" s="14"/>
      <c r="B663" s="245"/>
      <c r="C663" s="246"/>
      <c r="D663" s="236" t="s">
        <v>221</v>
      </c>
      <c r="E663" s="247" t="s">
        <v>19</v>
      </c>
      <c r="F663" s="248" t="s">
        <v>2340</v>
      </c>
      <c r="G663" s="246"/>
      <c r="H663" s="249">
        <v>-1.6799999999999999</v>
      </c>
      <c r="I663" s="250"/>
      <c r="J663" s="246"/>
      <c r="K663" s="246"/>
      <c r="L663" s="251"/>
      <c r="M663" s="252"/>
      <c r="N663" s="253"/>
      <c r="O663" s="253"/>
      <c r="P663" s="253"/>
      <c r="Q663" s="253"/>
      <c r="R663" s="253"/>
      <c r="S663" s="253"/>
      <c r="T663" s="254"/>
      <c r="U663" s="14"/>
      <c r="V663" s="14"/>
      <c r="W663" s="14"/>
      <c r="X663" s="14"/>
      <c r="Y663" s="14"/>
      <c r="Z663" s="14"/>
      <c r="AA663" s="14"/>
      <c r="AB663" s="14"/>
      <c r="AC663" s="14"/>
      <c r="AD663" s="14"/>
      <c r="AE663" s="14"/>
      <c r="AT663" s="255" t="s">
        <v>221</v>
      </c>
      <c r="AU663" s="255" t="s">
        <v>83</v>
      </c>
      <c r="AV663" s="14" t="s">
        <v>83</v>
      </c>
      <c r="AW663" s="14" t="s">
        <v>34</v>
      </c>
      <c r="AX663" s="14" t="s">
        <v>74</v>
      </c>
      <c r="AY663" s="255" t="s">
        <v>210</v>
      </c>
    </row>
    <row r="664" s="14" customFormat="1">
      <c r="A664" s="14"/>
      <c r="B664" s="245"/>
      <c r="C664" s="246"/>
      <c r="D664" s="236" t="s">
        <v>221</v>
      </c>
      <c r="E664" s="247" t="s">
        <v>19</v>
      </c>
      <c r="F664" s="248" t="s">
        <v>2341</v>
      </c>
      <c r="G664" s="246"/>
      <c r="H664" s="249">
        <v>-1.8899999999999999</v>
      </c>
      <c r="I664" s="250"/>
      <c r="J664" s="246"/>
      <c r="K664" s="246"/>
      <c r="L664" s="251"/>
      <c r="M664" s="252"/>
      <c r="N664" s="253"/>
      <c r="O664" s="253"/>
      <c r="P664" s="253"/>
      <c r="Q664" s="253"/>
      <c r="R664" s="253"/>
      <c r="S664" s="253"/>
      <c r="T664" s="254"/>
      <c r="U664" s="14"/>
      <c r="V664" s="14"/>
      <c r="W664" s="14"/>
      <c r="X664" s="14"/>
      <c r="Y664" s="14"/>
      <c r="Z664" s="14"/>
      <c r="AA664" s="14"/>
      <c r="AB664" s="14"/>
      <c r="AC664" s="14"/>
      <c r="AD664" s="14"/>
      <c r="AE664" s="14"/>
      <c r="AT664" s="255" t="s">
        <v>221</v>
      </c>
      <c r="AU664" s="255" t="s">
        <v>83</v>
      </c>
      <c r="AV664" s="14" t="s">
        <v>83</v>
      </c>
      <c r="AW664" s="14" t="s">
        <v>34</v>
      </c>
      <c r="AX664" s="14" t="s">
        <v>74</v>
      </c>
      <c r="AY664" s="255" t="s">
        <v>210</v>
      </c>
    </row>
    <row r="665" s="14" customFormat="1">
      <c r="A665" s="14"/>
      <c r="B665" s="245"/>
      <c r="C665" s="246"/>
      <c r="D665" s="236" t="s">
        <v>221</v>
      </c>
      <c r="E665" s="247" t="s">
        <v>19</v>
      </c>
      <c r="F665" s="248" t="s">
        <v>2342</v>
      </c>
      <c r="G665" s="246"/>
      <c r="H665" s="249">
        <v>-2.0699999999999998</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221</v>
      </c>
      <c r="AU665" s="255" t="s">
        <v>83</v>
      </c>
      <c r="AV665" s="14" t="s">
        <v>83</v>
      </c>
      <c r="AW665" s="14" t="s">
        <v>34</v>
      </c>
      <c r="AX665" s="14" t="s">
        <v>74</v>
      </c>
      <c r="AY665" s="255" t="s">
        <v>210</v>
      </c>
    </row>
    <row r="666" s="14" customFormat="1">
      <c r="A666" s="14"/>
      <c r="B666" s="245"/>
      <c r="C666" s="246"/>
      <c r="D666" s="236" t="s">
        <v>221</v>
      </c>
      <c r="E666" s="247" t="s">
        <v>19</v>
      </c>
      <c r="F666" s="248" t="s">
        <v>2343</v>
      </c>
      <c r="G666" s="246"/>
      <c r="H666" s="249">
        <v>-1.99</v>
      </c>
      <c r="I666" s="250"/>
      <c r="J666" s="246"/>
      <c r="K666" s="246"/>
      <c r="L666" s="251"/>
      <c r="M666" s="252"/>
      <c r="N666" s="253"/>
      <c r="O666" s="253"/>
      <c r="P666" s="253"/>
      <c r="Q666" s="253"/>
      <c r="R666" s="253"/>
      <c r="S666" s="253"/>
      <c r="T666" s="254"/>
      <c r="U666" s="14"/>
      <c r="V666" s="14"/>
      <c r="W666" s="14"/>
      <c r="X666" s="14"/>
      <c r="Y666" s="14"/>
      <c r="Z666" s="14"/>
      <c r="AA666" s="14"/>
      <c r="AB666" s="14"/>
      <c r="AC666" s="14"/>
      <c r="AD666" s="14"/>
      <c r="AE666" s="14"/>
      <c r="AT666" s="255" t="s">
        <v>221</v>
      </c>
      <c r="AU666" s="255" t="s">
        <v>83</v>
      </c>
      <c r="AV666" s="14" t="s">
        <v>83</v>
      </c>
      <c r="AW666" s="14" t="s">
        <v>34</v>
      </c>
      <c r="AX666" s="14" t="s">
        <v>74</v>
      </c>
      <c r="AY666" s="255" t="s">
        <v>210</v>
      </c>
    </row>
    <row r="667" s="14" customFormat="1">
      <c r="A667" s="14"/>
      <c r="B667" s="245"/>
      <c r="C667" s="246"/>
      <c r="D667" s="236" t="s">
        <v>221</v>
      </c>
      <c r="E667" s="247" t="s">
        <v>19</v>
      </c>
      <c r="F667" s="248" t="s">
        <v>2344</v>
      </c>
      <c r="G667" s="246"/>
      <c r="H667" s="249">
        <v>-2.4119999999999999</v>
      </c>
      <c r="I667" s="250"/>
      <c r="J667" s="246"/>
      <c r="K667" s="246"/>
      <c r="L667" s="251"/>
      <c r="M667" s="252"/>
      <c r="N667" s="253"/>
      <c r="O667" s="253"/>
      <c r="P667" s="253"/>
      <c r="Q667" s="253"/>
      <c r="R667" s="253"/>
      <c r="S667" s="253"/>
      <c r="T667" s="254"/>
      <c r="U667" s="14"/>
      <c r="V667" s="14"/>
      <c r="W667" s="14"/>
      <c r="X667" s="14"/>
      <c r="Y667" s="14"/>
      <c r="Z667" s="14"/>
      <c r="AA667" s="14"/>
      <c r="AB667" s="14"/>
      <c r="AC667" s="14"/>
      <c r="AD667" s="14"/>
      <c r="AE667" s="14"/>
      <c r="AT667" s="255" t="s">
        <v>221</v>
      </c>
      <c r="AU667" s="255" t="s">
        <v>83</v>
      </c>
      <c r="AV667" s="14" t="s">
        <v>83</v>
      </c>
      <c r="AW667" s="14" t="s">
        <v>34</v>
      </c>
      <c r="AX667" s="14" t="s">
        <v>74</v>
      </c>
      <c r="AY667" s="255" t="s">
        <v>210</v>
      </c>
    </row>
    <row r="668" s="14" customFormat="1">
      <c r="A668" s="14"/>
      <c r="B668" s="245"/>
      <c r="C668" s="246"/>
      <c r="D668" s="236" t="s">
        <v>221</v>
      </c>
      <c r="E668" s="247" t="s">
        <v>19</v>
      </c>
      <c r="F668" s="248" t="s">
        <v>644</v>
      </c>
      <c r="G668" s="246"/>
      <c r="H668" s="249">
        <v>-1.944</v>
      </c>
      <c r="I668" s="250"/>
      <c r="J668" s="246"/>
      <c r="K668" s="246"/>
      <c r="L668" s="251"/>
      <c r="M668" s="252"/>
      <c r="N668" s="253"/>
      <c r="O668" s="253"/>
      <c r="P668" s="253"/>
      <c r="Q668" s="253"/>
      <c r="R668" s="253"/>
      <c r="S668" s="253"/>
      <c r="T668" s="254"/>
      <c r="U668" s="14"/>
      <c r="V668" s="14"/>
      <c r="W668" s="14"/>
      <c r="X668" s="14"/>
      <c r="Y668" s="14"/>
      <c r="Z668" s="14"/>
      <c r="AA668" s="14"/>
      <c r="AB668" s="14"/>
      <c r="AC668" s="14"/>
      <c r="AD668" s="14"/>
      <c r="AE668" s="14"/>
      <c r="AT668" s="255" t="s">
        <v>221</v>
      </c>
      <c r="AU668" s="255" t="s">
        <v>83</v>
      </c>
      <c r="AV668" s="14" t="s">
        <v>83</v>
      </c>
      <c r="AW668" s="14" t="s">
        <v>34</v>
      </c>
      <c r="AX668" s="14" t="s">
        <v>74</v>
      </c>
      <c r="AY668" s="255" t="s">
        <v>210</v>
      </c>
    </row>
    <row r="669" s="14" customFormat="1">
      <c r="A669" s="14"/>
      <c r="B669" s="245"/>
      <c r="C669" s="246"/>
      <c r="D669" s="236" t="s">
        <v>221</v>
      </c>
      <c r="E669" s="247" t="s">
        <v>19</v>
      </c>
      <c r="F669" s="248" t="s">
        <v>2345</v>
      </c>
      <c r="G669" s="246"/>
      <c r="H669" s="249">
        <v>-2.6240000000000001</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221</v>
      </c>
      <c r="AU669" s="255" t="s">
        <v>83</v>
      </c>
      <c r="AV669" s="14" t="s">
        <v>83</v>
      </c>
      <c r="AW669" s="14" t="s">
        <v>34</v>
      </c>
      <c r="AX669" s="14" t="s">
        <v>74</v>
      </c>
      <c r="AY669" s="255" t="s">
        <v>210</v>
      </c>
    </row>
    <row r="670" s="14" customFormat="1">
      <c r="A670" s="14"/>
      <c r="B670" s="245"/>
      <c r="C670" s="246"/>
      <c r="D670" s="236" t="s">
        <v>221</v>
      </c>
      <c r="E670" s="247" t="s">
        <v>19</v>
      </c>
      <c r="F670" s="248" t="s">
        <v>2346</v>
      </c>
      <c r="G670" s="246"/>
      <c r="H670" s="249">
        <v>2.2309999999999999</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221</v>
      </c>
      <c r="AU670" s="255" t="s">
        <v>83</v>
      </c>
      <c r="AV670" s="14" t="s">
        <v>83</v>
      </c>
      <c r="AW670" s="14" t="s">
        <v>34</v>
      </c>
      <c r="AX670" s="14" t="s">
        <v>74</v>
      </c>
      <c r="AY670" s="255" t="s">
        <v>210</v>
      </c>
    </row>
    <row r="671" s="14" customFormat="1">
      <c r="A671" s="14"/>
      <c r="B671" s="245"/>
      <c r="C671" s="246"/>
      <c r="D671" s="236" t="s">
        <v>221</v>
      </c>
      <c r="E671" s="247" t="s">
        <v>19</v>
      </c>
      <c r="F671" s="248" t="s">
        <v>2347</v>
      </c>
      <c r="G671" s="246"/>
      <c r="H671" s="249">
        <v>26.664000000000001</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221</v>
      </c>
      <c r="AU671" s="255" t="s">
        <v>83</v>
      </c>
      <c r="AV671" s="14" t="s">
        <v>83</v>
      </c>
      <c r="AW671" s="14" t="s">
        <v>34</v>
      </c>
      <c r="AX671" s="14" t="s">
        <v>74</v>
      </c>
      <c r="AY671" s="255" t="s">
        <v>210</v>
      </c>
    </row>
    <row r="672" s="14" customFormat="1">
      <c r="A672" s="14"/>
      <c r="B672" s="245"/>
      <c r="C672" s="246"/>
      <c r="D672" s="236" t="s">
        <v>221</v>
      </c>
      <c r="E672" s="247" t="s">
        <v>19</v>
      </c>
      <c r="F672" s="248" t="s">
        <v>2348</v>
      </c>
      <c r="G672" s="246"/>
      <c r="H672" s="249">
        <v>-1.8899999999999999</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221</v>
      </c>
      <c r="AU672" s="255" t="s">
        <v>83</v>
      </c>
      <c r="AV672" s="14" t="s">
        <v>83</v>
      </c>
      <c r="AW672" s="14" t="s">
        <v>34</v>
      </c>
      <c r="AX672" s="14" t="s">
        <v>74</v>
      </c>
      <c r="AY672" s="255" t="s">
        <v>210</v>
      </c>
    </row>
    <row r="673" s="14" customFormat="1">
      <c r="A673" s="14"/>
      <c r="B673" s="245"/>
      <c r="C673" s="246"/>
      <c r="D673" s="236" t="s">
        <v>221</v>
      </c>
      <c r="E673" s="247" t="s">
        <v>19</v>
      </c>
      <c r="F673" s="248" t="s">
        <v>2349</v>
      </c>
      <c r="G673" s="246"/>
      <c r="H673" s="249">
        <v>27.82</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221</v>
      </c>
      <c r="AU673" s="255" t="s">
        <v>83</v>
      </c>
      <c r="AV673" s="14" t="s">
        <v>83</v>
      </c>
      <c r="AW673" s="14" t="s">
        <v>34</v>
      </c>
      <c r="AX673" s="14" t="s">
        <v>74</v>
      </c>
      <c r="AY673" s="255" t="s">
        <v>210</v>
      </c>
    </row>
    <row r="674" s="14" customFormat="1">
      <c r="A674" s="14"/>
      <c r="B674" s="245"/>
      <c r="C674" s="246"/>
      <c r="D674" s="236" t="s">
        <v>221</v>
      </c>
      <c r="E674" s="247" t="s">
        <v>19</v>
      </c>
      <c r="F674" s="248" t="s">
        <v>2350</v>
      </c>
      <c r="G674" s="246"/>
      <c r="H674" s="249">
        <v>52.704000000000001</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221</v>
      </c>
      <c r="AU674" s="255" t="s">
        <v>83</v>
      </c>
      <c r="AV674" s="14" t="s">
        <v>83</v>
      </c>
      <c r="AW674" s="14" t="s">
        <v>34</v>
      </c>
      <c r="AX674" s="14" t="s">
        <v>74</v>
      </c>
      <c r="AY674" s="255" t="s">
        <v>210</v>
      </c>
    </row>
    <row r="675" s="14" customFormat="1">
      <c r="A675" s="14"/>
      <c r="B675" s="245"/>
      <c r="C675" s="246"/>
      <c r="D675" s="236" t="s">
        <v>221</v>
      </c>
      <c r="E675" s="247" t="s">
        <v>19</v>
      </c>
      <c r="F675" s="248" t="s">
        <v>707</v>
      </c>
      <c r="G675" s="246"/>
      <c r="H675" s="249">
        <v>-2.2770000000000001</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221</v>
      </c>
      <c r="AU675" s="255" t="s">
        <v>83</v>
      </c>
      <c r="AV675" s="14" t="s">
        <v>83</v>
      </c>
      <c r="AW675" s="14" t="s">
        <v>34</v>
      </c>
      <c r="AX675" s="14" t="s">
        <v>74</v>
      </c>
      <c r="AY675" s="255" t="s">
        <v>210</v>
      </c>
    </row>
    <row r="676" s="14" customFormat="1">
      <c r="A676" s="14"/>
      <c r="B676" s="245"/>
      <c r="C676" s="246"/>
      <c r="D676" s="236" t="s">
        <v>221</v>
      </c>
      <c r="E676" s="247" t="s">
        <v>19</v>
      </c>
      <c r="F676" s="248" t="s">
        <v>708</v>
      </c>
      <c r="G676" s="246"/>
      <c r="H676" s="249">
        <v>-1.3160000000000001</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221</v>
      </c>
      <c r="AU676" s="255" t="s">
        <v>83</v>
      </c>
      <c r="AV676" s="14" t="s">
        <v>83</v>
      </c>
      <c r="AW676" s="14" t="s">
        <v>34</v>
      </c>
      <c r="AX676" s="14" t="s">
        <v>74</v>
      </c>
      <c r="AY676" s="255" t="s">
        <v>210</v>
      </c>
    </row>
    <row r="677" s="14" customFormat="1">
      <c r="A677" s="14"/>
      <c r="B677" s="245"/>
      <c r="C677" s="246"/>
      <c r="D677" s="236" t="s">
        <v>221</v>
      </c>
      <c r="E677" s="247" t="s">
        <v>19</v>
      </c>
      <c r="F677" s="248" t="s">
        <v>709</v>
      </c>
      <c r="G677" s="246"/>
      <c r="H677" s="249">
        <v>1.2849999999999999</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221</v>
      </c>
      <c r="AU677" s="255" t="s">
        <v>83</v>
      </c>
      <c r="AV677" s="14" t="s">
        <v>83</v>
      </c>
      <c r="AW677" s="14" t="s">
        <v>34</v>
      </c>
      <c r="AX677" s="14" t="s">
        <v>74</v>
      </c>
      <c r="AY677" s="255" t="s">
        <v>210</v>
      </c>
    </row>
    <row r="678" s="14" customFormat="1">
      <c r="A678" s="14"/>
      <c r="B678" s="245"/>
      <c r="C678" s="246"/>
      <c r="D678" s="236" t="s">
        <v>221</v>
      </c>
      <c r="E678" s="247" t="s">
        <v>19</v>
      </c>
      <c r="F678" s="248" t="s">
        <v>710</v>
      </c>
      <c r="G678" s="246"/>
      <c r="H678" s="249">
        <v>1.5840000000000001</v>
      </c>
      <c r="I678" s="250"/>
      <c r="J678" s="246"/>
      <c r="K678" s="246"/>
      <c r="L678" s="251"/>
      <c r="M678" s="252"/>
      <c r="N678" s="253"/>
      <c r="O678" s="253"/>
      <c r="P678" s="253"/>
      <c r="Q678" s="253"/>
      <c r="R678" s="253"/>
      <c r="S678" s="253"/>
      <c r="T678" s="254"/>
      <c r="U678" s="14"/>
      <c r="V678" s="14"/>
      <c r="W678" s="14"/>
      <c r="X678" s="14"/>
      <c r="Y678" s="14"/>
      <c r="Z678" s="14"/>
      <c r="AA678" s="14"/>
      <c r="AB678" s="14"/>
      <c r="AC678" s="14"/>
      <c r="AD678" s="14"/>
      <c r="AE678" s="14"/>
      <c r="AT678" s="255" t="s">
        <v>221</v>
      </c>
      <c r="AU678" s="255" t="s">
        <v>83</v>
      </c>
      <c r="AV678" s="14" t="s">
        <v>83</v>
      </c>
      <c r="AW678" s="14" t="s">
        <v>34</v>
      </c>
      <c r="AX678" s="14" t="s">
        <v>74</v>
      </c>
      <c r="AY678" s="255" t="s">
        <v>210</v>
      </c>
    </row>
    <row r="679" s="14" customFormat="1">
      <c r="A679" s="14"/>
      <c r="B679" s="245"/>
      <c r="C679" s="246"/>
      <c r="D679" s="236" t="s">
        <v>221</v>
      </c>
      <c r="E679" s="247" t="s">
        <v>19</v>
      </c>
      <c r="F679" s="248" t="s">
        <v>2351</v>
      </c>
      <c r="G679" s="246"/>
      <c r="H679" s="249">
        <v>-1.242</v>
      </c>
      <c r="I679" s="250"/>
      <c r="J679" s="246"/>
      <c r="K679" s="246"/>
      <c r="L679" s="251"/>
      <c r="M679" s="252"/>
      <c r="N679" s="253"/>
      <c r="O679" s="253"/>
      <c r="P679" s="253"/>
      <c r="Q679" s="253"/>
      <c r="R679" s="253"/>
      <c r="S679" s="253"/>
      <c r="T679" s="254"/>
      <c r="U679" s="14"/>
      <c r="V679" s="14"/>
      <c r="W679" s="14"/>
      <c r="X679" s="14"/>
      <c r="Y679" s="14"/>
      <c r="Z679" s="14"/>
      <c r="AA679" s="14"/>
      <c r="AB679" s="14"/>
      <c r="AC679" s="14"/>
      <c r="AD679" s="14"/>
      <c r="AE679" s="14"/>
      <c r="AT679" s="255" t="s">
        <v>221</v>
      </c>
      <c r="AU679" s="255" t="s">
        <v>83</v>
      </c>
      <c r="AV679" s="14" t="s">
        <v>83</v>
      </c>
      <c r="AW679" s="14" t="s">
        <v>34</v>
      </c>
      <c r="AX679" s="14" t="s">
        <v>74</v>
      </c>
      <c r="AY679" s="255" t="s">
        <v>210</v>
      </c>
    </row>
    <row r="680" s="14" customFormat="1">
      <c r="A680" s="14"/>
      <c r="B680" s="245"/>
      <c r="C680" s="246"/>
      <c r="D680" s="236" t="s">
        <v>221</v>
      </c>
      <c r="E680" s="247" t="s">
        <v>19</v>
      </c>
      <c r="F680" s="248" t="s">
        <v>712</v>
      </c>
      <c r="G680" s="246"/>
      <c r="H680" s="249">
        <v>1.25</v>
      </c>
      <c r="I680" s="250"/>
      <c r="J680" s="246"/>
      <c r="K680" s="246"/>
      <c r="L680" s="251"/>
      <c r="M680" s="252"/>
      <c r="N680" s="253"/>
      <c r="O680" s="253"/>
      <c r="P680" s="253"/>
      <c r="Q680" s="253"/>
      <c r="R680" s="253"/>
      <c r="S680" s="253"/>
      <c r="T680" s="254"/>
      <c r="U680" s="14"/>
      <c r="V680" s="14"/>
      <c r="W680" s="14"/>
      <c r="X680" s="14"/>
      <c r="Y680" s="14"/>
      <c r="Z680" s="14"/>
      <c r="AA680" s="14"/>
      <c r="AB680" s="14"/>
      <c r="AC680" s="14"/>
      <c r="AD680" s="14"/>
      <c r="AE680" s="14"/>
      <c r="AT680" s="255" t="s">
        <v>221</v>
      </c>
      <c r="AU680" s="255" t="s">
        <v>83</v>
      </c>
      <c r="AV680" s="14" t="s">
        <v>83</v>
      </c>
      <c r="AW680" s="14" t="s">
        <v>34</v>
      </c>
      <c r="AX680" s="14" t="s">
        <v>74</v>
      </c>
      <c r="AY680" s="255" t="s">
        <v>210</v>
      </c>
    </row>
    <row r="681" s="14" customFormat="1">
      <c r="A681" s="14"/>
      <c r="B681" s="245"/>
      <c r="C681" s="246"/>
      <c r="D681" s="236" t="s">
        <v>221</v>
      </c>
      <c r="E681" s="247" t="s">
        <v>19</v>
      </c>
      <c r="F681" s="248" t="s">
        <v>713</v>
      </c>
      <c r="G681" s="246"/>
      <c r="H681" s="249">
        <v>1.4570000000000001</v>
      </c>
      <c r="I681" s="250"/>
      <c r="J681" s="246"/>
      <c r="K681" s="246"/>
      <c r="L681" s="251"/>
      <c r="M681" s="252"/>
      <c r="N681" s="253"/>
      <c r="O681" s="253"/>
      <c r="P681" s="253"/>
      <c r="Q681" s="253"/>
      <c r="R681" s="253"/>
      <c r="S681" s="253"/>
      <c r="T681" s="254"/>
      <c r="U681" s="14"/>
      <c r="V681" s="14"/>
      <c r="W681" s="14"/>
      <c r="X681" s="14"/>
      <c r="Y681" s="14"/>
      <c r="Z681" s="14"/>
      <c r="AA681" s="14"/>
      <c r="AB681" s="14"/>
      <c r="AC681" s="14"/>
      <c r="AD681" s="14"/>
      <c r="AE681" s="14"/>
      <c r="AT681" s="255" t="s">
        <v>221</v>
      </c>
      <c r="AU681" s="255" t="s">
        <v>83</v>
      </c>
      <c r="AV681" s="14" t="s">
        <v>83</v>
      </c>
      <c r="AW681" s="14" t="s">
        <v>34</v>
      </c>
      <c r="AX681" s="14" t="s">
        <v>74</v>
      </c>
      <c r="AY681" s="255" t="s">
        <v>210</v>
      </c>
    </row>
    <row r="682" s="14" customFormat="1">
      <c r="A682" s="14"/>
      <c r="B682" s="245"/>
      <c r="C682" s="246"/>
      <c r="D682" s="236" t="s">
        <v>221</v>
      </c>
      <c r="E682" s="247" t="s">
        <v>19</v>
      </c>
      <c r="F682" s="248" t="s">
        <v>714</v>
      </c>
      <c r="G682" s="246"/>
      <c r="H682" s="249">
        <v>-1.8040000000000001</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221</v>
      </c>
      <c r="AU682" s="255" t="s">
        <v>83</v>
      </c>
      <c r="AV682" s="14" t="s">
        <v>83</v>
      </c>
      <c r="AW682" s="14" t="s">
        <v>34</v>
      </c>
      <c r="AX682" s="14" t="s">
        <v>74</v>
      </c>
      <c r="AY682" s="255" t="s">
        <v>210</v>
      </c>
    </row>
    <row r="683" s="14" customFormat="1">
      <c r="A683" s="14"/>
      <c r="B683" s="245"/>
      <c r="C683" s="246"/>
      <c r="D683" s="236" t="s">
        <v>221</v>
      </c>
      <c r="E683" s="247" t="s">
        <v>19</v>
      </c>
      <c r="F683" s="248" t="s">
        <v>715</v>
      </c>
      <c r="G683" s="246"/>
      <c r="H683" s="249">
        <v>2.758</v>
      </c>
      <c r="I683" s="250"/>
      <c r="J683" s="246"/>
      <c r="K683" s="246"/>
      <c r="L683" s="251"/>
      <c r="M683" s="252"/>
      <c r="N683" s="253"/>
      <c r="O683" s="253"/>
      <c r="P683" s="253"/>
      <c r="Q683" s="253"/>
      <c r="R683" s="253"/>
      <c r="S683" s="253"/>
      <c r="T683" s="254"/>
      <c r="U683" s="14"/>
      <c r="V683" s="14"/>
      <c r="W683" s="14"/>
      <c r="X683" s="14"/>
      <c r="Y683" s="14"/>
      <c r="Z683" s="14"/>
      <c r="AA683" s="14"/>
      <c r="AB683" s="14"/>
      <c r="AC683" s="14"/>
      <c r="AD683" s="14"/>
      <c r="AE683" s="14"/>
      <c r="AT683" s="255" t="s">
        <v>221</v>
      </c>
      <c r="AU683" s="255" t="s">
        <v>83</v>
      </c>
      <c r="AV683" s="14" t="s">
        <v>83</v>
      </c>
      <c r="AW683" s="14" t="s">
        <v>34</v>
      </c>
      <c r="AX683" s="14" t="s">
        <v>74</v>
      </c>
      <c r="AY683" s="255" t="s">
        <v>210</v>
      </c>
    </row>
    <row r="684" s="14" customFormat="1">
      <c r="A684" s="14"/>
      <c r="B684" s="245"/>
      <c r="C684" s="246"/>
      <c r="D684" s="236" t="s">
        <v>221</v>
      </c>
      <c r="E684" s="247" t="s">
        <v>19</v>
      </c>
      <c r="F684" s="248" t="s">
        <v>2352</v>
      </c>
      <c r="G684" s="246"/>
      <c r="H684" s="249">
        <v>52.844000000000001</v>
      </c>
      <c r="I684" s="250"/>
      <c r="J684" s="246"/>
      <c r="K684" s="246"/>
      <c r="L684" s="251"/>
      <c r="M684" s="252"/>
      <c r="N684" s="253"/>
      <c r="O684" s="253"/>
      <c r="P684" s="253"/>
      <c r="Q684" s="253"/>
      <c r="R684" s="253"/>
      <c r="S684" s="253"/>
      <c r="T684" s="254"/>
      <c r="U684" s="14"/>
      <c r="V684" s="14"/>
      <c r="W684" s="14"/>
      <c r="X684" s="14"/>
      <c r="Y684" s="14"/>
      <c r="Z684" s="14"/>
      <c r="AA684" s="14"/>
      <c r="AB684" s="14"/>
      <c r="AC684" s="14"/>
      <c r="AD684" s="14"/>
      <c r="AE684" s="14"/>
      <c r="AT684" s="255" t="s">
        <v>221</v>
      </c>
      <c r="AU684" s="255" t="s">
        <v>83</v>
      </c>
      <c r="AV684" s="14" t="s">
        <v>83</v>
      </c>
      <c r="AW684" s="14" t="s">
        <v>34</v>
      </c>
      <c r="AX684" s="14" t="s">
        <v>74</v>
      </c>
      <c r="AY684" s="255" t="s">
        <v>210</v>
      </c>
    </row>
    <row r="685" s="14" customFormat="1">
      <c r="A685" s="14"/>
      <c r="B685" s="245"/>
      <c r="C685" s="246"/>
      <c r="D685" s="236" t="s">
        <v>221</v>
      </c>
      <c r="E685" s="247" t="s">
        <v>19</v>
      </c>
      <c r="F685" s="248" t="s">
        <v>2353</v>
      </c>
      <c r="G685" s="246"/>
      <c r="H685" s="249">
        <v>-1.99</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221</v>
      </c>
      <c r="AU685" s="255" t="s">
        <v>83</v>
      </c>
      <c r="AV685" s="14" t="s">
        <v>83</v>
      </c>
      <c r="AW685" s="14" t="s">
        <v>34</v>
      </c>
      <c r="AX685" s="14" t="s">
        <v>74</v>
      </c>
      <c r="AY685" s="255" t="s">
        <v>210</v>
      </c>
    </row>
    <row r="686" s="14" customFormat="1">
      <c r="A686" s="14"/>
      <c r="B686" s="245"/>
      <c r="C686" s="246"/>
      <c r="D686" s="236" t="s">
        <v>221</v>
      </c>
      <c r="E686" s="247" t="s">
        <v>19</v>
      </c>
      <c r="F686" s="248" t="s">
        <v>648</v>
      </c>
      <c r="G686" s="246"/>
      <c r="H686" s="249">
        <v>-1.3040000000000001</v>
      </c>
      <c r="I686" s="250"/>
      <c r="J686" s="246"/>
      <c r="K686" s="246"/>
      <c r="L686" s="251"/>
      <c r="M686" s="252"/>
      <c r="N686" s="253"/>
      <c r="O686" s="253"/>
      <c r="P686" s="253"/>
      <c r="Q686" s="253"/>
      <c r="R686" s="253"/>
      <c r="S686" s="253"/>
      <c r="T686" s="254"/>
      <c r="U686" s="14"/>
      <c r="V686" s="14"/>
      <c r="W686" s="14"/>
      <c r="X686" s="14"/>
      <c r="Y686" s="14"/>
      <c r="Z686" s="14"/>
      <c r="AA686" s="14"/>
      <c r="AB686" s="14"/>
      <c r="AC686" s="14"/>
      <c r="AD686" s="14"/>
      <c r="AE686" s="14"/>
      <c r="AT686" s="255" t="s">
        <v>221</v>
      </c>
      <c r="AU686" s="255" t="s">
        <v>83</v>
      </c>
      <c r="AV686" s="14" t="s">
        <v>83</v>
      </c>
      <c r="AW686" s="14" t="s">
        <v>34</v>
      </c>
      <c r="AX686" s="14" t="s">
        <v>74</v>
      </c>
      <c r="AY686" s="255" t="s">
        <v>210</v>
      </c>
    </row>
    <row r="687" s="14" customFormat="1">
      <c r="A687" s="14"/>
      <c r="B687" s="245"/>
      <c r="C687" s="246"/>
      <c r="D687" s="236" t="s">
        <v>221</v>
      </c>
      <c r="E687" s="247" t="s">
        <v>19</v>
      </c>
      <c r="F687" s="248" t="s">
        <v>649</v>
      </c>
      <c r="G687" s="246"/>
      <c r="H687" s="249">
        <v>0.64700000000000002</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221</v>
      </c>
      <c r="AU687" s="255" t="s">
        <v>83</v>
      </c>
      <c r="AV687" s="14" t="s">
        <v>83</v>
      </c>
      <c r="AW687" s="14" t="s">
        <v>34</v>
      </c>
      <c r="AX687" s="14" t="s">
        <v>74</v>
      </c>
      <c r="AY687" s="255" t="s">
        <v>210</v>
      </c>
    </row>
    <row r="688" s="14" customFormat="1">
      <c r="A688" s="14"/>
      <c r="B688" s="245"/>
      <c r="C688" s="246"/>
      <c r="D688" s="236" t="s">
        <v>221</v>
      </c>
      <c r="E688" s="247" t="s">
        <v>19</v>
      </c>
      <c r="F688" s="248" t="s">
        <v>650</v>
      </c>
      <c r="G688" s="246"/>
      <c r="H688" s="249">
        <v>1.2070000000000001</v>
      </c>
      <c r="I688" s="250"/>
      <c r="J688" s="246"/>
      <c r="K688" s="246"/>
      <c r="L688" s="251"/>
      <c r="M688" s="252"/>
      <c r="N688" s="253"/>
      <c r="O688" s="253"/>
      <c r="P688" s="253"/>
      <c r="Q688" s="253"/>
      <c r="R688" s="253"/>
      <c r="S688" s="253"/>
      <c r="T688" s="254"/>
      <c r="U688" s="14"/>
      <c r="V688" s="14"/>
      <c r="W688" s="14"/>
      <c r="X688" s="14"/>
      <c r="Y688" s="14"/>
      <c r="Z688" s="14"/>
      <c r="AA688" s="14"/>
      <c r="AB688" s="14"/>
      <c r="AC688" s="14"/>
      <c r="AD688" s="14"/>
      <c r="AE688" s="14"/>
      <c r="AT688" s="255" t="s">
        <v>221</v>
      </c>
      <c r="AU688" s="255" t="s">
        <v>83</v>
      </c>
      <c r="AV688" s="14" t="s">
        <v>83</v>
      </c>
      <c r="AW688" s="14" t="s">
        <v>34</v>
      </c>
      <c r="AX688" s="14" t="s">
        <v>74</v>
      </c>
      <c r="AY688" s="255" t="s">
        <v>210</v>
      </c>
    </row>
    <row r="689" s="14" customFormat="1">
      <c r="A689" s="14"/>
      <c r="B689" s="245"/>
      <c r="C689" s="246"/>
      <c r="D689" s="236" t="s">
        <v>221</v>
      </c>
      <c r="E689" s="247" t="s">
        <v>19</v>
      </c>
      <c r="F689" s="248" t="s">
        <v>645</v>
      </c>
      <c r="G689" s="246"/>
      <c r="H689" s="249">
        <v>-1.258</v>
      </c>
      <c r="I689" s="250"/>
      <c r="J689" s="246"/>
      <c r="K689" s="246"/>
      <c r="L689" s="251"/>
      <c r="M689" s="252"/>
      <c r="N689" s="253"/>
      <c r="O689" s="253"/>
      <c r="P689" s="253"/>
      <c r="Q689" s="253"/>
      <c r="R689" s="253"/>
      <c r="S689" s="253"/>
      <c r="T689" s="254"/>
      <c r="U689" s="14"/>
      <c r="V689" s="14"/>
      <c r="W689" s="14"/>
      <c r="X689" s="14"/>
      <c r="Y689" s="14"/>
      <c r="Z689" s="14"/>
      <c r="AA689" s="14"/>
      <c r="AB689" s="14"/>
      <c r="AC689" s="14"/>
      <c r="AD689" s="14"/>
      <c r="AE689" s="14"/>
      <c r="AT689" s="255" t="s">
        <v>221</v>
      </c>
      <c r="AU689" s="255" t="s">
        <v>83</v>
      </c>
      <c r="AV689" s="14" t="s">
        <v>83</v>
      </c>
      <c r="AW689" s="14" t="s">
        <v>34</v>
      </c>
      <c r="AX689" s="14" t="s">
        <v>74</v>
      </c>
      <c r="AY689" s="255" t="s">
        <v>210</v>
      </c>
    </row>
    <row r="690" s="14" customFormat="1">
      <c r="A690" s="14"/>
      <c r="B690" s="245"/>
      <c r="C690" s="246"/>
      <c r="D690" s="236" t="s">
        <v>221</v>
      </c>
      <c r="E690" s="247" t="s">
        <v>19</v>
      </c>
      <c r="F690" s="248" t="s">
        <v>646</v>
      </c>
      <c r="G690" s="246"/>
      <c r="H690" s="249">
        <v>0.875</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221</v>
      </c>
      <c r="AU690" s="255" t="s">
        <v>83</v>
      </c>
      <c r="AV690" s="14" t="s">
        <v>83</v>
      </c>
      <c r="AW690" s="14" t="s">
        <v>34</v>
      </c>
      <c r="AX690" s="14" t="s">
        <v>74</v>
      </c>
      <c r="AY690" s="255" t="s">
        <v>210</v>
      </c>
    </row>
    <row r="691" s="14" customFormat="1">
      <c r="A691" s="14"/>
      <c r="B691" s="245"/>
      <c r="C691" s="246"/>
      <c r="D691" s="236" t="s">
        <v>221</v>
      </c>
      <c r="E691" s="247" t="s">
        <v>19</v>
      </c>
      <c r="F691" s="248" t="s">
        <v>647</v>
      </c>
      <c r="G691" s="246"/>
      <c r="H691" s="249">
        <v>1.1970000000000001</v>
      </c>
      <c r="I691" s="250"/>
      <c r="J691" s="246"/>
      <c r="K691" s="246"/>
      <c r="L691" s="251"/>
      <c r="M691" s="252"/>
      <c r="N691" s="253"/>
      <c r="O691" s="253"/>
      <c r="P691" s="253"/>
      <c r="Q691" s="253"/>
      <c r="R691" s="253"/>
      <c r="S691" s="253"/>
      <c r="T691" s="254"/>
      <c r="U691" s="14"/>
      <c r="V691" s="14"/>
      <c r="W691" s="14"/>
      <c r="X691" s="14"/>
      <c r="Y691" s="14"/>
      <c r="Z691" s="14"/>
      <c r="AA691" s="14"/>
      <c r="AB691" s="14"/>
      <c r="AC691" s="14"/>
      <c r="AD691" s="14"/>
      <c r="AE691" s="14"/>
      <c r="AT691" s="255" t="s">
        <v>221</v>
      </c>
      <c r="AU691" s="255" t="s">
        <v>83</v>
      </c>
      <c r="AV691" s="14" t="s">
        <v>83</v>
      </c>
      <c r="AW691" s="14" t="s">
        <v>34</v>
      </c>
      <c r="AX691" s="14" t="s">
        <v>74</v>
      </c>
      <c r="AY691" s="255" t="s">
        <v>210</v>
      </c>
    </row>
    <row r="692" s="14" customFormat="1">
      <c r="A692" s="14"/>
      <c r="B692" s="245"/>
      <c r="C692" s="246"/>
      <c r="D692" s="236" t="s">
        <v>221</v>
      </c>
      <c r="E692" s="247" t="s">
        <v>19</v>
      </c>
      <c r="F692" s="248" t="s">
        <v>2362</v>
      </c>
      <c r="G692" s="246"/>
      <c r="H692" s="249">
        <v>24.411000000000001</v>
      </c>
      <c r="I692" s="250"/>
      <c r="J692" s="246"/>
      <c r="K692" s="246"/>
      <c r="L692" s="251"/>
      <c r="M692" s="252"/>
      <c r="N692" s="253"/>
      <c r="O692" s="253"/>
      <c r="P692" s="253"/>
      <c r="Q692" s="253"/>
      <c r="R692" s="253"/>
      <c r="S692" s="253"/>
      <c r="T692" s="254"/>
      <c r="U692" s="14"/>
      <c r="V692" s="14"/>
      <c r="W692" s="14"/>
      <c r="X692" s="14"/>
      <c r="Y692" s="14"/>
      <c r="Z692" s="14"/>
      <c r="AA692" s="14"/>
      <c r="AB692" s="14"/>
      <c r="AC692" s="14"/>
      <c r="AD692" s="14"/>
      <c r="AE692" s="14"/>
      <c r="AT692" s="255" t="s">
        <v>221</v>
      </c>
      <c r="AU692" s="255" t="s">
        <v>83</v>
      </c>
      <c r="AV692" s="14" t="s">
        <v>83</v>
      </c>
      <c r="AW692" s="14" t="s">
        <v>34</v>
      </c>
      <c r="AX692" s="14" t="s">
        <v>74</v>
      </c>
      <c r="AY692" s="255" t="s">
        <v>210</v>
      </c>
    </row>
    <row r="693" s="14" customFormat="1">
      <c r="A693" s="14"/>
      <c r="B693" s="245"/>
      <c r="C693" s="246"/>
      <c r="D693" s="236" t="s">
        <v>221</v>
      </c>
      <c r="E693" s="247" t="s">
        <v>19</v>
      </c>
      <c r="F693" s="248" t="s">
        <v>2338</v>
      </c>
      <c r="G693" s="246"/>
      <c r="H693" s="249">
        <v>-1.8899999999999999</v>
      </c>
      <c r="I693" s="250"/>
      <c r="J693" s="246"/>
      <c r="K693" s="246"/>
      <c r="L693" s="251"/>
      <c r="M693" s="252"/>
      <c r="N693" s="253"/>
      <c r="O693" s="253"/>
      <c r="P693" s="253"/>
      <c r="Q693" s="253"/>
      <c r="R693" s="253"/>
      <c r="S693" s="253"/>
      <c r="T693" s="254"/>
      <c r="U693" s="14"/>
      <c r="V693" s="14"/>
      <c r="W693" s="14"/>
      <c r="X693" s="14"/>
      <c r="Y693" s="14"/>
      <c r="Z693" s="14"/>
      <c r="AA693" s="14"/>
      <c r="AB693" s="14"/>
      <c r="AC693" s="14"/>
      <c r="AD693" s="14"/>
      <c r="AE693" s="14"/>
      <c r="AT693" s="255" t="s">
        <v>221</v>
      </c>
      <c r="AU693" s="255" t="s">
        <v>83</v>
      </c>
      <c r="AV693" s="14" t="s">
        <v>83</v>
      </c>
      <c r="AW693" s="14" t="s">
        <v>34</v>
      </c>
      <c r="AX693" s="14" t="s">
        <v>74</v>
      </c>
      <c r="AY693" s="255" t="s">
        <v>210</v>
      </c>
    </row>
    <row r="694" s="14" customFormat="1">
      <c r="A694" s="14"/>
      <c r="B694" s="245"/>
      <c r="C694" s="246"/>
      <c r="D694" s="236" t="s">
        <v>221</v>
      </c>
      <c r="E694" s="247" t="s">
        <v>19</v>
      </c>
      <c r="F694" s="248" t="s">
        <v>2363</v>
      </c>
      <c r="G694" s="246"/>
      <c r="H694" s="249">
        <v>6.758</v>
      </c>
      <c r="I694" s="250"/>
      <c r="J694" s="246"/>
      <c r="K694" s="246"/>
      <c r="L694" s="251"/>
      <c r="M694" s="252"/>
      <c r="N694" s="253"/>
      <c r="O694" s="253"/>
      <c r="P694" s="253"/>
      <c r="Q694" s="253"/>
      <c r="R694" s="253"/>
      <c r="S694" s="253"/>
      <c r="T694" s="254"/>
      <c r="U694" s="14"/>
      <c r="V694" s="14"/>
      <c r="W694" s="14"/>
      <c r="X694" s="14"/>
      <c r="Y694" s="14"/>
      <c r="Z694" s="14"/>
      <c r="AA694" s="14"/>
      <c r="AB694" s="14"/>
      <c r="AC694" s="14"/>
      <c r="AD694" s="14"/>
      <c r="AE694" s="14"/>
      <c r="AT694" s="255" t="s">
        <v>221</v>
      </c>
      <c r="AU694" s="255" t="s">
        <v>83</v>
      </c>
      <c r="AV694" s="14" t="s">
        <v>83</v>
      </c>
      <c r="AW694" s="14" t="s">
        <v>34</v>
      </c>
      <c r="AX694" s="14" t="s">
        <v>74</v>
      </c>
      <c r="AY694" s="255" t="s">
        <v>210</v>
      </c>
    </row>
    <row r="695" s="14" customFormat="1">
      <c r="A695" s="14"/>
      <c r="B695" s="245"/>
      <c r="C695" s="246"/>
      <c r="D695" s="236" t="s">
        <v>221</v>
      </c>
      <c r="E695" s="247" t="s">
        <v>19</v>
      </c>
      <c r="F695" s="248" t="s">
        <v>2360</v>
      </c>
      <c r="G695" s="246"/>
      <c r="H695" s="249">
        <v>-1.47</v>
      </c>
      <c r="I695" s="250"/>
      <c r="J695" s="246"/>
      <c r="K695" s="246"/>
      <c r="L695" s="251"/>
      <c r="M695" s="252"/>
      <c r="N695" s="253"/>
      <c r="O695" s="253"/>
      <c r="P695" s="253"/>
      <c r="Q695" s="253"/>
      <c r="R695" s="253"/>
      <c r="S695" s="253"/>
      <c r="T695" s="254"/>
      <c r="U695" s="14"/>
      <c r="V695" s="14"/>
      <c r="W695" s="14"/>
      <c r="X695" s="14"/>
      <c r="Y695" s="14"/>
      <c r="Z695" s="14"/>
      <c r="AA695" s="14"/>
      <c r="AB695" s="14"/>
      <c r="AC695" s="14"/>
      <c r="AD695" s="14"/>
      <c r="AE695" s="14"/>
      <c r="AT695" s="255" t="s">
        <v>221</v>
      </c>
      <c r="AU695" s="255" t="s">
        <v>83</v>
      </c>
      <c r="AV695" s="14" t="s">
        <v>83</v>
      </c>
      <c r="AW695" s="14" t="s">
        <v>34</v>
      </c>
      <c r="AX695" s="14" t="s">
        <v>74</v>
      </c>
      <c r="AY695" s="255" t="s">
        <v>210</v>
      </c>
    </row>
    <row r="696" s="14" customFormat="1">
      <c r="A696" s="14"/>
      <c r="B696" s="245"/>
      <c r="C696" s="246"/>
      <c r="D696" s="236" t="s">
        <v>221</v>
      </c>
      <c r="E696" s="247" t="s">
        <v>19</v>
      </c>
      <c r="F696" s="248" t="s">
        <v>2364</v>
      </c>
      <c r="G696" s="246"/>
      <c r="H696" s="249">
        <v>-1.264</v>
      </c>
      <c r="I696" s="250"/>
      <c r="J696" s="246"/>
      <c r="K696" s="246"/>
      <c r="L696" s="251"/>
      <c r="M696" s="252"/>
      <c r="N696" s="253"/>
      <c r="O696" s="253"/>
      <c r="P696" s="253"/>
      <c r="Q696" s="253"/>
      <c r="R696" s="253"/>
      <c r="S696" s="253"/>
      <c r="T696" s="254"/>
      <c r="U696" s="14"/>
      <c r="V696" s="14"/>
      <c r="W696" s="14"/>
      <c r="X696" s="14"/>
      <c r="Y696" s="14"/>
      <c r="Z696" s="14"/>
      <c r="AA696" s="14"/>
      <c r="AB696" s="14"/>
      <c r="AC696" s="14"/>
      <c r="AD696" s="14"/>
      <c r="AE696" s="14"/>
      <c r="AT696" s="255" t="s">
        <v>221</v>
      </c>
      <c r="AU696" s="255" t="s">
        <v>83</v>
      </c>
      <c r="AV696" s="14" t="s">
        <v>83</v>
      </c>
      <c r="AW696" s="14" t="s">
        <v>34</v>
      </c>
      <c r="AX696" s="14" t="s">
        <v>74</v>
      </c>
      <c r="AY696" s="255" t="s">
        <v>210</v>
      </c>
    </row>
    <row r="697" s="14" customFormat="1">
      <c r="A697" s="14"/>
      <c r="B697" s="245"/>
      <c r="C697" s="246"/>
      <c r="D697" s="236" t="s">
        <v>221</v>
      </c>
      <c r="E697" s="247" t="s">
        <v>19</v>
      </c>
      <c r="F697" s="248" t="s">
        <v>2365</v>
      </c>
      <c r="G697" s="246"/>
      <c r="H697" s="249">
        <v>23.728999999999999</v>
      </c>
      <c r="I697" s="250"/>
      <c r="J697" s="246"/>
      <c r="K697" s="246"/>
      <c r="L697" s="251"/>
      <c r="M697" s="252"/>
      <c r="N697" s="253"/>
      <c r="O697" s="253"/>
      <c r="P697" s="253"/>
      <c r="Q697" s="253"/>
      <c r="R697" s="253"/>
      <c r="S697" s="253"/>
      <c r="T697" s="254"/>
      <c r="U697" s="14"/>
      <c r="V697" s="14"/>
      <c r="W697" s="14"/>
      <c r="X697" s="14"/>
      <c r="Y697" s="14"/>
      <c r="Z697" s="14"/>
      <c r="AA697" s="14"/>
      <c r="AB697" s="14"/>
      <c r="AC697" s="14"/>
      <c r="AD697" s="14"/>
      <c r="AE697" s="14"/>
      <c r="AT697" s="255" t="s">
        <v>221</v>
      </c>
      <c r="AU697" s="255" t="s">
        <v>83</v>
      </c>
      <c r="AV697" s="14" t="s">
        <v>83</v>
      </c>
      <c r="AW697" s="14" t="s">
        <v>34</v>
      </c>
      <c r="AX697" s="14" t="s">
        <v>74</v>
      </c>
      <c r="AY697" s="255" t="s">
        <v>210</v>
      </c>
    </row>
    <row r="698" s="14" customFormat="1">
      <c r="A698" s="14"/>
      <c r="B698" s="245"/>
      <c r="C698" s="246"/>
      <c r="D698" s="236" t="s">
        <v>221</v>
      </c>
      <c r="E698" s="247" t="s">
        <v>19</v>
      </c>
      <c r="F698" s="248" t="s">
        <v>2364</v>
      </c>
      <c r="G698" s="246"/>
      <c r="H698" s="249">
        <v>-1.264</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221</v>
      </c>
      <c r="AU698" s="255" t="s">
        <v>83</v>
      </c>
      <c r="AV698" s="14" t="s">
        <v>83</v>
      </c>
      <c r="AW698" s="14" t="s">
        <v>34</v>
      </c>
      <c r="AX698" s="14" t="s">
        <v>74</v>
      </c>
      <c r="AY698" s="255" t="s">
        <v>210</v>
      </c>
    </row>
    <row r="699" s="14" customFormat="1">
      <c r="A699" s="14"/>
      <c r="B699" s="245"/>
      <c r="C699" s="246"/>
      <c r="D699" s="236" t="s">
        <v>221</v>
      </c>
      <c r="E699" s="247" t="s">
        <v>19</v>
      </c>
      <c r="F699" s="248" t="s">
        <v>2366</v>
      </c>
      <c r="G699" s="246"/>
      <c r="H699" s="249">
        <v>2.9809999999999999</v>
      </c>
      <c r="I699" s="250"/>
      <c r="J699" s="246"/>
      <c r="K699" s="246"/>
      <c r="L699" s="251"/>
      <c r="M699" s="252"/>
      <c r="N699" s="253"/>
      <c r="O699" s="253"/>
      <c r="P699" s="253"/>
      <c r="Q699" s="253"/>
      <c r="R699" s="253"/>
      <c r="S699" s="253"/>
      <c r="T699" s="254"/>
      <c r="U699" s="14"/>
      <c r="V699" s="14"/>
      <c r="W699" s="14"/>
      <c r="X699" s="14"/>
      <c r="Y699" s="14"/>
      <c r="Z699" s="14"/>
      <c r="AA699" s="14"/>
      <c r="AB699" s="14"/>
      <c r="AC699" s="14"/>
      <c r="AD699" s="14"/>
      <c r="AE699" s="14"/>
      <c r="AT699" s="255" t="s">
        <v>221</v>
      </c>
      <c r="AU699" s="255" t="s">
        <v>83</v>
      </c>
      <c r="AV699" s="14" t="s">
        <v>83</v>
      </c>
      <c r="AW699" s="14" t="s">
        <v>34</v>
      </c>
      <c r="AX699" s="14" t="s">
        <v>74</v>
      </c>
      <c r="AY699" s="255" t="s">
        <v>210</v>
      </c>
    </row>
    <row r="700" s="15" customFormat="1">
      <c r="A700" s="15"/>
      <c r="B700" s="256"/>
      <c r="C700" s="257"/>
      <c r="D700" s="236" t="s">
        <v>221</v>
      </c>
      <c r="E700" s="258" t="s">
        <v>19</v>
      </c>
      <c r="F700" s="259" t="s">
        <v>234</v>
      </c>
      <c r="G700" s="257"/>
      <c r="H700" s="260">
        <v>418.22500000000002</v>
      </c>
      <c r="I700" s="261"/>
      <c r="J700" s="257"/>
      <c r="K700" s="257"/>
      <c r="L700" s="262"/>
      <c r="M700" s="263"/>
      <c r="N700" s="264"/>
      <c r="O700" s="264"/>
      <c r="P700" s="264"/>
      <c r="Q700" s="264"/>
      <c r="R700" s="264"/>
      <c r="S700" s="264"/>
      <c r="T700" s="265"/>
      <c r="U700" s="15"/>
      <c r="V700" s="15"/>
      <c r="W700" s="15"/>
      <c r="X700" s="15"/>
      <c r="Y700" s="15"/>
      <c r="Z700" s="15"/>
      <c r="AA700" s="15"/>
      <c r="AB700" s="15"/>
      <c r="AC700" s="15"/>
      <c r="AD700" s="15"/>
      <c r="AE700" s="15"/>
      <c r="AT700" s="266" t="s">
        <v>221</v>
      </c>
      <c r="AU700" s="266" t="s">
        <v>83</v>
      </c>
      <c r="AV700" s="15" t="s">
        <v>91</v>
      </c>
      <c r="AW700" s="15" t="s">
        <v>34</v>
      </c>
      <c r="AX700" s="15" t="s">
        <v>74</v>
      </c>
      <c r="AY700" s="266" t="s">
        <v>210</v>
      </c>
    </row>
    <row r="701" s="13" customFormat="1">
      <c r="A701" s="13"/>
      <c r="B701" s="234"/>
      <c r="C701" s="235"/>
      <c r="D701" s="236" t="s">
        <v>221</v>
      </c>
      <c r="E701" s="237" t="s">
        <v>19</v>
      </c>
      <c r="F701" s="238" t="s">
        <v>558</v>
      </c>
      <c r="G701" s="235"/>
      <c r="H701" s="237" t="s">
        <v>19</v>
      </c>
      <c r="I701" s="239"/>
      <c r="J701" s="235"/>
      <c r="K701" s="235"/>
      <c r="L701" s="240"/>
      <c r="M701" s="241"/>
      <c r="N701" s="242"/>
      <c r="O701" s="242"/>
      <c r="P701" s="242"/>
      <c r="Q701" s="242"/>
      <c r="R701" s="242"/>
      <c r="S701" s="242"/>
      <c r="T701" s="243"/>
      <c r="U701" s="13"/>
      <c r="V701" s="13"/>
      <c r="W701" s="13"/>
      <c r="X701" s="13"/>
      <c r="Y701" s="13"/>
      <c r="Z701" s="13"/>
      <c r="AA701" s="13"/>
      <c r="AB701" s="13"/>
      <c r="AC701" s="13"/>
      <c r="AD701" s="13"/>
      <c r="AE701" s="13"/>
      <c r="AT701" s="244" t="s">
        <v>221</v>
      </c>
      <c r="AU701" s="244" t="s">
        <v>83</v>
      </c>
      <c r="AV701" s="13" t="s">
        <v>81</v>
      </c>
      <c r="AW701" s="13" t="s">
        <v>34</v>
      </c>
      <c r="AX701" s="13" t="s">
        <v>74</v>
      </c>
      <c r="AY701" s="244" t="s">
        <v>210</v>
      </c>
    </row>
    <row r="702" s="14" customFormat="1">
      <c r="A702" s="14"/>
      <c r="B702" s="245"/>
      <c r="C702" s="246"/>
      <c r="D702" s="236" t="s">
        <v>221</v>
      </c>
      <c r="E702" s="247" t="s">
        <v>19</v>
      </c>
      <c r="F702" s="248" t="s">
        <v>2368</v>
      </c>
      <c r="G702" s="246"/>
      <c r="H702" s="249">
        <v>46.151000000000003</v>
      </c>
      <c r="I702" s="250"/>
      <c r="J702" s="246"/>
      <c r="K702" s="246"/>
      <c r="L702" s="251"/>
      <c r="M702" s="252"/>
      <c r="N702" s="253"/>
      <c r="O702" s="253"/>
      <c r="P702" s="253"/>
      <c r="Q702" s="253"/>
      <c r="R702" s="253"/>
      <c r="S702" s="253"/>
      <c r="T702" s="254"/>
      <c r="U702" s="14"/>
      <c r="V702" s="14"/>
      <c r="W702" s="14"/>
      <c r="X702" s="14"/>
      <c r="Y702" s="14"/>
      <c r="Z702" s="14"/>
      <c r="AA702" s="14"/>
      <c r="AB702" s="14"/>
      <c r="AC702" s="14"/>
      <c r="AD702" s="14"/>
      <c r="AE702" s="14"/>
      <c r="AT702" s="255" t="s">
        <v>221</v>
      </c>
      <c r="AU702" s="255" t="s">
        <v>83</v>
      </c>
      <c r="AV702" s="14" t="s">
        <v>83</v>
      </c>
      <c r="AW702" s="14" t="s">
        <v>34</v>
      </c>
      <c r="AX702" s="14" t="s">
        <v>74</v>
      </c>
      <c r="AY702" s="255" t="s">
        <v>210</v>
      </c>
    </row>
    <row r="703" s="14" customFormat="1">
      <c r="A703" s="14"/>
      <c r="B703" s="245"/>
      <c r="C703" s="246"/>
      <c r="D703" s="236" t="s">
        <v>221</v>
      </c>
      <c r="E703" s="247" t="s">
        <v>19</v>
      </c>
      <c r="F703" s="248" t="s">
        <v>837</v>
      </c>
      <c r="G703" s="246"/>
      <c r="H703" s="249">
        <v>0.70999999999999996</v>
      </c>
      <c r="I703" s="250"/>
      <c r="J703" s="246"/>
      <c r="K703" s="246"/>
      <c r="L703" s="251"/>
      <c r="M703" s="252"/>
      <c r="N703" s="253"/>
      <c r="O703" s="253"/>
      <c r="P703" s="253"/>
      <c r="Q703" s="253"/>
      <c r="R703" s="253"/>
      <c r="S703" s="253"/>
      <c r="T703" s="254"/>
      <c r="U703" s="14"/>
      <c r="V703" s="14"/>
      <c r="W703" s="14"/>
      <c r="X703" s="14"/>
      <c r="Y703" s="14"/>
      <c r="Z703" s="14"/>
      <c r="AA703" s="14"/>
      <c r="AB703" s="14"/>
      <c r="AC703" s="14"/>
      <c r="AD703" s="14"/>
      <c r="AE703" s="14"/>
      <c r="AT703" s="255" t="s">
        <v>221</v>
      </c>
      <c r="AU703" s="255" t="s">
        <v>83</v>
      </c>
      <c r="AV703" s="14" t="s">
        <v>83</v>
      </c>
      <c r="AW703" s="14" t="s">
        <v>34</v>
      </c>
      <c r="AX703" s="14" t="s">
        <v>74</v>
      </c>
      <c r="AY703" s="255" t="s">
        <v>210</v>
      </c>
    </row>
    <row r="704" s="14" customFormat="1">
      <c r="A704" s="14"/>
      <c r="B704" s="245"/>
      <c r="C704" s="246"/>
      <c r="D704" s="236" t="s">
        <v>221</v>
      </c>
      <c r="E704" s="247" t="s">
        <v>19</v>
      </c>
      <c r="F704" s="248" t="s">
        <v>2369</v>
      </c>
      <c r="G704" s="246"/>
      <c r="H704" s="249">
        <v>-1.165</v>
      </c>
      <c r="I704" s="250"/>
      <c r="J704" s="246"/>
      <c r="K704" s="246"/>
      <c r="L704" s="251"/>
      <c r="M704" s="252"/>
      <c r="N704" s="253"/>
      <c r="O704" s="253"/>
      <c r="P704" s="253"/>
      <c r="Q704" s="253"/>
      <c r="R704" s="253"/>
      <c r="S704" s="253"/>
      <c r="T704" s="254"/>
      <c r="U704" s="14"/>
      <c r="V704" s="14"/>
      <c r="W704" s="14"/>
      <c r="X704" s="14"/>
      <c r="Y704" s="14"/>
      <c r="Z704" s="14"/>
      <c r="AA704" s="14"/>
      <c r="AB704" s="14"/>
      <c r="AC704" s="14"/>
      <c r="AD704" s="14"/>
      <c r="AE704" s="14"/>
      <c r="AT704" s="255" t="s">
        <v>221</v>
      </c>
      <c r="AU704" s="255" t="s">
        <v>83</v>
      </c>
      <c r="AV704" s="14" t="s">
        <v>83</v>
      </c>
      <c r="AW704" s="14" t="s">
        <v>34</v>
      </c>
      <c r="AX704" s="14" t="s">
        <v>74</v>
      </c>
      <c r="AY704" s="255" t="s">
        <v>210</v>
      </c>
    </row>
    <row r="705" s="14" customFormat="1">
      <c r="A705" s="14"/>
      <c r="B705" s="245"/>
      <c r="C705" s="246"/>
      <c r="D705" s="236" t="s">
        <v>221</v>
      </c>
      <c r="E705" s="247" t="s">
        <v>19</v>
      </c>
      <c r="F705" s="248" t="s">
        <v>839</v>
      </c>
      <c r="G705" s="246"/>
      <c r="H705" s="249">
        <v>4.4749999999999996</v>
      </c>
      <c r="I705" s="250"/>
      <c r="J705" s="246"/>
      <c r="K705" s="246"/>
      <c r="L705" s="251"/>
      <c r="M705" s="252"/>
      <c r="N705" s="253"/>
      <c r="O705" s="253"/>
      <c r="P705" s="253"/>
      <c r="Q705" s="253"/>
      <c r="R705" s="253"/>
      <c r="S705" s="253"/>
      <c r="T705" s="254"/>
      <c r="U705" s="14"/>
      <c r="V705" s="14"/>
      <c r="W705" s="14"/>
      <c r="X705" s="14"/>
      <c r="Y705" s="14"/>
      <c r="Z705" s="14"/>
      <c r="AA705" s="14"/>
      <c r="AB705" s="14"/>
      <c r="AC705" s="14"/>
      <c r="AD705" s="14"/>
      <c r="AE705" s="14"/>
      <c r="AT705" s="255" t="s">
        <v>221</v>
      </c>
      <c r="AU705" s="255" t="s">
        <v>83</v>
      </c>
      <c r="AV705" s="14" t="s">
        <v>83</v>
      </c>
      <c r="AW705" s="14" t="s">
        <v>34</v>
      </c>
      <c r="AX705" s="14" t="s">
        <v>74</v>
      </c>
      <c r="AY705" s="255" t="s">
        <v>210</v>
      </c>
    </row>
    <row r="706" s="14" customFormat="1">
      <c r="A706" s="14"/>
      <c r="B706" s="245"/>
      <c r="C706" s="246"/>
      <c r="D706" s="236" t="s">
        <v>221</v>
      </c>
      <c r="E706" s="247" t="s">
        <v>19</v>
      </c>
      <c r="F706" s="248" t="s">
        <v>840</v>
      </c>
      <c r="G706" s="246"/>
      <c r="H706" s="249">
        <v>0.16200000000000001</v>
      </c>
      <c r="I706" s="250"/>
      <c r="J706" s="246"/>
      <c r="K706" s="246"/>
      <c r="L706" s="251"/>
      <c r="M706" s="252"/>
      <c r="N706" s="253"/>
      <c r="O706" s="253"/>
      <c r="P706" s="253"/>
      <c r="Q706" s="253"/>
      <c r="R706" s="253"/>
      <c r="S706" s="253"/>
      <c r="T706" s="254"/>
      <c r="U706" s="14"/>
      <c r="V706" s="14"/>
      <c r="W706" s="14"/>
      <c r="X706" s="14"/>
      <c r="Y706" s="14"/>
      <c r="Z706" s="14"/>
      <c r="AA706" s="14"/>
      <c r="AB706" s="14"/>
      <c r="AC706" s="14"/>
      <c r="AD706" s="14"/>
      <c r="AE706" s="14"/>
      <c r="AT706" s="255" t="s">
        <v>221</v>
      </c>
      <c r="AU706" s="255" t="s">
        <v>83</v>
      </c>
      <c r="AV706" s="14" t="s">
        <v>83</v>
      </c>
      <c r="AW706" s="14" t="s">
        <v>34</v>
      </c>
      <c r="AX706" s="14" t="s">
        <v>74</v>
      </c>
      <c r="AY706" s="255" t="s">
        <v>210</v>
      </c>
    </row>
    <row r="707" s="14" customFormat="1">
      <c r="A707" s="14"/>
      <c r="B707" s="245"/>
      <c r="C707" s="246"/>
      <c r="D707" s="236" t="s">
        <v>221</v>
      </c>
      <c r="E707" s="247" t="s">
        <v>19</v>
      </c>
      <c r="F707" s="248" t="s">
        <v>2370</v>
      </c>
      <c r="G707" s="246"/>
      <c r="H707" s="249">
        <v>-0.53400000000000003</v>
      </c>
      <c r="I707" s="250"/>
      <c r="J707" s="246"/>
      <c r="K707" s="246"/>
      <c r="L707" s="251"/>
      <c r="M707" s="252"/>
      <c r="N707" s="253"/>
      <c r="O707" s="253"/>
      <c r="P707" s="253"/>
      <c r="Q707" s="253"/>
      <c r="R707" s="253"/>
      <c r="S707" s="253"/>
      <c r="T707" s="254"/>
      <c r="U707" s="14"/>
      <c r="V707" s="14"/>
      <c r="W707" s="14"/>
      <c r="X707" s="14"/>
      <c r="Y707" s="14"/>
      <c r="Z707" s="14"/>
      <c r="AA707" s="14"/>
      <c r="AB707" s="14"/>
      <c r="AC707" s="14"/>
      <c r="AD707" s="14"/>
      <c r="AE707" s="14"/>
      <c r="AT707" s="255" t="s">
        <v>221</v>
      </c>
      <c r="AU707" s="255" t="s">
        <v>83</v>
      </c>
      <c r="AV707" s="14" t="s">
        <v>83</v>
      </c>
      <c r="AW707" s="14" t="s">
        <v>34</v>
      </c>
      <c r="AX707" s="14" t="s">
        <v>74</v>
      </c>
      <c r="AY707" s="255" t="s">
        <v>210</v>
      </c>
    </row>
    <row r="708" s="14" customFormat="1">
      <c r="A708" s="14"/>
      <c r="B708" s="245"/>
      <c r="C708" s="246"/>
      <c r="D708" s="236" t="s">
        <v>221</v>
      </c>
      <c r="E708" s="247" t="s">
        <v>19</v>
      </c>
      <c r="F708" s="248" t="s">
        <v>842</v>
      </c>
      <c r="G708" s="246"/>
      <c r="H708" s="249">
        <v>1.401</v>
      </c>
      <c r="I708" s="250"/>
      <c r="J708" s="246"/>
      <c r="K708" s="246"/>
      <c r="L708" s="251"/>
      <c r="M708" s="252"/>
      <c r="N708" s="253"/>
      <c r="O708" s="253"/>
      <c r="P708" s="253"/>
      <c r="Q708" s="253"/>
      <c r="R708" s="253"/>
      <c r="S708" s="253"/>
      <c r="T708" s="254"/>
      <c r="U708" s="14"/>
      <c r="V708" s="14"/>
      <c r="W708" s="14"/>
      <c r="X708" s="14"/>
      <c r="Y708" s="14"/>
      <c r="Z708" s="14"/>
      <c r="AA708" s="14"/>
      <c r="AB708" s="14"/>
      <c r="AC708" s="14"/>
      <c r="AD708" s="14"/>
      <c r="AE708" s="14"/>
      <c r="AT708" s="255" t="s">
        <v>221</v>
      </c>
      <c r="AU708" s="255" t="s">
        <v>83</v>
      </c>
      <c r="AV708" s="14" t="s">
        <v>83</v>
      </c>
      <c r="AW708" s="14" t="s">
        <v>34</v>
      </c>
      <c r="AX708" s="14" t="s">
        <v>74</v>
      </c>
      <c r="AY708" s="255" t="s">
        <v>210</v>
      </c>
    </row>
    <row r="709" s="14" customFormat="1">
      <c r="A709" s="14"/>
      <c r="B709" s="245"/>
      <c r="C709" s="246"/>
      <c r="D709" s="236" t="s">
        <v>221</v>
      </c>
      <c r="E709" s="247" t="s">
        <v>19</v>
      </c>
      <c r="F709" s="248" t="s">
        <v>843</v>
      </c>
      <c r="G709" s="246"/>
      <c r="H709" s="249">
        <v>0.67700000000000005</v>
      </c>
      <c r="I709" s="250"/>
      <c r="J709" s="246"/>
      <c r="K709" s="246"/>
      <c r="L709" s="251"/>
      <c r="M709" s="252"/>
      <c r="N709" s="253"/>
      <c r="O709" s="253"/>
      <c r="P709" s="253"/>
      <c r="Q709" s="253"/>
      <c r="R709" s="253"/>
      <c r="S709" s="253"/>
      <c r="T709" s="254"/>
      <c r="U709" s="14"/>
      <c r="V709" s="14"/>
      <c r="W709" s="14"/>
      <c r="X709" s="14"/>
      <c r="Y709" s="14"/>
      <c r="Z709" s="14"/>
      <c r="AA709" s="14"/>
      <c r="AB709" s="14"/>
      <c r="AC709" s="14"/>
      <c r="AD709" s="14"/>
      <c r="AE709" s="14"/>
      <c r="AT709" s="255" t="s">
        <v>221</v>
      </c>
      <c r="AU709" s="255" t="s">
        <v>83</v>
      </c>
      <c r="AV709" s="14" t="s">
        <v>83</v>
      </c>
      <c r="AW709" s="14" t="s">
        <v>34</v>
      </c>
      <c r="AX709" s="14" t="s">
        <v>74</v>
      </c>
      <c r="AY709" s="255" t="s">
        <v>210</v>
      </c>
    </row>
    <row r="710" s="14" customFormat="1">
      <c r="A710" s="14"/>
      <c r="B710" s="245"/>
      <c r="C710" s="246"/>
      <c r="D710" s="236" t="s">
        <v>221</v>
      </c>
      <c r="E710" s="247" t="s">
        <v>19</v>
      </c>
      <c r="F710" s="248" t="s">
        <v>2371</v>
      </c>
      <c r="G710" s="246"/>
      <c r="H710" s="249">
        <v>-1.4870000000000001</v>
      </c>
      <c r="I710" s="250"/>
      <c r="J710" s="246"/>
      <c r="K710" s="246"/>
      <c r="L710" s="251"/>
      <c r="M710" s="252"/>
      <c r="N710" s="253"/>
      <c r="O710" s="253"/>
      <c r="P710" s="253"/>
      <c r="Q710" s="253"/>
      <c r="R710" s="253"/>
      <c r="S710" s="253"/>
      <c r="T710" s="254"/>
      <c r="U710" s="14"/>
      <c r="V710" s="14"/>
      <c r="W710" s="14"/>
      <c r="X710" s="14"/>
      <c r="Y710" s="14"/>
      <c r="Z710" s="14"/>
      <c r="AA710" s="14"/>
      <c r="AB710" s="14"/>
      <c r="AC710" s="14"/>
      <c r="AD710" s="14"/>
      <c r="AE710" s="14"/>
      <c r="AT710" s="255" t="s">
        <v>221</v>
      </c>
      <c r="AU710" s="255" t="s">
        <v>83</v>
      </c>
      <c r="AV710" s="14" t="s">
        <v>83</v>
      </c>
      <c r="AW710" s="14" t="s">
        <v>34</v>
      </c>
      <c r="AX710" s="14" t="s">
        <v>74</v>
      </c>
      <c r="AY710" s="255" t="s">
        <v>210</v>
      </c>
    </row>
    <row r="711" s="14" customFormat="1">
      <c r="A711" s="14"/>
      <c r="B711" s="245"/>
      <c r="C711" s="246"/>
      <c r="D711" s="236" t="s">
        <v>221</v>
      </c>
      <c r="E711" s="247" t="s">
        <v>19</v>
      </c>
      <c r="F711" s="248" t="s">
        <v>845</v>
      </c>
      <c r="G711" s="246"/>
      <c r="H711" s="249">
        <v>0.78000000000000003</v>
      </c>
      <c r="I711" s="250"/>
      <c r="J711" s="246"/>
      <c r="K711" s="246"/>
      <c r="L711" s="251"/>
      <c r="M711" s="252"/>
      <c r="N711" s="253"/>
      <c r="O711" s="253"/>
      <c r="P711" s="253"/>
      <c r="Q711" s="253"/>
      <c r="R711" s="253"/>
      <c r="S711" s="253"/>
      <c r="T711" s="254"/>
      <c r="U711" s="14"/>
      <c r="V711" s="14"/>
      <c r="W711" s="14"/>
      <c r="X711" s="14"/>
      <c r="Y711" s="14"/>
      <c r="Z711" s="14"/>
      <c r="AA711" s="14"/>
      <c r="AB711" s="14"/>
      <c r="AC711" s="14"/>
      <c r="AD711" s="14"/>
      <c r="AE711" s="14"/>
      <c r="AT711" s="255" t="s">
        <v>221</v>
      </c>
      <c r="AU711" s="255" t="s">
        <v>83</v>
      </c>
      <c r="AV711" s="14" t="s">
        <v>83</v>
      </c>
      <c r="AW711" s="14" t="s">
        <v>34</v>
      </c>
      <c r="AX711" s="14" t="s">
        <v>74</v>
      </c>
      <c r="AY711" s="255" t="s">
        <v>210</v>
      </c>
    </row>
    <row r="712" s="15" customFormat="1">
      <c r="A712" s="15"/>
      <c r="B712" s="256"/>
      <c r="C712" s="257"/>
      <c r="D712" s="236" t="s">
        <v>221</v>
      </c>
      <c r="E712" s="258" t="s">
        <v>19</v>
      </c>
      <c r="F712" s="259" t="s">
        <v>234</v>
      </c>
      <c r="G712" s="257"/>
      <c r="H712" s="260">
        <v>51.170000000000002</v>
      </c>
      <c r="I712" s="261"/>
      <c r="J712" s="257"/>
      <c r="K712" s="257"/>
      <c r="L712" s="262"/>
      <c r="M712" s="263"/>
      <c r="N712" s="264"/>
      <c r="O712" s="264"/>
      <c r="P712" s="264"/>
      <c r="Q712" s="264"/>
      <c r="R712" s="264"/>
      <c r="S712" s="264"/>
      <c r="T712" s="265"/>
      <c r="U712" s="15"/>
      <c r="V712" s="15"/>
      <c r="W712" s="15"/>
      <c r="X712" s="15"/>
      <c r="Y712" s="15"/>
      <c r="Z712" s="15"/>
      <c r="AA712" s="15"/>
      <c r="AB712" s="15"/>
      <c r="AC712" s="15"/>
      <c r="AD712" s="15"/>
      <c r="AE712" s="15"/>
      <c r="AT712" s="266" t="s">
        <v>221</v>
      </c>
      <c r="AU712" s="266" t="s">
        <v>83</v>
      </c>
      <c r="AV712" s="15" t="s">
        <v>91</v>
      </c>
      <c r="AW712" s="15" t="s">
        <v>34</v>
      </c>
      <c r="AX712" s="15" t="s">
        <v>74</v>
      </c>
      <c r="AY712" s="266" t="s">
        <v>210</v>
      </c>
    </row>
    <row r="713" s="13" customFormat="1">
      <c r="A713" s="13"/>
      <c r="B713" s="234"/>
      <c r="C713" s="235"/>
      <c r="D713" s="236" t="s">
        <v>221</v>
      </c>
      <c r="E713" s="237" t="s">
        <v>19</v>
      </c>
      <c r="F713" s="238" t="s">
        <v>668</v>
      </c>
      <c r="G713" s="235"/>
      <c r="H713" s="237" t="s">
        <v>19</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221</v>
      </c>
      <c r="AU713" s="244" t="s">
        <v>83</v>
      </c>
      <c r="AV713" s="13" t="s">
        <v>81</v>
      </c>
      <c r="AW713" s="13" t="s">
        <v>34</v>
      </c>
      <c r="AX713" s="13" t="s">
        <v>74</v>
      </c>
      <c r="AY713" s="244" t="s">
        <v>210</v>
      </c>
    </row>
    <row r="714" s="14" customFormat="1">
      <c r="A714" s="14"/>
      <c r="B714" s="245"/>
      <c r="C714" s="246"/>
      <c r="D714" s="236" t="s">
        <v>221</v>
      </c>
      <c r="E714" s="247" t="s">
        <v>19</v>
      </c>
      <c r="F714" s="248" t="s">
        <v>669</v>
      </c>
      <c r="G714" s="246"/>
      <c r="H714" s="249">
        <v>18.219999999999999</v>
      </c>
      <c r="I714" s="250"/>
      <c r="J714" s="246"/>
      <c r="K714" s="246"/>
      <c r="L714" s="251"/>
      <c r="M714" s="252"/>
      <c r="N714" s="253"/>
      <c r="O714" s="253"/>
      <c r="P714" s="253"/>
      <c r="Q714" s="253"/>
      <c r="R714" s="253"/>
      <c r="S714" s="253"/>
      <c r="T714" s="254"/>
      <c r="U714" s="14"/>
      <c r="V714" s="14"/>
      <c r="W714" s="14"/>
      <c r="X714" s="14"/>
      <c r="Y714" s="14"/>
      <c r="Z714" s="14"/>
      <c r="AA714" s="14"/>
      <c r="AB714" s="14"/>
      <c r="AC714" s="14"/>
      <c r="AD714" s="14"/>
      <c r="AE714" s="14"/>
      <c r="AT714" s="255" t="s">
        <v>221</v>
      </c>
      <c r="AU714" s="255" t="s">
        <v>83</v>
      </c>
      <c r="AV714" s="14" t="s">
        <v>83</v>
      </c>
      <c r="AW714" s="14" t="s">
        <v>34</v>
      </c>
      <c r="AX714" s="14" t="s">
        <v>74</v>
      </c>
      <c r="AY714" s="255" t="s">
        <v>210</v>
      </c>
    </row>
    <row r="715" s="14" customFormat="1">
      <c r="A715" s="14"/>
      <c r="B715" s="245"/>
      <c r="C715" s="246"/>
      <c r="D715" s="236" t="s">
        <v>221</v>
      </c>
      <c r="E715" s="247" t="s">
        <v>19</v>
      </c>
      <c r="F715" s="248" t="s">
        <v>670</v>
      </c>
      <c r="G715" s="246"/>
      <c r="H715" s="249">
        <v>21.472999999999999</v>
      </c>
      <c r="I715" s="250"/>
      <c r="J715" s="246"/>
      <c r="K715" s="246"/>
      <c r="L715" s="251"/>
      <c r="M715" s="252"/>
      <c r="N715" s="253"/>
      <c r="O715" s="253"/>
      <c r="P715" s="253"/>
      <c r="Q715" s="253"/>
      <c r="R715" s="253"/>
      <c r="S715" s="253"/>
      <c r="T715" s="254"/>
      <c r="U715" s="14"/>
      <c r="V715" s="14"/>
      <c r="W715" s="14"/>
      <c r="X715" s="14"/>
      <c r="Y715" s="14"/>
      <c r="Z715" s="14"/>
      <c r="AA715" s="14"/>
      <c r="AB715" s="14"/>
      <c r="AC715" s="14"/>
      <c r="AD715" s="14"/>
      <c r="AE715" s="14"/>
      <c r="AT715" s="255" t="s">
        <v>221</v>
      </c>
      <c r="AU715" s="255" t="s">
        <v>83</v>
      </c>
      <c r="AV715" s="14" t="s">
        <v>83</v>
      </c>
      <c r="AW715" s="14" t="s">
        <v>34</v>
      </c>
      <c r="AX715" s="14" t="s">
        <v>74</v>
      </c>
      <c r="AY715" s="255" t="s">
        <v>210</v>
      </c>
    </row>
    <row r="716" s="14" customFormat="1">
      <c r="A716" s="14"/>
      <c r="B716" s="245"/>
      <c r="C716" s="246"/>
      <c r="D716" s="236" t="s">
        <v>221</v>
      </c>
      <c r="E716" s="247" t="s">
        <v>19</v>
      </c>
      <c r="F716" s="248" t="s">
        <v>671</v>
      </c>
      <c r="G716" s="246"/>
      <c r="H716" s="249">
        <v>23.734999999999999</v>
      </c>
      <c r="I716" s="250"/>
      <c r="J716" s="246"/>
      <c r="K716" s="246"/>
      <c r="L716" s="251"/>
      <c r="M716" s="252"/>
      <c r="N716" s="253"/>
      <c r="O716" s="253"/>
      <c r="P716" s="253"/>
      <c r="Q716" s="253"/>
      <c r="R716" s="253"/>
      <c r="S716" s="253"/>
      <c r="T716" s="254"/>
      <c r="U716" s="14"/>
      <c r="V716" s="14"/>
      <c r="W716" s="14"/>
      <c r="X716" s="14"/>
      <c r="Y716" s="14"/>
      <c r="Z716" s="14"/>
      <c r="AA716" s="14"/>
      <c r="AB716" s="14"/>
      <c r="AC716" s="14"/>
      <c r="AD716" s="14"/>
      <c r="AE716" s="14"/>
      <c r="AT716" s="255" t="s">
        <v>221</v>
      </c>
      <c r="AU716" s="255" t="s">
        <v>83</v>
      </c>
      <c r="AV716" s="14" t="s">
        <v>83</v>
      </c>
      <c r="AW716" s="14" t="s">
        <v>34</v>
      </c>
      <c r="AX716" s="14" t="s">
        <v>74</v>
      </c>
      <c r="AY716" s="255" t="s">
        <v>210</v>
      </c>
    </row>
    <row r="717" s="15" customFormat="1">
      <c r="A717" s="15"/>
      <c r="B717" s="256"/>
      <c r="C717" s="257"/>
      <c r="D717" s="236" t="s">
        <v>221</v>
      </c>
      <c r="E717" s="258" t="s">
        <v>19</v>
      </c>
      <c r="F717" s="259" t="s">
        <v>234</v>
      </c>
      <c r="G717" s="257"/>
      <c r="H717" s="260">
        <v>63.427999999999997</v>
      </c>
      <c r="I717" s="261"/>
      <c r="J717" s="257"/>
      <c r="K717" s="257"/>
      <c r="L717" s="262"/>
      <c r="M717" s="263"/>
      <c r="N717" s="264"/>
      <c r="O717" s="264"/>
      <c r="P717" s="264"/>
      <c r="Q717" s="264"/>
      <c r="R717" s="264"/>
      <c r="S717" s="264"/>
      <c r="T717" s="265"/>
      <c r="U717" s="15"/>
      <c r="V717" s="15"/>
      <c r="W717" s="15"/>
      <c r="X717" s="15"/>
      <c r="Y717" s="15"/>
      <c r="Z717" s="15"/>
      <c r="AA717" s="15"/>
      <c r="AB717" s="15"/>
      <c r="AC717" s="15"/>
      <c r="AD717" s="15"/>
      <c r="AE717" s="15"/>
      <c r="AT717" s="266" t="s">
        <v>221</v>
      </c>
      <c r="AU717" s="266" t="s">
        <v>83</v>
      </c>
      <c r="AV717" s="15" t="s">
        <v>91</v>
      </c>
      <c r="AW717" s="15" t="s">
        <v>34</v>
      </c>
      <c r="AX717" s="15" t="s">
        <v>74</v>
      </c>
      <c r="AY717" s="266" t="s">
        <v>210</v>
      </c>
    </row>
    <row r="718" s="13" customFormat="1">
      <c r="A718" s="13"/>
      <c r="B718" s="234"/>
      <c r="C718" s="235"/>
      <c r="D718" s="236" t="s">
        <v>221</v>
      </c>
      <c r="E718" s="237" t="s">
        <v>19</v>
      </c>
      <c r="F718" s="238" t="s">
        <v>672</v>
      </c>
      <c r="G718" s="235"/>
      <c r="H718" s="237" t="s">
        <v>19</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221</v>
      </c>
      <c r="AU718" s="244" t="s">
        <v>83</v>
      </c>
      <c r="AV718" s="13" t="s">
        <v>81</v>
      </c>
      <c r="AW718" s="13" t="s">
        <v>34</v>
      </c>
      <c r="AX718" s="13" t="s">
        <v>74</v>
      </c>
      <c r="AY718" s="244" t="s">
        <v>210</v>
      </c>
    </row>
    <row r="719" s="14" customFormat="1">
      <c r="A719" s="14"/>
      <c r="B719" s="245"/>
      <c r="C719" s="246"/>
      <c r="D719" s="236" t="s">
        <v>221</v>
      </c>
      <c r="E719" s="247" t="s">
        <v>19</v>
      </c>
      <c r="F719" s="248" t="s">
        <v>673</v>
      </c>
      <c r="G719" s="246"/>
      <c r="H719" s="249">
        <v>15.949</v>
      </c>
      <c r="I719" s="250"/>
      <c r="J719" s="246"/>
      <c r="K719" s="246"/>
      <c r="L719" s="251"/>
      <c r="M719" s="252"/>
      <c r="N719" s="253"/>
      <c r="O719" s="253"/>
      <c r="P719" s="253"/>
      <c r="Q719" s="253"/>
      <c r="R719" s="253"/>
      <c r="S719" s="253"/>
      <c r="T719" s="254"/>
      <c r="U719" s="14"/>
      <c r="V719" s="14"/>
      <c r="W719" s="14"/>
      <c r="X719" s="14"/>
      <c r="Y719" s="14"/>
      <c r="Z719" s="14"/>
      <c r="AA719" s="14"/>
      <c r="AB719" s="14"/>
      <c r="AC719" s="14"/>
      <c r="AD719" s="14"/>
      <c r="AE719" s="14"/>
      <c r="AT719" s="255" t="s">
        <v>221</v>
      </c>
      <c r="AU719" s="255" t="s">
        <v>83</v>
      </c>
      <c r="AV719" s="14" t="s">
        <v>83</v>
      </c>
      <c r="AW719" s="14" t="s">
        <v>34</v>
      </c>
      <c r="AX719" s="14" t="s">
        <v>74</v>
      </c>
      <c r="AY719" s="255" t="s">
        <v>210</v>
      </c>
    </row>
    <row r="720" s="14" customFormat="1">
      <c r="A720" s="14"/>
      <c r="B720" s="245"/>
      <c r="C720" s="246"/>
      <c r="D720" s="236" t="s">
        <v>221</v>
      </c>
      <c r="E720" s="247" t="s">
        <v>19</v>
      </c>
      <c r="F720" s="248" t="s">
        <v>674</v>
      </c>
      <c r="G720" s="246"/>
      <c r="H720" s="249">
        <v>-1.9199999999999999</v>
      </c>
      <c r="I720" s="250"/>
      <c r="J720" s="246"/>
      <c r="K720" s="246"/>
      <c r="L720" s="251"/>
      <c r="M720" s="252"/>
      <c r="N720" s="253"/>
      <c r="O720" s="253"/>
      <c r="P720" s="253"/>
      <c r="Q720" s="253"/>
      <c r="R720" s="253"/>
      <c r="S720" s="253"/>
      <c r="T720" s="254"/>
      <c r="U720" s="14"/>
      <c r="V720" s="14"/>
      <c r="W720" s="14"/>
      <c r="X720" s="14"/>
      <c r="Y720" s="14"/>
      <c r="Z720" s="14"/>
      <c r="AA720" s="14"/>
      <c r="AB720" s="14"/>
      <c r="AC720" s="14"/>
      <c r="AD720" s="14"/>
      <c r="AE720" s="14"/>
      <c r="AT720" s="255" t="s">
        <v>221</v>
      </c>
      <c r="AU720" s="255" t="s">
        <v>83</v>
      </c>
      <c r="AV720" s="14" t="s">
        <v>83</v>
      </c>
      <c r="AW720" s="14" t="s">
        <v>34</v>
      </c>
      <c r="AX720" s="14" t="s">
        <v>74</v>
      </c>
      <c r="AY720" s="255" t="s">
        <v>210</v>
      </c>
    </row>
    <row r="721" s="14" customFormat="1">
      <c r="A721" s="14"/>
      <c r="B721" s="245"/>
      <c r="C721" s="246"/>
      <c r="D721" s="236" t="s">
        <v>221</v>
      </c>
      <c r="E721" s="247" t="s">
        <v>19</v>
      </c>
      <c r="F721" s="248" t="s">
        <v>675</v>
      </c>
      <c r="G721" s="246"/>
      <c r="H721" s="249">
        <v>1.696</v>
      </c>
      <c r="I721" s="250"/>
      <c r="J721" s="246"/>
      <c r="K721" s="246"/>
      <c r="L721" s="251"/>
      <c r="M721" s="252"/>
      <c r="N721" s="253"/>
      <c r="O721" s="253"/>
      <c r="P721" s="253"/>
      <c r="Q721" s="253"/>
      <c r="R721" s="253"/>
      <c r="S721" s="253"/>
      <c r="T721" s="254"/>
      <c r="U721" s="14"/>
      <c r="V721" s="14"/>
      <c r="W721" s="14"/>
      <c r="X721" s="14"/>
      <c r="Y721" s="14"/>
      <c r="Z721" s="14"/>
      <c r="AA721" s="14"/>
      <c r="AB721" s="14"/>
      <c r="AC721" s="14"/>
      <c r="AD721" s="14"/>
      <c r="AE721" s="14"/>
      <c r="AT721" s="255" t="s">
        <v>221</v>
      </c>
      <c r="AU721" s="255" t="s">
        <v>83</v>
      </c>
      <c r="AV721" s="14" t="s">
        <v>83</v>
      </c>
      <c r="AW721" s="14" t="s">
        <v>34</v>
      </c>
      <c r="AX721" s="14" t="s">
        <v>74</v>
      </c>
      <c r="AY721" s="255" t="s">
        <v>210</v>
      </c>
    </row>
    <row r="722" s="14" customFormat="1">
      <c r="A722" s="14"/>
      <c r="B722" s="245"/>
      <c r="C722" s="246"/>
      <c r="D722" s="236" t="s">
        <v>221</v>
      </c>
      <c r="E722" s="247" t="s">
        <v>19</v>
      </c>
      <c r="F722" s="248" t="s">
        <v>676</v>
      </c>
      <c r="G722" s="246"/>
      <c r="H722" s="249">
        <v>1.9990000000000001</v>
      </c>
      <c r="I722" s="250"/>
      <c r="J722" s="246"/>
      <c r="K722" s="246"/>
      <c r="L722" s="251"/>
      <c r="M722" s="252"/>
      <c r="N722" s="253"/>
      <c r="O722" s="253"/>
      <c r="P722" s="253"/>
      <c r="Q722" s="253"/>
      <c r="R722" s="253"/>
      <c r="S722" s="253"/>
      <c r="T722" s="254"/>
      <c r="U722" s="14"/>
      <c r="V722" s="14"/>
      <c r="W722" s="14"/>
      <c r="X722" s="14"/>
      <c r="Y722" s="14"/>
      <c r="Z722" s="14"/>
      <c r="AA722" s="14"/>
      <c r="AB722" s="14"/>
      <c r="AC722" s="14"/>
      <c r="AD722" s="14"/>
      <c r="AE722" s="14"/>
      <c r="AT722" s="255" t="s">
        <v>221</v>
      </c>
      <c r="AU722" s="255" t="s">
        <v>83</v>
      </c>
      <c r="AV722" s="14" t="s">
        <v>83</v>
      </c>
      <c r="AW722" s="14" t="s">
        <v>34</v>
      </c>
      <c r="AX722" s="14" t="s">
        <v>74</v>
      </c>
      <c r="AY722" s="255" t="s">
        <v>210</v>
      </c>
    </row>
    <row r="723" s="15" customFormat="1">
      <c r="A723" s="15"/>
      <c r="B723" s="256"/>
      <c r="C723" s="257"/>
      <c r="D723" s="236" t="s">
        <v>221</v>
      </c>
      <c r="E723" s="258" t="s">
        <v>19</v>
      </c>
      <c r="F723" s="259" t="s">
        <v>234</v>
      </c>
      <c r="G723" s="257"/>
      <c r="H723" s="260">
        <v>17.724</v>
      </c>
      <c r="I723" s="261"/>
      <c r="J723" s="257"/>
      <c r="K723" s="257"/>
      <c r="L723" s="262"/>
      <c r="M723" s="263"/>
      <c r="N723" s="264"/>
      <c r="O723" s="264"/>
      <c r="P723" s="264"/>
      <c r="Q723" s="264"/>
      <c r="R723" s="264"/>
      <c r="S723" s="264"/>
      <c r="T723" s="265"/>
      <c r="U723" s="15"/>
      <c r="V723" s="15"/>
      <c r="W723" s="15"/>
      <c r="X723" s="15"/>
      <c r="Y723" s="15"/>
      <c r="Z723" s="15"/>
      <c r="AA723" s="15"/>
      <c r="AB723" s="15"/>
      <c r="AC723" s="15"/>
      <c r="AD723" s="15"/>
      <c r="AE723" s="15"/>
      <c r="AT723" s="266" t="s">
        <v>221</v>
      </c>
      <c r="AU723" s="266" t="s">
        <v>83</v>
      </c>
      <c r="AV723" s="15" t="s">
        <v>91</v>
      </c>
      <c r="AW723" s="15" t="s">
        <v>34</v>
      </c>
      <c r="AX723" s="15" t="s">
        <v>74</v>
      </c>
      <c r="AY723" s="266" t="s">
        <v>210</v>
      </c>
    </row>
    <row r="724" s="13" customFormat="1">
      <c r="A724" s="13"/>
      <c r="B724" s="234"/>
      <c r="C724" s="235"/>
      <c r="D724" s="236" t="s">
        <v>221</v>
      </c>
      <c r="E724" s="237" t="s">
        <v>19</v>
      </c>
      <c r="F724" s="238" t="s">
        <v>677</v>
      </c>
      <c r="G724" s="235"/>
      <c r="H724" s="237" t="s">
        <v>19</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221</v>
      </c>
      <c r="AU724" s="244" t="s">
        <v>83</v>
      </c>
      <c r="AV724" s="13" t="s">
        <v>81</v>
      </c>
      <c r="AW724" s="13" t="s">
        <v>34</v>
      </c>
      <c r="AX724" s="13" t="s">
        <v>74</v>
      </c>
      <c r="AY724" s="244" t="s">
        <v>210</v>
      </c>
    </row>
    <row r="725" s="14" customFormat="1">
      <c r="A725" s="14"/>
      <c r="B725" s="245"/>
      <c r="C725" s="246"/>
      <c r="D725" s="236" t="s">
        <v>221</v>
      </c>
      <c r="E725" s="247" t="s">
        <v>19</v>
      </c>
      <c r="F725" s="248" t="s">
        <v>678</v>
      </c>
      <c r="G725" s="246"/>
      <c r="H725" s="249">
        <v>47.582000000000001</v>
      </c>
      <c r="I725" s="250"/>
      <c r="J725" s="246"/>
      <c r="K725" s="246"/>
      <c r="L725" s="251"/>
      <c r="M725" s="252"/>
      <c r="N725" s="253"/>
      <c r="O725" s="253"/>
      <c r="P725" s="253"/>
      <c r="Q725" s="253"/>
      <c r="R725" s="253"/>
      <c r="S725" s="253"/>
      <c r="T725" s="254"/>
      <c r="U725" s="14"/>
      <c r="V725" s="14"/>
      <c r="W725" s="14"/>
      <c r="X725" s="14"/>
      <c r="Y725" s="14"/>
      <c r="Z725" s="14"/>
      <c r="AA725" s="14"/>
      <c r="AB725" s="14"/>
      <c r="AC725" s="14"/>
      <c r="AD725" s="14"/>
      <c r="AE725" s="14"/>
      <c r="AT725" s="255" t="s">
        <v>221</v>
      </c>
      <c r="AU725" s="255" t="s">
        <v>83</v>
      </c>
      <c r="AV725" s="14" t="s">
        <v>83</v>
      </c>
      <c r="AW725" s="14" t="s">
        <v>34</v>
      </c>
      <c r="AX725" s="14" t="s">
        <v>74</v>
      </c>
      <c r="AY725" s="255" t="s">
        <v>210</v>
      </c>
    </row>
    <row r="726" s="14" customFormat="1">
      <c r="A726" s="14"/>
      <c r="B726" s="245"/>
      <c r="C726" s="246"/>
      <c r="D726" s="236" t="s">
        <v>221</v>
      </c>
      <c r="E726" s="247" t="s">
        <v>19</v>
      </c>
      <c r="F726" s="248" t="s">
        <v>679</v>
      </c>
      <c r="G726" s="246"/>
      <c r="H726" s="249">
        <v>-1.6359999999999999</v>
      </c>
      <c r="I726" s="250"/>
      <c r="J726" s="246"/>
      <c r="K726" s="246"/>
      <c r="L726" s="251"/>
      <c r="M726" s="252"/>
      <c r="N726" s="253"/>
      <c r="O726" s="253"/>
      <c r="P726" s="253"/>
      <c r="Q726" s="253"/>
      <c r="R726" s="253"/>
      <c r="S726" s="253"/>
      <c r="T726" s="254"/>
      <c r="U726" s="14"/>
      <c r="V726" s="14"/>
      <c r="W726" s="14"/>
      <c r="X726" s="14"/>
      <c r="Y726" s="14"/>
      <c r="Z726" s="14"/>
      <c r="AA726" s="14"/>
      <c r="AB726" s="14"/>
      <c r="AC726" s="14"/>
      <c r="AD726" s="14"/>
      <c r="AE726" s="14"/>
      <c r="AT726" s="255" t="s">
        <v>221</v>
      </c>
      <c r="AU726" s="255" t="s">
        <v>83</v>
      </c>
      <c r="AV726" s="14" t="s">
        <v>83</v>
      </c>
      <c r="AW726" s="14" t="s">
        <v>34</v>
      </c>
      <c r="AX726" s="14" t="s">
        <v>74</v>
      </c>
      <c r="AY726" s="255" t="s">
        <v>210</v>
      </c>
    </row>
    <row r="727" s="14" customFormat="1">
      <c r="A727" s="14"/>
      <c r="B727" s="245"/>
      <c r="C727" s="246"/>
      <c r="D727" s="236" t="s">
        <v>221</v>
      </c>
      <c r="E727" s="247" t="s">
        <v>19</v>
      </c>
      <c r="F727" s="248" t="s">
        <v>680</v>
      </c>
      <c r="G727" s="246"/>
      <c r="H727" s="249">
        <v>2.6299999999999999</v>
      </c>
      <c r="I727" s="250"/>
      <c r="J727" s="246"/>
      <c r="K727" s="246"/>
      <c r="L727" s="251"/>
      <c r="M727" s="252"/>
      <c r="N727" s="253"/>
      <c r="O727" s="253"/>
      <c r="P727" s="253"/>
      <c r="Q727" s="253"/>
      <c r="R727" s="253"/>
      <c r="S727" s="253"/>
      <c r="T727" s="254"/>
      <c r="U727" s="14"/>
      <c r="V727" s="14"/>
      <c r="W727" s="14"/>
      <c r="X727" s="14"/>
      <c r="Y727" s="14"/>
      <c r="Z727" s="14"/>
      <c r="AA727" s="14"/>
      <c r="AB727" s="14"/>
      <c r="AC727" s="14"/>
      <c r="AD727" s="14"/>
      <c r="AE727" s="14"/>
      <c r="AT727" s="255" t="s">
        <v>221</v>
      </c>
      <c r="AU727" s="255" t="s">
        <v>83</v>
      </c>
      <c r="AV727" s="14" t="s">
        <v>83</v>
      </c>
      <c r="AW727" s="14" t="s">
        <v>34</v>
      </c>
      <c r="AX727" s="14" t="s">
        <v>74</v>
      </c>
      <c r="AY727" s="255" t="s">
        <v>210</v>
      </c>
    </row>
    <row r="728" s="14" customFormat="1">
      <c r="A728" s="14"/>
      <c r="B728" s="245"/>
      <c r="C728" s="246"/>
      <c r="D728" s="236" t="s">
        <v>221</v>
      </c>
      <c r="E728" s="247" t="s">
        <v>19</v>
      </c>
      <c r="F728" s="248" t="s">
        <v>681</v>
      </c>
      <c r="G728" s="246"/>
      <c r="H728" s="249">
        <v>-3.1619999999999999</v>
      </c>
      <c r="I728" s="250"/>
      <c r="J728" s="246"/>
      <c r="K728" s="246"/>
      <c r="L728" s="251"/>
      <c r="M728" s="252"/>
      <c r="N728" s="253"/>
      <c r="O728" s="253"/>
      <c r="P728" s="253"/>
      <c r="Q728" s="253"/>
      <c r="R728" s="253"/>
      <c r="S728" s="253"/>
      <c r="T728" s="254"/>
      <c r="U728" s="14"/>
      <c r="V728" s="14"/>
      <c r="W728" s="14"/>
      <c r="X728" s="14"/>
      <c r="Y728" s="14"/>
      <c r="Z728" s="14"/>
      <c r="AA728" s="14"/>
      <c r="AB728" s="14"/>
      <c r="AC728" s="14"/>
      <c r="AD728" s="14"/>
      <c r="AE728" s="14"/>
      <c r="AT728" s="255" t="s">
        <v>221</v>
      </c>
      <c r="AU728" s="255" t="s">
        <v>83</v>
      </c>
      <c r="AV728" s="14" t="s">
        <v>83</v>
      </c>
      <c r="AW728" s="14" t="s">
        <v>34</v>
      </c>
      <c r="AX728" s="14" t="s">
        <v>74</v>
      </c>
      <c r="AY728" s="255" t="s">
        <v>210</v>
      </c>
    </row>
    <row r="729" s="13" customFormat="1">
      <c r="A729" s="13"/>
      <c r="B729" s="234"/>
      <c r="C729" s="235"/>
      <c r="D729" s="236" t="s">
        <v>221</v>
      </c>
      <c r="E729" s="237" t="s">
        <v>19</v>
      </c>
      <c r="F729" s="238" t="s">
        <v>682</v>
      </c>
      <c r="G729" s="235"/>
      <c r="H729" s="237" t="s">
        <v>19</v>
      </c>
      <c r="I729" s="239"/>
      <c r="J729" s="235"/>
      <c r="K729" s="235"/>
      <c r="L729" s="240"/>
      <c r="M729" s="241"/>
      <c r="N729" s="242"/>
      <c r="O729" s="242"/>
      <c r="P729" s="242"/>
      <c r="Q729" s="242"/>
      <c r="R729" s="242"/>
      <c r="S729" s="242"/>
      <c r="T729" s="243"/>
      <c r="U729" s="13"/>
      <c r="V729" s="13"/>
      <c r="W729" s="13"/>
      <c r="X729" s="13"/>
      <c r="Y729" s="13"/>
      <c r="Z729" s="13"/>
      <c r="AA729" s="13"/>
      <c r="AB729" s="13"/>
      <c r="AC729" s="13"/>
      <c r="AD729" s="13"/>
      <c r="AE729" s="13"/>
      <c r="AT729" s="244" t="s">
        <v>221</v>
      </c>
      <c r="AU729" s="244" t="s">
        <v>83</v>
      </c>
      <c r="AV729" s="13" t="s">
        <v>81</v>
      </c>
      <c r="AW729" s="13" t="s">
        <v>34</v>
      </c>
      <c r="AX729" s="13" t="s">
        <v>74</v>
      </c>
      <c r="AY729" s="244" t="s">
        <v>210</v>
      </c>
    </row>
    <row r="730" s="14" customFormat="1">
      <c r="A730" s="14"/>
      <c r="B730" s="245"/>
      <c r="C730" s="246"/>
      <c r="D730" s="236" t="s">
        <v>221</v>
      </c>
      <c r="E730" s="247" t="s">
        <v>19</v>
      </c>
      <c r="F730" s="248" t="s">
        <v>683</v>
      </c>
      <c r="G730" s="246"/>
      <c r="H730" s="249">
        <v>0.75900000000000001</v>
      </c>
      <c r="I730" s="250"/>
      <c r="J730" s="246"/>
      <c r="K730" s="246"/>
      <c r="L730" s="251"/>
      <c r="M730" s="252"/>
      <c r="N730" s="253"/>
      <c r="O730" s="253"/>
      <c r="P730" s="253"/>
      <c r="Q730" s="253"/>
      <c r="R730" s="253"/>
      <c r="S730" s="253"/>
      <c r="T730" s="254"/>
      <c r="U730" s="14"/>
      <c r="V730" s="14"/>
      <c r="W730" s="14"/>
      <c r="X730" s="14"/>
      <c r="Y730" s="14"/>
      <c r="Z730" s="14"/>
      <c r="AA730" s="14"/>
      <c r="AB730" s="14"/>
      <c r="AC730" s="14"/>
      <c r="AD730" s="14"/>
      <c r="AE730" s="14"/>
      <c r="AT730" s="255" t="s">
        <v>221</v>
      </c>
      <c r="AU730" s="255" t="s">
        <v>83</v>
      </c>
      <c r="AV730" s="14" t="s">
        <v>83</v>
      </c>
      <c r="AW730" s="14" t="s">
        <v>34</v>
      </c>
      <c r="AX730" s="14" t="s">
        <v>74</v>
      </c>
      <c r="AY730" s="255" t="s">
        <v>210</v>
      </c>
    </row>
    <row r="731" s="14" customFormat="1">
      <c r="A731" s="14"/>
      <c r="B731" s="245"/>
      <c r="C731" s="246"/>
      <c r="D731" s="236" t="s">
        <v>221</v>
      </c>
      <c r="E731" s="247" t="s">
        <v>19</v>
      </c>
      <c r="F731" s="248" t="s">
        <v>684</v>
      </c>
      <c r="G731" s="246"/>
      <c r="H731" s="249">
        <v>0.71099999999999997</v>
      </c>
      <c r="I731" s="250"/>
      <c r="J731" s="246"/>
      <c r="K731" s="246"/>
      <c r="L731" s="251"/>
      <c r="M731" s="252"/>
      <c r="N731" s="253"/>
      <c r="O731" s="253"/>
      <c r="P731" s="253"/>
      <c r="Q731" s="253"/>
      <c r="R731" s="253"/>
      <c r="S731" s="253"/>
      <c r="T731" s="254"/>
      <c r="U731" s="14"/>
      <c r="V731" s="14"/>
      <c r="W731" s="14"/>
      <c r="X731" s="14"/>
      <c r="Y731" s="14"/>
      <c r="Z731" s="14"/>
      <c r="AA731" s="14"/>
      <c r="AB731" s="14"/>
      <c r="AC731" s="14"/>
      <c r="AD731" s="14"/>
      <c r="AE731" s="14"/>
      <c r="AT731" s="255" t="s">
        <v>221</v>
      </c>
      <c r="AU731" s="255" t="s">
        <v>83</v>
      </c>
      <c r="AV731" s="14" t="s">
        <v>83</v>
      </c>
      <c r="AW731" s="14" t="s">
        <v>34</v>
      </c>
      <c r="AX731" s="14" t="s">
        <v>74</v>
      </c>
      <c r="AY731" s="255" t="s">
        <v>210</v>
      </c>
    </row>
    <row r="732" s="14" customFormat="1">
      <c r="A732" s="14"/>
      <c r="B732" s="245"/>
      <c r="C732" s="246"/>
      <c r="D732" s="236" t="s">
        <v>221</v>
      </c>
      <c r="E732" s="247" t="s">
        <v>19</v>
      </c>
      <c r="F732" s="248" t="s">
        <v>685</v>
      </c>
      <c r="G732" s="246"/>
      <c r="H732" s="249">
        <v>0.75600000000000001</v>
      </c>
      <c r="I732" s="250"/>
      <c r="J732" s="246"/>
      <c r="K732" s="246"/>
      <c r="L732" s="251"/>
      <c r="M732" s="252"/>
      <c r="N732" s="253"/>
      <c r="O732" s="253"/>
      <c r="P732" s="253"/>
      <c r="Q732" s="253"/>
      <c r="R732" s="253"/>
      <c r="S732" s="253"/>
      <c r="T732" s="254"/>
      <c r="U732" s="14"/>
      <c r="V732" s="14"/>
      <c r="W732" s="14"/>
      <c r="X732" s="14"/>
      <c r="Y732" s="14"/>
      <c r="Z732" s="14"/>
      <c r="AA732" s="14"/>
      <c r="AB732" s="14"/>
      <c r="AC732" s="14"/>
      <c r="AD732" s="14"/>
      <c r="AE732" s="14"/>
      <c r="AT732" s="255" t="s">
        <v>221</v>
      </c>
      <c r="AU732" s="255" t="s">
        <v>83</v>
      </c>
      <c r="AV732" s="14" t="s">
        <v>83</v>
      </c>
      <c r="AW732" s="14" t="s">
        <v>34</v>
      </c>
      <c r="AX732" s="14" t="s">
        <v>74</v>
      </c>
      <c r="AY732" s="255" t="s">
        <v>210</v>
      </c>
    </row>
    <row r="733" s="14" customFormat="1">
      <c r="A733" s="14"/>
      <c r="B733" s="245"/>
      <c r="C733" s="246"/>
      <c r="D733" s="236" t="s">
        <v>221</v>
      </c>
      <c r="E733" s="247" t="s">
        <v>19</v>
      </c>
      <c r="F733" s="248" t="s">
        <v>684</v>
      </c>
      <c r="G733" s="246"/>
      <c r="H733" s="249">
        <v>0.71099999999999997</v>
      </c>
      <c r="I733" s="250"/>
      <c r="J733" s="246"/>
      <c r="K733" s="246"/>
      <c r="L733" s="251"/>
      <c r="M733" s="252"/>
      <c r="N733" s="253"/>
      <c r="O733" s="253"/>
      <c r="P733" s="253"/>
      <c r="Q733" s="253"/>
      <c r="R733" s="253"/>
      <c r="S733" s="253"/>
      <c r="T733" s="254"/>
      <c r="U733" s="14"/>
      <c r="V733" s="14"/>
      <c r="W733" s="14"/>
      <c r="X733" s="14"/>
      <c r="Y733" s="14"/>
      <c r="Z733" s="14"/>
      <c r="AA733" s="14"/>
      <c r="AB733" s="14"/>
      <c r="AC733" s="14"/>
      <c r="AD733" s="14"/>
      <c r="AE733" s="14"/>
      <c r="AT733" s="255" t="s">
        <v>221</v>
      </c>
      <c r="AU733" s="255" t="s">
        <v>83</v>
      </c>
      <c r="AV733" s="14" t="s">
        <v>83</v>
      </c>
      <c r="AW733" s="14" t="s">
        <v>34</v>
      </c>
      <c r="AX733" s="14" t="s">
        <v>74</v>
      </c>
      <c r="AY733" s="255" t="s">
        <v>210</v>
      </c>
    </row>
    <row r="734" s="14" customFormat="1">
      <c r="A734" s="14"/>
      <c r="B734" s="245"/>
      <c r="C734" s="246"/>
      <c r="D734" s="236" t="s">
        <v>221</v>
      </c>
      <c r="E734" s="247" t="s">
        <v>19</v>
      </c>
      <c r="F734" s="248" t="s">
        <v>686</v>
      </c>
      <c r="G734" s="246"/>
      <c r="H734" s="249">
        <v>0.75900000000000001</v>
      </c>
      <c r="I734" s="250"/>
      <c r="J734" s="246"/>
      <c r="K734" s="246"/>
      <c r="L734" s="251"/>
      <c r="M734" s="252"/>
      <c r="N734" s="253"/>
      <c r="O734" s="253"/>
      <c r="P734" s="253"/>
      <c r="Q734" s="253"/>
      <c r="R734" s="253"/>
      <c r="S734" s="253"/>
      <c r="T734" s="254"/>
      <c r="U734" s="14"/>
      <c r="V734" s="14"/>
      <c r="W734" s="14"/>
      <c r="X734" s="14"/>
      <c r="Y734" s="14"/>
      <c r="Z734" s="14"/>
      <c r="AA734" s="14"/>
      <c r="AB734" s="14"/>
      <c r="AC734" s="14"/>
      <c r="AD734" s="14"/>
      <c r="AE734" s="14"/>
      <c r="AT734" s="255" t="s">
        <v>221</v>
      </c>
      <c r="AU734" s="255" t="s">
        <v>83</v>
      </c>
      <c r="AV734" s="14" t="s">
        <v>83</v>
      </c>
      <c r="AW734" s="14" t="s">
        <v>34</v>
      </c>
      <c r="AX734" s="14" t="s">
        <v>74</v>
      </c>
      <c r="AY734" s="255" t="s">
        <v>210</v>
      </c>
    </row>
    <row r="735" s="14" customFormat="1">
      <c r="A735" s="14"/>
      <c r="B735" s="245"/>
      <c r="C735" s="246"/>
      <c r="D735" s="236" t="s">
        <v>221</v>
      </c>
      <c r="E735" s="247" t="s">
        <v>19</v>
      </c>
      <c r="F735" s="248" t="s">
        <v>684</v>
      </c>
      <c r="G735" s="246"/>
      <c r="H735" s="249">
        <v>0.71099999999999997</v>
      </c>
      <c r="I735" s="250"/>
      <c r="J735" s="246"/>
      <c r="K735" s="246"/>
      <c r="L735" s="251"/>
      <c r="M735" s="252"/>
      <c r="N735" s="253"/>
      <c r="O735" s="253"/>
      <c r="P735" s="253"/>
      <c r="Q735" s="253"/>
      <c r="R735" s="253"/>
      <c r="S735" s="253"/>
      <c r="T735" s="254"/>
      <c r="U735" s="14"/>
      <c r="V735" s="14"/>
      <c r="W735" s="14"/>
      <c r="X735" s="14"/>
      <c r="Y735" s="14"/>
      <c r="Z735" s="14"/>
      <c r="AA735" s="14"/>
      <c r="AB735" s="14"/>
      <c r="AC735" s="14"/>
      <c r="AD735" s="14"/>
      <c r="AE735" s="14"/>
      <c r="AT735" s="255" t="s">
        <v>221</v>
      </c>
      <c r="AU735" s="255" t="s">
        <v>83</v>
      </c>
      <c r="AV735" s="14" t="s">
        <v>83</v>
      </c>
      <c r="AW735" s="14" t="s">
        <v>34</v>
      </c>
      <c r="AX735" s="14" t="s">
        <v>74</v>
      </c>
      <c r="AY735" s="255" t="s">
        <v>210</v>
      </c>
    </row>
    <row r="736" s="14" customFormat="1">
      <c r="A736" s="14"/>
      <c r="B736" s="245"/>
      <c r="C736" s="246"/>
      <c r="D736" s="236" t="s">
        <v>221</v>
      </c>
      <c r="E736" s="247" t="s">
        <v>19</v>
      </c>
      <c r="F736" s="248" t="s">
        <v>687</v>
      </c>
      <c r="G736" s="246"/>
      <c r="H736" s="249">
        <v>0.76200000000000001</v>
      </c>
      <c r="I736" s="250"/>
      <c r="J736" s="246"/>
      <c r="K736" s="246"/>
      <c r="L736" s="251"/>
      <c r="M736" s="252"/>
      <c r="N736" s="253"/>
      <c r="O736" s="253"/>
      <c r="P736" s="253"/>
      <c r="Q736" s="253"/>
      <c r="R736" s="253"/>
      <c r="S736" s="253"/>
      <c r="T736" s="254"/>
      <c r="U736" s="14"/>
      <c r="V736" s="14"/>
      <c r="W736" s="14"/>
      <c r="X736" s="14"/>
      <c r="Y736" s="14"/>
      <c r="Z736" s="14"/>
      <c r="AA736" s="14"/>
      <c r="AB736" s="14"/>
      <c r="AC736" s="14"/>
      <c r="AD736" s="14"/>
      <c r="AE736" s="14"/>
      <c r="AT736" s="255" t="s">
        <v>221</v>
      </c>
      <c r="AU736" s="255" t="s">
        <v>83</v>
      </c>
      <c r="AV736" s="14" t="s">
        <v>83</v>
      </c>
      <c r="AW736" s="14" t="s">
        <v>34</v>
      </c>
      <c r="AX736" s="14" t="s">
        <v>74</v>
      </c>
      <c r="AY736" s="255" t="s">
        <v>210</v>
      </c>
    </row>
    <row r="737" s="14" customFormat="1">
      <c r="A737" s="14"/>
      <c r="B737" s="245"/>
      <c r="C737" s="246"/>
      <c r="D737" s="236" t="s">
        <v>221</v>
      </c>
      <c r="E737" s="247" t="s">
        <v>19</v>
      </c>
      <c r="F737" s="248" t="s">
        <v>684</v>
      </c>
      <c r="G737" s="246"/>
      <c r="H737" s="249">
        <v>0.71099999999999997</v>
      </c>
      <c r="I737" s="250"/>
      <c r="J737" s="246"/>
      <c r="K737" s="246"/>
      <c r="L737" s="251"/>
      <c r="M737" s="252"/>
      <c r="N737" s="253"/>
      <c r="O737" s="253"/>
      <c r="P737" s="253"/>
      <c r="Q737" s="253"/>
      <c r="R737" s="253"/>
      <c r="S737" s="253"/>
      <c r="T737" s="254"/>
      <c r="U737" s="14"/>
      <c r="V737" s="14"/>
      <c r="W737" s="14"/>
      <c r="X737" s="14"/>
      <c r="Y737" s="14"/>
      <c r="Z737" s="14"/>
      <c r="AA737" s="14"/>
      <c r="AB737" s="14"/>
      <c r="AC737" s="14"/>
      <c r="AD737" s="14"/>
      <c r="AE737" s="14"/>
      <c r="AT737" s="255" t="s">
        <v>221</v>
      </c>
      <c r="AU737" s="255" t="s">
        <v>83</v>
      </c>
      <c r="AV737" s="14" t="s">
        <v>83</v>
      </c>
      <c r="AW737" s="14" t="s">
        <v>34</v>
      </c>
      <c r="AX737" s="14" t="s">
        <v>74</v>
      </c>
      <c r="AY737" s="255" t="s">
        <v>210</v>
      </c>
    </row>
    <row r="738" s="14" customFormat="1">
      <c r="A738" s="14"/>
      <c r="B738" s="245"/>
      <c r="C738" s="246"/>
      <c r="D738" s="236" t="s">
        <v>221</v>
      </c>
      <c r="E738" s="247" t="s">
        <v>19</v>
      </c>
      <c r="F738" s="248" t="s">
        <v>688</v>
      </c>
      <c r="G738" s="246"/>
      <c r="H738" s="249">
        <v>0.76500000000000001</v>
      </c>
      <c r="I738" s="250"/>
      <c r="J738" s="246"/>
      <c r="K738" s="246"/>
      <c r="L738" s="251"/>
      <c r="M738" s="252"/>
      <c r="N738" s="253"/>
      <c r="O738" s="253"/>
      <c r="P738" s="253"/>
      <c r="Q738" s="253"/>
      <c r="R738" s="253"/>
      <c r="S738" s="253"/>
      <c r="T738" s="254"/>
      <c r="U738" s="14"/>
      <c r="V738" s="14"/>
      <c r="W738" s="14"/>
      <c r="X738" s="14"/>
      <c r="Y738" s="14"/>
      <c r="Z738" s="14"/>
      <c r="AA738" s="14"/>
      <c r="AB738" s="14"/>
      <c r="AC738" s="14"/>
      <c r="AD738" s="14"/>
      <c r="AE738" s="14"/>
      <c r="AT738" s="255" t="s">
        <v>221</v>
      </c>
      <c r="AU738" s="255" t="s">
        <v>83</v>
      </c>
      <c r="AV738" s="14" t="s">
        <v>83</v>
      </c>
      <c r="AW738" s="14" t="s">
        <v>34</v>
      </c>
      <c r="AX738" s="14" t="s">
        <v>74</v>
      </c>
      <c r="AY738" s="255" t="s">
        <v>210</v>
      </c>
    </row>
    <row r="739" s="14" customFormat="1">
      <c r="A739" s="14"/>
      <c r="B739" s="245"/>
      <c r="C739" s="246"/>
      <c r="D739" s="236" t="s">
        <v>221</v>
      </c>
      <c r="E739" s="247" t="s">
        <v>19</v>
      </c>
      <c r="F739" s="248" t="s">
        <v>684</v>
      </c>
      <c r="G739" s="246"/>
      <c r="H739" s="249">
        <v>0.71099999999999997</v>
      </c>
      <c r="I739" s="250"/>
      <c r="J739" s="246"/>
      <c r="K739" s="246"/>
      <c r="L739" s="251"/>
      <c r="M739" s="252"/>
      <c r="N739" s="253"/>
      <c r="O739" s="253"/>
      <c r="P739" s="253"/>
      <c r="Q739" s="253"/>
      <c r="R739" s="253"/>
      <c r="S739" s="253"/>
      <c r="T739" s="254"/>
      <c r="U739" s="14"/>
      <c r="V739" s="14"/>
      <c r="W739" s="14"/>
      <c r="X739" s="14"/>
      <c r="Y739" s="14"/>
      <c r="Z739" s="14"/>
      <c r="AA739" s="14"/>
      <c r="AB739" s="14"/>
      <c r="AC739" s="14"/>
      <c r="AD739" s="14"/>
      <c r="AE739" s="14"/>
      <c r="AT739" s="255" t="s">
        <v>221</v>
      </c>
      <c r="AU739" s="255" t="s">
        <v>83</v>
      </c>
      <c r="AV739" s="14" t="s">
        <v>83</v>
      </c>
      <c r="AW739" s="14" t="s">
        <v>34</v>
      </c>
      <c r="AX739" s="14" t="s">
        <v>74</v>
      </c>
      <c r="AY739" s="255" t="s">
        <v>210</v>
      </c>
    </row>
    <row r="740" s="14" customFormat="1">
      <c r="A740" s="14"/>
      <c r="B740" s="245"/>
      <c r="C740" s="246"/>
      <c r="D740" s="236" t="s">
        <v>221</v>
      </c>
      <c r="E740" s="247" t="s">
        <v>19</v>
      </c>
      <c r="F740" s="248" t="s">
        <v>689</v>
      </c>
      <c r="G740" s="246"/>
      <c r="H740" s="249">
        <v>13.098000000000001</v>
      </c>
      <c r="I740" s="250"/>
      <c r="J740" s="246"/>
      <c r="K740" s="246"/>
      <c r="L740" s="251"/>
      <c r="M740" s="252"/>
      <c r="N740" s="253"/>
      <c r="O740" s="253"/>
      <c r="P740" s="253"/>
      <c r="Q740" s="253"/>
      <c r="R740" s="253"/>
      <c r="S740" s="253"/>
      <c r="T740" s="254"/>
      <c r="U740" s="14"/>
      <c r="V740" s="14"/>
      <c r="W740" s="14"/>
      <c r="X740" s="14"/>
      <c r="Y740" s="14"/>
      <c r="Z740" s="14"/>
      <c r="AA740" s="14"/>
      <c r="AB740" s="14"/>
      <c r="AC740" s="14"/>
      <c r="AD740" s="14"/>
      <c r="AE740" s="14"/>
      <c r="AT740" s="255" t="s">
        <v>221</v>
      </c>
      <c r="AU740" s="255" t="s">
        <v>83</v>
      </c>
      <c r="AV740" s="14" t="s">
        <v>83</v>
      </c>
      <c r="AW740" s="14" t="s">
        <v>34</v>
      </c>
      <c r="AX740" s="14" t="s">
        <v>74</v>
      </c>
      <c r="AY740" s="255" t="s">
        <v>210</v>
      </c>
    </row>
    <row r="741" s="14" customFormat="1">
      <c r="A741" s="14"/>
      <c r="B741" s="245"/>
      <c r="C741" s="246"/>
      <c r="D741" s="236" t="s">
        <v>221</v>
      </c>
      <c r="E741" s="247" t="s">
        <v>19</v>
      </c>
      <c r="F741" s="248" t="s">
        <v>679</v>
      </c>
      <c r="G741" s="246"/>
      <c r="H741" s="249">
        <v>-1.6359999999999999</v>
      </c>
      <c r="I741" s="250"/>
      <c r="J741" s="246"/>
      <c r="K741" s="246"/>
      <c r="L741" s="251"/>
      <c r="M741" s="252"/>
      <c r="N741" s="253"/>
      <c r="O741" s="253"/>
      <c r="P741" s="253"/>
      <c r="Q741" s="253"/>
      <c r="R741" s="253"/>
      <c r="S741" s="253"/>
      <c r="T741" s="254"/>
      <c r="U741" s="14"/>
      <c r="V741" s="14"/>
      <c r="W741" s="14"/>
      <c r="X741" s="14"/>
      <c r="Y741" s="14"/>
      <c r="Z741" s="14"/>
      <c r="AA741" s="14"/>
      <c r="AB741" s="14"/>
      <c r="AC741" s="14"/>
      <c r="AD741" s="14"/>
      <c r="AE741" s="14"/>
      <c r="AT741" s="255" t="s">
        <v>221</v>
      </c>
      <c r="AU741" s="255" t="s">
        <v>83</v>
      </c>
      <c r="AV741" s="14" t="s">
        <v>83</v>
      </c>
      <c r="AW741" s="14" t="s">
        <v>34</v>
      </c>
      <c r="AX741" s="14" t="s">
        <v>74</v>
      </c>
      <c r="AY741" s="255" t="s">
        <v>210</v>
      </c>
    </row>
    <row r="742" s="15" customFormat="1">
      <c r="A742" s="15"/>
      <c r="B742" s="256"/>
      <c r="C742" s="257"/>
      <c r="D742" s="236" t="s">
        <v>221</v>
      </c>
      <c r="E742" s="258" t="s">
        <v>19</v>
      </c>
      <c r="F742" s="259" t="s">
        <v>234</v>
      </c>
      <c r="G742" s="257"/>
      <c r="H742" s="260">
        <v>64.231999999999999</v>
      </c>
      <c r="I742" s="261"/>
      <c r="J742" s="257"/>
      <c r="K742" s="257"/>
      <c r="L742" s="262"/>
      <c r="M742" s="263"/>
      <c r="N742" s="264"/>
      <c r="O742" s="264"/>
      <c r="P742" s="264"/>
      <c r="Q742" s="264"/>
      <c r="R742" s="264"/>
      <c r="S742" s="264"/>
      <c r="T742" s="265"/>
      <c r="U742" s="15"/>
      <c r="V742" s="15"/>
      <c r="W742" s="15"/>
      <c r="X742" s="15"/>
      <c r="Y742" s="15"/>
      <c r="Z742" s="15"/>
      <c r="AA742" s="15"/>
      <c r="AB742" s="15"/>
      <c r="AC742" s="15"/>
      <c r="AD742" s="15"/>
      <c r="AE742" s="15"/>
      <c r="AT742" s="266" t="s">
        <v>221</v>
      </c>
      <c r="AU742" s="266" t="s">
        <v>83</v>
      </c>
      <c r="AV742" s="15" t="s">
        <v>91</v>
      </c>
      <c r="AW742" s="15" t="s">
        <v>34</v>
      </c>
      <c r="AX742" s="15" t="s">
        <v>74</v>
      </c>
      <c r="AY742" s="266" t="s">
        <v>210</v>
      </c>
    </row>
    <row r="743" s="13" customFormat="1">
      <c r="A743" s="13"/>
      <c r="B743" s="234"/>
      <c r="C743" s="235"/>
      <c r="D743" s="236" t="s">
        <v>221</v>
      </c>
      <c r="E743" s="237" t="s">
        <v>19</v>
      </c>
      <c r="F743" s="238" t="s">
        <v>5167</v>
      </c>
      <c r="G743" s="235"/>
      <c r="H743" s="237" t="s">
        <v>19</v>
      </c>
      <c r="I743" s="239"/>
      <c r="J743" s="235"/>
      <c r="K743" s="235"/>
      <c r="L743" s="240"/>
      <c r="M743" s="241"/>
      <c r="N743" s="242"/>
      <c r="O743" s="242"/>
      <c r="P743" s="242"/>
      <c r="Q743" s="242"/>
      <c r="R743" s="242"/>
      <c r="S743" s="242"/>
      <c r="T743" s="243"/>
      <c r="U743" s="13"/>
      <c r="V743" s="13"/>
      <c r="W743" s="13"/>
      <c r="X743" s="13"/>
      <c r="Y743" s="13"/>
      <c r="Z743" s="13"/>
      <c r="AA743" s="13"/>
      <c r="AB743" s="13"/>
      <c r="AC743" s="13"/>
      <c r="AD743" s="13"/>
      <c r="AE743" s="13"/>
      <c r="AT743" s="244" t="s">
        <v>221</v>
      </c>
      <c r="AU743" s="244" t="s">
        <v>83</v>
      </c>
      <c r="AV743" s="13" t="s">
        <v>81</v>
      </c>
      <c r="AW743" s="13" t="s">
        <v>34</v>
      </c>
      <c r="AX743" s="13" t="s">
        <v>74</v>
      </c>
      <c r="AY743" s="244" t="s">
        <v>210</v>
      </c>
    </row>
    <row r="744" s="14" customFormat="1">
      <c r="A744" s="14"/>
      <c r="B744" s="245"/>
      <c r="C744" s="246"/>
      <c r="D744" s="236" t="s">
        <v>221</v>
      </c>
      <c r="E744" s="247" t="s">
        <v>19</v>
      </c>
      <c r="F744" s="248" t="s">
        <v>5168</v>
      </c>
      <c r="G744" s="246"/>
      <c r="H744" s="249">
        <v>3.7599999999999998</v>
      </c>
      <c r="I744" s="250"/>
      <c r="J744" s="246"/>
      <c r="K744" s="246"/>
      <c r="L744" s="251"/>
      <c r="M744" s="252"/>
      <c r="N744" s="253"/>
      <c r="O744" s="253"/>
      <c r="P744" s="253"/>
      <c r="Q744" s="253"/>
      <c r="R744" s="253"/>
      <c r="S744" s="253"/>
      <c r="T744" s="254"/>
      <c r="U744" s="14"/>
      <c r="V744" s="14"/>
      <c r="W744" s="14"/>
      <c r="X744" s="14"/>
      <c r="Y744" s="14"/>
      <c r="Z744" s="14"/>
      <c r="AA744" s="14"/>
      <c r="AB744" s="14"/>
      <c r="AC744" s="14"/>
      <c r="AD744" s="14"/>
      <c r="AE744" s="14"/>
      <c r="AT744" s="255" t="s">
        <v>221</v>
      </c>
      <c r="AU744" s="255" t="s">
        <v>83</v>
      </c>
      <c r="AV744" s="14" t="s">
        <v>83</v>
      </c>
      <c r="AW744" s="14" t="s">
        <v>34</v>
      </c>
      <c r="AX744" s="14" t="s">
        <v>74</v>
      </c>
      <c r="AY744" s="255" t="s">
        <v>210</v>
      </c>
    </row>
    <row r="745" s="14" customFormat="1">
      <c r="A745" s="14"/>
      <c r="B745" s="245"/>
      <c r="C745" s="246"/>
      <c r="D745" s="236" t="s">
        <v>221</v>
      </c>
      <c r="E745" s="247" t="s">
        <v>19</v>
      </c>
      <c r="F745" s="248" t="s">
        <v>2299</v>
      </c>
      <c r="G745" s="246"/>
      <c r="H745" s="249">
        <v>20.359999999999999</v>
      </c>
      <c r="I745" s="250"/>
      <c r="J745" s="246"/>
      <c r="K745" s="246"/>
      <c r="L745" s="251"/>
      <c r="M745" s="252"/>
      <c r="N745" s="253"/>
      <c r="O745" s="253"/>
      <c r="P745" s="253"/>
      <c r="Q745" s="253"/>
      <c r="R745" s="253"/>
      <c r="S745" s="253"/>
      <c r="T745" s="254"/>
      <c r="U745" s="14"/>
      <c r="V745" s="14"/>
      <c r="W745" s="14"/>
      <c r="X745" s="14"/>
      <c r="Y745" s="14"/>
      <c r="Z745" s="14"/>
      <c r="AA745" s="14"/>
      <c r="AB745" s="14"/>
      <c r="AC745" s="14"/>
      <c r="AD745" s="14"/>
      <c r="AE745" s="14"/>
      <c r="AT745" s="255" t="s">
        <v>221</v>
      </c>
      <c r="AU745" s="255" t="s">
        <v>83</v>
      </c>
      <c r="AV745" s="14" t="s">
        <v>83</v>
      </c>
      <c r="AW745" s="14" t="s">
        <v>34</v>
      </c>
      <c r="AX745" s="14" t="s">
        <v>74</v>
      </c>
      <c r="AY745" s="255" t="s">
        <v>210</v>
      </c>
    </row>
    <row r="746" s="14" customFormat="1">
      <c r="A746" s="14"/>
      <c r="B746" s="245"/>
      <c r="C746" s="246"/>
      <c r="D746" s="236" t="s">
        <v>221</v>
      </c>
      <c r="E746" s="247" t="s">
        <v>19</v>
      </c>
      <c r="F746" s="248" t="s">
        <v>2300</v>
      </c>
      <c r="G746" s="246"/>
      <c r="H746" s="249">
        <v>30.510000000000002</v>
      </c>
      <c r="I746" s="250"/>
      <c r="J746" s="246"/>
      <c r="K746" s="246"/>
      <c r="L746" s="251"/>
      <c r="M746" s="252"/>
      <c r="N746" s="253"/>
      <c r="O746" s="253"/>
      <c r="P746" s="253"/>
      <c r="Q746" s="253"/>
      <c r="R746" s="253"/>
      <c r="S746" s="253"/>
      <c r="T746" s="254"/>
      <c r="U746" s="14"/>
      <c r="V746" s="14"/>
      <c r="W746" s="14"/>
      <c r="X746" s="14"/>
      <c r="Y746" s="14"/>
      <c r="Z746" s="14"/>
      <c r="AA746" s="14"/>
      <c r="AB746" s="14"/>
      <c r="AC746" s="14"/>
      <c r="AD746" s="14"/>
      <c r="AE746" s="14"/>
      <c r="AT746" s="255" t="s">
        <v>221</v>
      </c>
      <c r="AU746" s="255" t="s">
        <v>83</v>
      </c>
      <c r="AV746" s="14" t="s">
        <v>83</v>
      </c>
      <c r="AW746" s="14" t="s">
        <v>34</v>
      </c>
      <c r="AX746" s="14" t="s">
        <v>74</v>
      </c>
      <c r="AY746" s="255" t="s">
        <v>210</v>
      </c>
    </row>
    <row r="747" s="14" customFormat="1">
      <c r="A747" s="14"/>
      <c r="B747" s="245"/>
      <c r="C747" s="246"/>
      <c r="D747" s="236" t="s">
        <v>221</v>
      </c>
      <c r="E747" s="247" t="s">
        <v>19</v>
      </c>
      <c r="F747" s="248" t="s">
        <v>2301</v>
      </c>
      <c r="G747" s="246"/>
      <c r="H747" s="249">
        <v>14.140000000000001</v>
      </c>
      <c r="I747" s="250"/>
      <c r="J747" s="246"/>
      <c r="K747" s="246"/>
      <c r="L747" s="251"/>
      <c r="M747" s="252"/>
      <c r="N747" s="253"/>
      <c r="O747" s="253"/>
      <c r="P747" s="253"/>
      <c r="Q747" s="253"/>
      <c r="R747" s="253"/>
      <c r="S747" s="253"/>
      <c r="T747" s="254"/>
      <c r="U747" s="14"/>
      <c r="V747" s="14"/>
      <c r="W747" s="14"/>
      <c r="X747" s="14"/>
      <c r="Y747" s="14"/>
      <c r="Z747" s="14"/>
      <c r="AA747" s="14"/>
      <c r="AB747" s="14"/>
      <c r="AC747" s="14"/>
      <c r="AD747" s="14"/>
      <c r="AE747" s="14"/>
      <c r="AT747" s="255" t="s">
        <v>221</v>
      </c>
      <c r="AU747" s="255" t="s">
        <v>83</v>
      </c>
      <c r="AV747" s="14" t="s">
        <v>83</v>
      </c>
      <c r="AW747" s="14" t="s">
        <v>34</v>
      </c>
      <c r="AX747" s="14" t="s">
        <v>74</v>
      </c>
      <c r="AY747" s="255" t="s">
        <v>210</v>
      </c>
    </row>
    <row r="748" s="14" customFormat="1">
      <c r="A748" s="14"/>
      <c r="B748" s="245"/>
      <c r="C748" s="246"/>
      <c r="D748" s="236" t="s">
        <v>221</v>
      </c>
      <c r="E748" s="247" t="s">
        <v>19</v>
      </c>
      <c r="F748" s="248" t="s">
        <v>2302</v>
      </c>
      <c r="G748" s="246"/>
      <c r="H748" s="249">
        <v>3.54</v>
      </c>
      <c r="I748" s="250"/>
      <c r="J748" s="246"/>
      <c r="K748" s="246"/>
      <c r="L748" s="251"/>
      <c r="M748" s="252"/>
      <c r="N748" s="253"/>
      <c r="O748" s="253"/>
      <c r="P748" s="253"/>
      <c r="Q748" s="253"/>
      <c r="R748" s="253"/>
      <c r="S748" s="253"/>
      <c r="T748" s="254"/>
      <c r="U748" s="14"/>
      <c r="V748" s="14"/>
      <c r="W748" s="14"/>
      <c r="X748" s="14"/>
      <c r="Y748" s="14"/>
      <c r="Z748" s="14"/>
      <c r="AA748" s="14"/>
      <c r="AB748" s="14"/>
      <c r="AC748" s="14"/>
      <c r="AD748" s="14"/>
      <c r="AE748" s="14"/>
      <c r="AT748" s="255" t="s">
        <v>221</v>
      </c>
      <c r="AU748" s="255" t="s">
        <v>83</v>
      </c>
      <c r="AV748" s="14" t="s">
        <v>83</v>
      </c>
      <c r="AW748" s="14" t="s">
        <v>34</v>
      </c>
      <c r="AX748" s="14" t="s">
        <v>74</v>
      </c>
      <c r="AY748" s="255" t="s">
        <v>210</v>
      </c>
    </row>
    <row r="749" s="14" customFormat="1">
      <c r="A749" s="14"/>
      <c r="B749" s="245"/>
      <c r="C749" s="246"/>
      <c r="D749" s="236" t="s">
        <v>221</v>
      </c>
      <c r="E749" s="247" t="s">
        <v>19</v>
      </c>
      <c r="F749" s="248" t="s">
        <v>2531</v>
      </c>
      <c r="G749" s="246"/>
      <c r="H749" s="249">
        <v>2.1899999999999999</v>
      </c>
      <c r="I749" s="250"/>
      <c r="J749" s="246"/>
      <c r="K749" s="246"/>
      <c r="L749" s="251"/>
      <c r="M749" s="252"/>
      <c r="N749" s="253"/>
      <c r="O749" s="253"/>
      <c r="P749" s="253"/>
      <c r="Q749" s="253"/>
      <c r="R749" s="253"/>
      <c r="S749" s="253"/>
      <c r="T749" s="254"/>
      <c r="U749" s="14"/>
      <c r="V749" s="14"/>
      <c r="W749" s="14"/>
      <c r="X749" s="14"/>
      <c r="Y749" s="14"/>
      <c r="Z749" s="14"/>
      <c r="AA749" s="14"/>
      <c r="AB749" s="14"/>
      <c r="AC749" s="14"/>
      <c r="AD749" s="14"/>
      <c r="AE749" s="14"/>
      <c r="AT749" s="255" t="s">
        <v>221</v>
      </c>
      <c r="AU749" s="255" t="s">
        <v>83</v>
      </c>
      <c r="AV749" s="14" t="s">
        <v>83</v>
      </c>
      <c r="AW749" s="14" t="s">
        <v>34</v>
      </c>
      <c r="AX749" s="14" t="s">
        <v>74</v>
      </c>
      <c r="AY749" s="255" t="s">
        <v>210</v>
      </c>
    </row>
    <row r="750" s="14" customFormat="1">
      <c r="A750" s="14"/>
      <c r="B750" s="245"/>
      <c r="C750" s="246"/>
      <c r="D750" s="236" t="s">
        <v>221</v>
      </c>
      <c r="E750" s="247" t="s">
        <v>19</v>
      </c>
      <c r="F750" s="248" t="s">
        <v>2304</v>
      </c>
      <c r="G750" s="246"/>
      <c r="H750" s="249">
        <v>3.48</v>
      </c>
      <c r="I750" s="250"/>
      <c r="J750" s="246"/>
      <c r="K750" s="246"/>
      <c r="L750" s="251"/>
      <c r="M750" s="252"/>
      <c r="N750" s="253"/>
      <c r="O750" s="253"/>
      <c r="P750" s="253"/>
      <c r="Q750" s="253"/>
      <c r="R750" s="253"/>
      <c r="S750" s="253"/>
      <c r="T750" s="254"/>
      <c r="U750" s="14"/>
      <c r="V750" s="14"/>
      <c r="W750" s="14"/>
      <c r="X750" s="14"/>
      <c r="Y750" s="14"/>
      <c r="Z750" s="14"/>
      <c r="AA750" s="14"/>
      <c r="AB750" s="14"/>
      <c r="AC750" s="14"/>
      <c r="AD750" s="14"/>
      <c r="AE750" s="14"/>
      <c r="AT750" s="255" t="s">
        <v>221</v>
      </c>
      <c r="AU750" s="255" t="s">
        <v>83</v>
      </c>
      <c r="AV750" s="14" t="s">
        <v>83</v>
      </c>
      <c r="AW750" s="14" t="s">
        <v>34</v>
      </c>
      <c r="AX750" s="14" t="s">
        <v>74</v>
      </c>
      <c r="AY750" s="255" t="s">
        <v>210</v>
      </c>
    </row>
    <row r="751" s="14" customFormat="1">
      <c r="A751" s="14"/>
      <c r="B751" s="245"/>
      <c r="C751" s="246"/>
      <c r="D751" s="236" t="s">
        <v>221</v>
      </c>
      <c r="E751" s="247" t="s">
        <v>19</v>
      </c>
      <c r="F751" s="248" t="s">
        <v>2305</v>
      </c>
      <c r="G751" s="246"/>
      <c r="H751" s="249">
        <v>4.3499999999999996</v>
      </c>
      <c r="I751" s="250"/>
      <c r="J751" s="246"/>
      <c r="K751" s="246"/>
      <c r="L751" s="251"/>
      <c r="M751" s="252"/>
      <c r="N751" s="253"/>
      <c r="O751" s="253"/>
      <c r="P751" s="253"/>
      <c r="Q751" s="253"/>
      <c r="R751" s="253"/>
      <c r="S751" s="253"/>
      <c r="T751" s="254"/>
      <c r="U751" s="14"/>
      <c r="V751" s="14"/>
      <c r="W751" s="14"/>
      <c r="X751" s="14"/>
      <c r="Y751" s="14"/>
      <c r="Z751" s="14"/>
      <c r="AA751" s="14"/>
      <c r="AB751" s="14"/>
      <c r="AC751" s="14"/>
      <c r="AD751" s="14"/>
      <c r="AE751" s="14"/>
      <c r="AT751" s="255" t="s">
        <v>221</v>
      </c>
      <c r="AU751" s="255" t="s">
        <v>83</v>
      </c>
      <c r="AV751" s="14" t="s">
        <v>83</v>
      </c>
      <c r="AW751" s="14" t="s">
        <v>34</v>
      </c>
      <c r="AX751" s="14" t="s">
        <v>74</v>
      </c>
      <c r="AY751" s="255" t="s">
        <v>210</v>
      </c>
    </row>
    <row r="752" s="14" customFormat="1">
      <c r="A752" s="14"/>
      <c r="B752" s="245"/>
      <c r="C752" s="246"/>
      <c r="D752" s="236" t="s">
        <v>221</v>
      </c>
      <c r="E752" s="247" t="s">
        <v>19</v>
      </c>
      <c r="F752" s="248" t="s">
        <v>2306</v>
      </c>
      <c r="G752" s="246"/>
      <c r="H752" s="249">
        <v>2.0299999999999998</v>
      </c>
      <c r="I752" s="250"/>
      <c r="J752" s="246"/>
      <c r="K752" s="246"/>
      <c r="L752" s="251"/>
      <c r="M752" s="252"/>
      <c r="N752" s="253"/>
      <c r="O752" s="253"/>
      <c r="P752" s="253"/>
      <c r="Q752" s="253"/>
      <c r="R752" s="253"/>
      <c r="S752" s="253"/>
      <c r="T752" s="254"/>
      <c r="U752" s="14"/>
      <c r="V752" s="14"/>
      <c r="W752" s="14"/>
      <c r="X752" s="14"/>
      <c r="Y752" s="14"/>
      <c r="Z752" s="14"/>
      <c r="AA752" s="14"/>
      <c r="AB752" s="14"/>
      <c r="AC752" s="14"/>
      <c r="AD752" s="14"/>
      <c r="AE752" s="14"/>
      <c r="AT752" s="255" t="s">
        <v>221</v>
      </c>
      <c r="AU752" s="255" t="s">
        <v>83</v>
      </c>
      <c r="AV752" s="14" t="s">
        <v>83</v>
      </c>
      <c r="AW752" s="14" t="s">
        <v>34</v>
      </c>
      <c r="AX752" s="14" t="s">
        <v>74</v>
      </c>
      <c r="AY752" s="255" t="s">
        <v>210</v>
      </c>
    </row>
    <row r="753" s="14" customFormat="1">
      <c r="A753" s="14"/>
      <c r="B753" s="245"/>
      <c r="C753" s="246"/>
      <c r="D753" s="236" t="s">
        <v>221</v>
      </c>
      <c r="E753" s="247" t="s">
        <v>19</v>
      </c>
      <c r="F753" s="248" t="s">
        <v>2313</v>
      </c>
      <c r="G753" s="246"/>
      <c r="H753" s="249">
        <v>7.2000000000000002</v>
      </c>
      <c r="I753" s="250"/>
      <c r="J753" s="246"/>
      <c r="K753" s="246"/>
      <c r="L753" s="251"/>
      <c r="M753" s="252"/>
      <c r="N753" s="253"/>
      <c r="O753" s="253"/>
      <c r="P753" s="253"/>
      <c r="Q753" s="253"/>
      <c r="R753" s="253"/>
      <c r="S753" s="253"/>
      <c r="T753" s="254"/>
      <c r="U753" s="14"/>
      <c r="V753" s="14"/>
      <c r="W753" s="14"/>
      <c r="X753" s="14"/>
      <c r="Y753" s="14"/>
      <c r="Z753" s="14"/>
      <c r="AA753" s="14"/>
      <c r="AB753" s="14"/>
      <c r="AC753" s="14"/>
      <c r="AD753" s="14"/>
      <c r="AE753" s="14"/>
      <c r="AT753" s="255" t="s">
        <v>221</v>
      </c>
      <c r="AU753" s="255" t="s">
        <v>83</v>
      </c>
      <c r="AV753" s="14" t="s">
        <v>83</v>
      </c>
      <c r="AW753" s="14" t="s">
        <v>34</v>
      </c>
      <c r="AX753" s="14" t="s">
        <v>74</v>
      </c>
      <c r="AY753" s="255" t="s">
        <v>210</v>
      </c>
    </row>
    <row r="754" s="14" customFormat="1">
      <c r="A754" s="14"/>
      <c r="B754" s="245"/>
      <c r="C754" s="246"/>
      <c r="D754" s="236" t="s">
        <v>221</v>
      </c>
      <c r="E754" s="247" t="s">
        <v>19</v>
      </c>
      <c r="F754" s="248" t="s">
        <v>2314</v>
      </c>
      <c r="G754" s="246"/>
      <c r="H754" s="249">
        <v>5.9000000000000004</v>
      </c>
      <c r="I754" s="250"/>
      <c r="J754" s="246"/>
      <c r="K754" s="246"/>
      <c r="L754" s="251"/>
      <c r="M754" s="252"/>
      <c r="N754" s="253"/>
      <c r="O754" s="253"/>
      <c r="P754" s="253"/>
      <c r="Q754" s="253"/>
      <c r="R754" s="253"/>
      <c r="S754" s="253"/>
      <c r="T754" s="254"/>
      <c r="U754" s="14"/>
      <c r="V754" s="14"/>
      <c r="W754" s="14"/>
      <c r="X754" s="14"/>
      <c r="Y754" s="14"/>
      <c r="Z754" s="14"/>
      <c r="AA754" s="14"/>
      <c r="AB754" s="14"/>
      <c r="AC754" s="14"/>
      <c r="AD754" s="14"/>
      <c r="AE754" s="14"/>
      <c r="AT754" s="255" t="s">
        <v>221</v>
      </c>
      <c r="AU754" s="255" t="s">
        <v>83</v>
      </c>
      <c r="AV754" s="14" t="s">
        <v>83</v>
      </c>
      <c r="AW754" s="14" t="s">
        <v>34</v>
      </c>
      <c r="AX754" s="14" t="s">
        <v>74</v>
      </c>
      <c r="AY754" s="255" t="s">
        <v>210</v>
      </c>
    </row>
    <row r="755" s="15" customFormat="1">
      <c r="A755" s="15"/>
      <c r="B755" s="256"/>
      <c r="C755" s="257"/>
      <c r="D755" s="236" t="s">
        <v>221</v>
      </c>
      <c r="E755" s="258" t="s">
        <v>19</v>
      </c>
      <c r="F755" s="259" t="s">
        <v>234</v>
      </c>
      <c r="G755" s="257"/>
      <c r="H755" s="260">
        <v>97.459999999999994</v>
      </c>
      <c r="I755" s="261"/>
      <c r="J755" s="257"/>
      <c r="K755" s="257"/>
      <c r="L755" s="262"/>
      <c r="M755" s="263"/>
      <c r="N755" s="264"/>
      <c r="O755" s="264"/>
      <c r="P755" s="264"/>
      <c r="Q755" s="264"/>
      <c r="R755" s="264"/>
      <c r="S755" s="264"/>
      <c r="T755" s="265"/>
      <c r="U755" s="15"/>
      <c r="V755" s="15"/>
      <c r="W755" s="15"/>
      <c r="X755" s="15"/>
      <c r="Y755" s="15"/>
      <c r="Z755" s="15"/>
      <c r="AA755" s="15"/>
      <c r="AB755" s="15"/>
      <c r="AC755" s="15"/>
      <c r="AD755" s="15"/>
      <c r="AE755" s="15"/>
      <c r="AT755" s="266" t="s">
        <v>221</v>
      </c>
      <c r="AU755" s="266" t="s">
        <v>83</v>
      </c>
      <c r="AV755" s="15" t="s">
        <v>91</v>
      </c>
      <c r="AW755" s="15" t="s">
        <v>34</v>
      </c>
      <c r="AX755" s="15" t="s">
        <v>74</v>
      </c>
      <c r="AY755" s="266" t="s">
        <v>210</v>
      </c>
    </row>
    <row r="756" s="16" customFormat="1">
      <c r="A756" s="16"/>
      <c r="B756" s="267"/>
      <c r="C756" s="268"/>
      <c r="D756" s="236" t="s">
        <v>221</v>
      </c>
      <c r="E756" s="269" t="s">
        <v>19</v>
      </c>
      <c r="F756" s="270" t="s">
        <v>236</v>
      </c>
      <c r="G756" s="268"/>
      <c r="H756" s="271">
        <v>712.23900000000003</v>
      </c>
      <c r="I756" s="272"/>
      <c r="J756" s="268"/>
      <c r="K756" s="268"/>
      <c r="L756" s="273"/>
      <c r="M756" s="274"/>
      <c r="N756" s="275"/>
      <c r="O756" s="275"/>
      <c r="P756" s="275"/>
      <c r="Q756" s="275"/>
      <c r="R756" s="275"/>
      <c r="S756" s="275"/>
      <c r="T756" s="276"/>
      <c r="U756" s="16"/>
      <c r="V756" s="16"/>
      <c r="W756" s="16"/>
      <c r="X756" s="16"/>
      <c r="Y756" s="16"/>
      <c r="Z756" s="16"/>
      <c r="AA756" s="16"/>
      <c r="AB756" s="16"/>
      <c r="AC756" s="16"/>
      <c r="AD756" s="16"/>
      <c r="AE756" s="16"/>
      <c r="AT756" s="277" t="s">
        <v>221</v>
      </c>
      <c r="AU756" s="277" t="s">
        <v>83</v>
      </c>
      <c r="AV756" s="16" t="s">
        <v>217</v>
      </c>
      <c r="AW756" s="16" t="s">
        <v>34</v>
      </c>
      <c r="AX756" s="16" t="s">
        <v>81</v>
      </c>
      <c r="AY756" s="277" t="s">
        <v>210</v>
      </c>
    </row>
    <row r="757" s="2" customFormat="1" ht="24.15" customHeight="1">
      <c r="A757" s="40"/>
      <c r="B757" s="41"/>
      <c r="C757" s="216" t="s">
        <v>1030</v>
      </c>
      <c r="D757" s="216" t="s">
        <v>212</v>
      </c>
      <c r="E757" s="217" t="s">
        <v>5169</v>
      </c>
      <c r="F757" s="218" t="s">
        <v>5170</v>
      </c>
      <c r="G757" s="219" t="s">
        <v>270</v>
      </c>
      <c r="H757" s="220">
        <v>712.23900000000003</v>
      </c>
      <c r="I757" s="221"/>
      <c r="J757" s="222">
        <f>ROUND(I757*H757,2)</f>
        <v>0</v>
      </c>
      <c r="K757" s="218" t="s">
        <v>216</v>
      </c>
      <c r="L757" s="46"/>
      <c r="M757" s="223" t="s">
        <v>19</v>
      </c>
      <c r="N757" s="224" t="s">
        <v>45</v>
      </c>
      <c r="O757" s="86"/>
      <c r="P757" s="225">
        <f>O757*H757</f>
        <v>0</v>
      </c>
      <c r="Q757" s="225">
        <v>0.00029</v>
      </c>
      <c r="R757" s="225">
        <f>Q757*H757</f>
        <v>0.20654931000000001</v>
      </c>
      <c r="S757" s="225">
        <v>0</v>
      </c>
      <c r="T757" s="226">
        <f>S757*H757</f>
        <v>0</v>
      </c>
      <c r="U757" s="40"/>
      <c r="V757" s="40"/>
      <c r="W757" s="40"/>
      <c r="X757" s="40"/>
      <c r="Y757" s="40"/>
      <c r="Z757" s="40"/>
      <c r="AA757" s="40"/>
      <c r="AB757" s="40"/>
      <c r="AC757" s="40"/>
      <c r="AD757" s="40"/>
      <c r="AE757" s="40"/>
      <c r="AR757" s="227" t="s">
        <v>368</v>
      </c>
      <c r="AT757" s="227" t="s">
        <v>212</v>
      </c>
      <c r="AU757" s="227" t="s">
        <v>83</v>
      </c>
      <c r="AY757" s="19" t="s">
        <v>210</v>
      </c>
      <c r="BE757" s="228">
        <f>IF(N757="základní",J757,0)</f>
        <v>0</v>
      </c>
      <c r="BF757" s="228">
        <f>IF(N757="snížená",J757,0)</f>
        <v>0</v>
      </c>
      <c r="BG757" s="228">
        <f>IF(N757="zákl. přenesená",J757,0)</f>
        <v>0</v>
      </c>
      <c r="BH757" s="228">
        <f>IF(N757="sníž. přenesená",J757,0)</f>
        <v>0</v>
      </c>
      <c r="BI757" s="228">
        <f>IF(N757="nulová",J757,0)</f>
        <v>0</v>
      </c>
      <c r="BJ757" s="19" t="s">
        <v>81</v>
      </c>
      <c r="BK757" s="228">
        <f>ROUND(I757*H757,2)</f>
        <v>0</v>
      </c>
      <c r="BL757" s="19" t="s">
        <v>368</v>
      </c>
      <c r="BM757" s="227" t="s">
        <v>5171</v>
      </c>
    </row>
    <row r="758" s="2" customFormat="1">
      <c r="A758" s="40"/>
      <c r="B758" s="41"/>
      <c r="C758" s="42"/>
      <c r="D758" s="229" t="s">
        <v>219</v>
      </c>
      <c r="E758" s="42"/>
      <c r="F758" s="230" t="s">
        <v>5172</v>
      </c>
      <c r="G758" s="42"/>
      <c r="H758" s="42"/>
      <c r="I758" s="231"/>
      <c r="J758" s="42"/>
      <c r="K758" s="42"/>
      <c r="L758" s="46"/>
      <c r="M758" s="232"/>
      <c r="N758" s="233"/>
      <c r="O758" s="86"/>
      <c r="P758" s="86"/>
      <c r="Q758" s="86"/>
      <c r="R758" s="86"/>
      <c r="S758" s="86"/>
      <c r="T758" s="87"/>
      <c r="U758" s="40"/>
      <c r="V758" s="40"/>
      <c r="W758" s="40"/>
      <c r="X758" s="40"/>
      <c r="Y758" s="40"/>
      <c r="Z758" s="40"/>
      <c r="AA758" s="40"/>
      <c r="AB758" s="40"/>
      <c r="AC758" s="40"/>
      <c r="AD758" s="40"/>
      <c r="AE758" s="40"/>
      <c r="AT758" s="19" t="s">
        <v>219</v>
      </c>
      <c r="AU758" s="19" t="s">
        <v>83</v>
      </c>
    </row>
    <row r="759" s="13" customFormat="1">
      <c r="A759" s="13"/>
      <c r="B759" s="234"/>
      <c r="C759" s="235"/>
      <c r="D759" s="236" t="s">
        <v>221</v>
      </c>
      <c r="E759" s="237" t="s">
        <v>19</v>
      </c>
      <c r="F759" s="238" t="s">
        <v>2329</v>
      </c>
      <c r="G759" s="235"/>
      <c r="H759" s="237" t="s">
        <v>19</v>
      </c>
      <c r="I759" s="239"/>
      <c r="J759" s="235"/>
      <c r="K759" s="235"/>
      <c r="L759" s="240"/>
      <c r="M759" s="241"/>
      <c r="N759" s="242"/>
      <c r="O759" s="242"/>
      <c r="P759" s="242"/>
      <c r="Q759" s="242"/>
      <c r="R759" s="242"/>
      <c r="S759" s="242"/>
      <c r="T759" s="243"/>
      <c r="U759" s="13"/>
      <c r="V759" s="13"/>
      <c r="W759" s="13"/>
      <c r="X759" s="13"/>
      <c r="Y759" s="13"/>
      <c r="Z759" s="13"/>
      <c r="AA759" s="13"/>
      <c r="AB759" s="13"/>
      <c r="AC759" s="13"/>
      <c r="AD759" s="13"/>
      <c r="AE759" s="13"/>
      <c r="AT759" s="244" t="s">
        <v>221</v>
      </c>
      <c r="AU759" s="244" t="s">
        <v>83</v>
      </c>
      <c r="AV759" s="13" t="s">
        <v>81</v>
      </c>
      <c r="AW759" s="13" t="s">
        <v>34</v>
      </c>
      <c r="AX759" s="13" t="s">
        <v>74</v>
      </c>
      <c r="AY759" s="244" t="s">
        <v>210</v>
      </c>
    </row>
    <row r="760" s="14" customFormat="1">
      <c r="A760" s="14"/>
      <c r="B760" s="245"/>
      <c r="C760" s="246"/>
      <c r="D760" s="236" t="s">
        <v>221</v>
      </c>
      <c r="E760" s="247" t="s">
        <v>19</v>
      </c>
      <c r="F760" s="248" t="s">
        <v>624</v>
      </c>
      <c r="G760" s="246"/>
      <c r="H760" s="249">
        <v>49.962000000000003</v>
      </c>
      <c r="I760" s="250"/>
      <c r="J760" s="246"/>
      <c r="K760" s="246"/>
      <c r="L760" s="251"/>
      <c r="M760" s="252"/>
      <c r="N760" s="253"/>
      <c r="O760" s="253"/>
      <c r="P760" s="253"/>
      <c r="Q760" s="253"/>
      <c r="R760" s="253"/>
      <c r="S760" s="253"/>
      <c r="T760" s="254"/>
      <c r="U760" s="14"/>
      <c r="V760" s="14"/>
      <c r="W760" s="14"/>
      <c r="X760" s="14"/>
      <c r="Y760" s="14"/>
      <c r="Z760" s="14"/>
      <c r="AA760" s="14"/>
      <c r="AB760" s="14"/>
      <c r="AC760" s="14"/>
      <c r="AD760" s="14"/>
      <c r="AE760" s="14"/>
      <c r="AT760" s="255" t="s">
        <v>221</v>
      </c>
      <c r="AU760" s="255" t="s">
        <v>83</v>
      </c>
      <c r="AV760" s="14" t="s">
        <v>83</v>
      </c>
      <c r="AW760" s="14" t="s">
        <v>34</v>
      </c>
      <c r="AX760" s="14" t="s">
        <v>74</v>
      </c>
      <c r="AY760" s="255" t="s">
        <v>210</v>
      </c>
    </row>
    <row r="761" s="14" customFormat="1">
      <c r="A761" s="14"/>
      <c r="B761" s="245"/>
      <c r="C761" s="246"/>
      <c r="D761" s="236" t="s">
        <v>221</v>
      </c>
      <c r="E761" s="247" t="s">
        <v>19</v>
      </c>
      <c r="F761" s="248" t="s">
        <v>625</v>
      </c>
      <c r="G761" s="246"/>
      <c r="H761" s="249">
        <v>-3.6400000000000001</v>
      </c>
      <c r="I761" s="250"/>
      <c r="J761" s="246"/>
      <c r="K761" s="246"/>
      <c r="L761" s="251"/>
      <c r="M761" s="252"/>
      <c r="N761" s="253"/>
      <c r="O761" s="253"/>
      <c r="P761" s="253"/>
      <c r="Q761" s="253"/>
      <c r="R761" s="253"/>
      <c r="S761" s="253"/>
      <c r="T761" s="254"/>
      <c r="U761" s="14"/>
      <c r="V761" s="14"/>
      <c r="W761" s="14"/>
      <c r="X761" s="14"/>
      <c r="Y761" s="14"/>
      <c r="Z761" s="14"/>
      <c r="AA761" s="14"/>
      <c r="AB761" s="14"/>
      <c r="AC761" s="14"/>
      <c r="AD761" s="14"/>
      <c r="AE761" s="14"/>
      <c r="AT761" s="255" t="s">
        <v>221</v>
      </c>
      <c r="AU761" s="255" t="s">
        <v>83</v>
      </c>
      <c r="AV761" s="14" t="s">
        <v>83</v>
      </c>
      <c r="AW761" s="14" t="s">
        <v>34</v>
      </c>
      <c r="AX761" s="14" t="s">
        <v>74</v>
      </c>
      <c r="AY761" s="255" t="s">
        <v>210</v>
      </c>
    </row>
    <row r="762" s="14" customFormat="1">
      <c r="A762" s="14"/>
      <c r="B762" s="245"/>
      <c r="C762" s="246"/>
      <c r="D762" s="236" t="s">
        <v>221</v>
      </c>
      <c r="E762" s="247" t="s">
        <v>19</v>
      </c>
      <c r="F762" s="248" t="s">
        <v>626</v>
      </c>
      <c r="G762" s="246"/>
      <c r="H762" s="249">
        <v>5.1459999999999999</v>
      </c>
      <c r="I762" s="250"/>
      <c r="J762" s="246"/>
      <c r="K762" s="246"/>
      <c r="L762" s="251"/>
      <c r="M762" s="252"/>
      <c r="N762" s="253"/>
      <c r="O762" s="253"/>
      <c r="P762" s="253"/>
      <c r="Q762" s="253"/>
      <c r="R762" s="253"/>
      <c r="S762" s="253"/>
      <c r="T762" s="254"/>
      <c r="U762" s="14"/>
      <c r="V762" s="14"/>
      <c r="W762" s="14"/>
      <c r="X762" s="14"/>
      <c r="Y762" s="14"/>
      <c r="Z762" s="14"/>
      <c r="AA762" s="14"/>
      <c r="AB762" s="14"/>
      <c r="AC762" s="14"/>
      <c r="AD762" s="14"/>
      <c r="AE762" s="14"/>
      <c r="AT762" s="255" t="s">
        <v>221</v>
      </c>
      <c r="AU762" s="255" t="s">
        <v>83</v>
      </c>
      <c r="AV762" s="14" t="s">
        <v>83</v>
      </c>
      <c r="AW762" s="14" t="s">
        <v>34</v>
      </c>
      <c r="AX762" s="14" t="s">
        <v>74</v>
      </c>
      <c r="AY762" s="255" t="s">
        <v>210</v>
      </c>
    </row>
    <row r="763" s="14" customFormat="1">
      <c r="A763" s="14"/>
      <c r="B763" s="245"/>
      <c r="C763" s="246"/>
      <c r="D763" s="236" t="s">
        <v>221</v>
      </c>
      <c r="E763" s="247" t="s">
        <v>19</v>
      </c>
      <c r="F763" s="248" t="s">
        <v>627</v>
      </c>
      <c r="G763" s="246"/>
      <c r="H763" s="249">
        <v>-1.988</v>
      </c>
      <c r="I763" s="250"/>
      <c r="J763" s="246"/>
      <c r="K763" s="246"/>
      <c r="L763" s="251"/>
      <c r="M763" s="252"/>
      <c r="N763" s="253"/>
      <c r="O763" s="253"/>
      <c r="P763" s="253"/>
      <c r="Q763" s="253"/>
      <c r="R763" s="253"/>
      <c r="S763" s="253"/>
      <c r="T763" s="254"/>
      <c r="U763" s="14"/>
      <c r="V763" s="14"/>
      <c r="W763" s="14"/>
      <c r="X763" s="14"/>
      <c r="Y763" s="14"/>
      <c r="Z763" s="14"/>
      <c r="AA763" s="14"/>
      <c r="AB763" s="14"/>
      <c r="AC763" s="14"/>
      <c r="AD763" s="14"/>
      <c r="AE763" s="14"/>
      <c r="AT763" s="255" t="s">
        <v>221</v>
      </c>
      <c r="AU763" s="255" t="s">
        <v>83</v>
      </c>
      <c r="AV763" s="14" t="s">
        <v>83</v>
      </c>
      <c r="AW763" s="14" t="s">
        <v>34</v>
      </c>
      <c r="AX763" s="14" t="s">
        <v>74</v>
      </c>
      <c r="AY763" s="255" t="s">
        <v>210</v>
      </c>
    </row>
    <row r="764" s="14" customFormat="1">
      <c r="A764" s="14"/>
      <c r="B764" s="245"/>
      <c r="C764" s="246"/>
      <c r="D764" s="236" t="s">
        <v>221</v>
      </c>
      <c r="E764" s="247" t="s">
        <v>19</v>
      </c>
      <c r="F764" s="248" t="s">
        <v>2330</v>
      </c>
      <c r="G764" s="246"/>
      <c r="H764" s="249">
        <v>-1.966</v>
      </c>
      <c r="I764" s="250"/>
      <c r="J764" s="246"/>
      <c r="K764" s="246"/>
      <c r="L764" s="251"/>
      <c r="M764" s="252"/>
      <c r="N764" s="253"/>
      <c r="O764" s="253"/>
      <c r="P764" s="253"/>
      <c r="Q764" s="253"/>
      <c r="R764" s="253"/>
      <c r="S764" s="253"/>
      <c r="T764" s="254"/>
      <c r="U764" s="14"/>
      <c r="V764" s="14"/>
      <c r="W764" s="14"/>
      <c r="X764" s="14"/>
      <c r="Y764" s="14"/>
      <c r="Z764" s="14"/>
      <c r="AA764" s="14"/>
      <c r="AB764" s="14"/>
      <c r="AC764" s="14"/>
      <c r="AD764" s="14"/>
      <c r="AE764" s="14"/>
      <c r="AT764" s="255" t="s">
        <v>221</v>
      </c>
      <c r="AU764" s="255" t="s">
        <v>83</v>
      </c>
      <c r="AV764" s="14" t="s">
        <v>83</v>
      </c>
      <c r="AW764" s="14" t="s">
        <v>34</v>
      </c>
      <c r="AX764" s="14" t="s">
        <v>74</v>
      </c>
      <c r="AY764" s="255" t="s">
        <v>210</v>
      </c>
    </row>
    <row r="765" s="14" customFormat="1">
      <c r="A765" s="14"/>
      <c r="B765" s="245"/>
      <c r="C765" s="246"/>
      <c r="D765" s="236" t="s">
        <v>221</v>
      </c>
      <c r="E765" s="247" t="s">
        <v>19</v>
      </c>
      <c r="F765" s="248" t="s">
        <v>629</v>
      </c>
      <c r="G765" s="246"/>
      <c r="H765" s="249">
        <v>-2.7879999999999998</v>
      </c>
      <c r="I765" s="250"/>
      <c r="J765" s="246"/>
      <c r="K765" s="246"/>
      <c r="L765" s="251"/>
      <c r="M765" s="252"/>
      <c r="N765" s="253"/>
      <c r="O765" s="253"/>
      <c r="P765" s="253"/>
      <c r="Q765" s="253"/>
      <c r="R765" s="253"/>
      <c r="S765" s="253"/>
      <c r="T765" s="254"/>
      <c r="U765" s="14"/>
      <c r="V765" s="14"/>
      <c r="W765" s="14"/>
      <c r="X765" s="14"/>
      <c r="Y765" s="14"/>
      <c r="Z765" s="14"/>
      <c r="AA765" s="14"/>
      <c r="AB765" s="14"/>
      <c r="AC765" s="14"/>
      <c r="AD765" s="14"/>
      <c r="AE765" s="14"/>
      <c r="AT765" s="255" t="s">
        <v>221</v>
      </c>
      <c r="AU765" s="255" t="s">
        <v>83</v>
      </c>
      <c r="AV765" s="14" t="s">
        <v>83</v>
      </c>
      <c r="AW765" s="14" t="s">
        <v>34</v>
      </c>
      <c r="AX765" s="14" t="s">
        <v>74</v>
      </c>
      <c r="AY765" s="255" t="s">
        <v>210</v>
      </c>
    </row>
    <row r="766" s="14" customFormat="1">
      <c r="A766" s="14"/>
      <c r="B766" s="245"/>
      <c r="C766" s="246"/>
      <c r="D766" s="236" t="s">
        <v>221</v>
      </c>
      <c r="E766" s="247" t="s">
        <v>19</v>
      </c>
      <c r="F766" s="248" t="s">
        <v>2331</v>
      </c>
      <c r="G766" s="246"/>
      <c r="H766" s="249">
        <v>55.770000000000003</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221</v>
      </c>
      <c r="AU766" s="255" t="s">
        <v>83</v>
      </c>
      <c r="AV766" s="14" t="s">
        <v>83</v>
      </c>
      <c r="AW766" s="14" t="s">
        <v>34</v>
      </c>
      <c r="AX766" s="14" t="s">
        <v>74</v>
      </c>
      <c r="AY766" s="255" t="s">
        <v>210</v>
      </c>
    </row>
    <row r="767" s="14" customFormat="1">
      <c r="A767" s="14"/>
      <c r="B767" s="245"/>
      <c r="C767" s="246"/>
      <c r="D767" s="236" t="s">
        <v>221</v>
      </c>
      <c r="E767" s="247" t="s">
        <v>19</v>
      </c>
      <c r="F767" s="248" t="s">
        <v>637</v>
      </c>
      <c r="G767" s="246"/>
      <c r="H767" s="249">
        <v>-1.2589999999999999</v>
      </c>
      <c r="I767" s="250"/>
      <c r="J767" s="246"/>
      <c r="K767" s="246"/>
      <c r="L767" s="251"/>
      <c r="M767" s="252"/>
      <c r="N767" s="253"/>
      <c r="O767" s="253"/>
      <c r="P767" s="253"/>
      <c r="Q767" s="253"/>
      <c r="R767" s="253"/>
      <c r="S767" s="253"/>
      <c r="T767" s="254"/>
      <c r="U767" s="14"/>
      <c r="V767" s="14"/>
      <c r="W767" s="14"/>
      <c r="X767" s="14"/>
      <c r="Y767" s="14"/>
      <c r="Z767" s="14"/>
      <c r="AA767" s="14"/>
      <c r="AB767" s="14"/>
      <c r="AC767" s="14"/>
      <c r="AD767" s="14"/>
      <c r="AE767" s="14"/>
      <c r="AT767" s="255" t="s">
        <v>221</v>
      </c>
      <c r="AU767" s="255" t="s">
        <v>83</v>
      </c>
      <c r="AV767" s="14" t="s">
        <v>83</v>
      </c>
      <c r="AW767" s="14" t="s">
        <v>34</v>
      </c>
      <c r="AX767" s="14" t="s">
        <v>74</v>
      </c>
      <c r="AY767" s="255" t="s">
        <v>210</v>
      </c>
    </row>
    <row r="768" s="14" customFormat="1">
      <c r="A768" s="14"/>
      <c r="B768" s="245"/>
      <c r="C768" s="246"/>
      <c r="D768" s="236" t="s">
        <v>221</v>
      </c>
      <c r="E768" s="247" t="s">
        <v>19</v>
      </c>
      <c r="F768" s="248" t="s">
        <v>638</v>
      </c>
      <c r="G768" s="246"/>
      <c r="H768" s="249">
        <v>1.5840000000000001</v>
      </c>
      <c r="I768" s="250"/>
      <c r="J768" s="246"/>
      <c r="K768" s="246"/>
      <c r="L768" s="251"/>
      <c r="M768" s="252"/>
      <c r="N768" s="253"/>
      <c r="O768" s="253"/>
      <c r="P768" s="253"/>
      <c r="Q768" s="253"/>
      <c r="R768" s="253"/>
      <c r="S768" s="253"/>
      <c r="T768" s="254"/>
      <c r="U768" s="14"/>
      <c r="V768" s="14"/>
      <c r="W768" s="14"/>
      <c r="X768" s="14"/>
      <c r="Y768" s="14"/>
      <c r="Z768" s="14"/>
      <c r="AA768" s="14"/>
      <c r="AB768" s="14"/>
      <c r="AC768" s="14"/>
      <c r="AD768" s="14"/>
      <c r="AE768" s="14"/>
      <c r="AT768" s="255" t="s">
        <v>221</v>
      </c>
      <c r="AU768" s="255" t="s">
        <v>83</v>
      </c>
      <c r="AV768" s="14" t="s">
        <v>83</v>
      </c>
      <c r="AW768" s="14" t="s">
        <v>34</v>
      </c>
      <c r="AX768" s="14" t="s">
        <v>74</v>
      </c>
      <c r="AY768" s="255" t="s">
        <v>210</v>
      </c>
    </row>
    <row r="769" s="14" customFormat="1">
      <c r="A769" s="14"/>
      <c r="B769" s="245"/>
      <c r="C769" s="246"/>
      <c r="D769" s="236" t="s">
        <v>221</v>
      </c>
      <c r="E769" s="247" t="s">
        <v>19</v>
      </c>
      <c r="F769" s="248" t="s">
        <v>639</v>
      </c>
      <c r="G769" s="246"/>
      <c r="H769" s="249">
        <v>1.4670000000000001</v>
      </c>
      <c r="I769" s="250"/>
      <c r="J769" s="246"/>
      <c r="K769" s="246"/>
      <c r="L769" s="251"/>
      <c r="M769" s="252"/>
      <c r="N769" s="253"/>
      <c r="O769" s="253"/>
      <c r="P769" s="253"/>
      <c r="Q769" s="253"/>
      <c r="R769" s="253"/>
      <c r="S769" s="253"/>
      <c r="T769" s="254"/>
      <c r="U769" s="14"/>
      <c r="V769" s="14"/>
      <c r="W769" s="14"/>
      <c r="X769" s="14"/>
      <c r="Y769" s="14"/>
      <c r="Z769" s="14"/>
      <c r="AA769" s="14"/>
      <c r="AB769" s="14"/>
      <c r="AC769" s="14"/>
      <c r="AD769" s="14"/>
      <c r="AE769" s="14"/>
      <c r="AT769" s="255" t="s">
        <v>221</v>
      </c>
      <c r="AU769" s="255" t="s">
        <v>83</v>
      </c>
      <c r="AV769" s="14" t="s">
        <v>83</v>
      </c>
      <c r="AW769" s="14" t="s">
        <v>34</v>
      </c>
      <c r="AX769" s="14" t="s">
        <v>74</v>
      </c>
      <c r="AY769" s="255" t="s">
        <v>210</v>
      </c>
    </row>
    <row r="770" s="14" customFormat="1">
      <c r="A770" s="14"/>
      <c r="B770" s="245"/>
      <c r="C770" s="246"/>
      <c r="D770" s="236" t="s">
        <v>221</v>
      </c>
      <c r="E770" s="247" t="s">
        <v>19</v>
      </c>
      <c r="F770" s="248" t="s">
        <v>640</v>
      </c>
      <c r="G770" s="246"/>
      <c r="H770" s="249">
        <v>-1.8819999999999999</v>
      </c>
      <c r="I770" s="250"/>
      <c r="J770" s="246"/>
      <c r="K770" s="246"/>
      <c r="L770" s="251"/>
      <c r="M770" s="252"/>
      <c r="N770" s="253"/>
      <c r="O770" s="253"/>
      <c r="P770" s="253"/>
      <c r="Q770" s="253"/>
      <c r="R770" s="253"/>
      <c r="S770" s="253"/>
      <c r="T770" s="254"/>
      <c r="U770" s="14"/>
      <c r="V770" s="14"/>
      <c r="W770" s="14"/>
      <c r="X770" s="14"/>
      <c r="Y770" s="14"/>
      <c r="Z770" s="14"/>
      <c r="AA770" s="14"/>
      <c r="AB770" s="14"/>
      <c r="AC770" s="14"/>
      <c r="AD770" s="14"/>
      <c r="AE770" s="14"/>
      <c r="AT770" s="255" t="s">
        <v>221</v>
      </c>
      <c r="AU770" s="255" t="s">
        <v>83</v>
      </c>
      <c r="AV770" s="14" t="s">
        <v>83</v>
      </c>
      <c r="AW770" s="14" t="s">
        <v>34</v>
      </c>
      <c r="AX770" s="14" t="s">
        <v>74</v>
      </c>
      <c r="AY770" s="255" t="s">
        <v>210</v>
      </c>
    </row>
    <row r="771" s="14" customFormat="1">
      <c r="A771" s="14"/>
      <c r="B771" s="245"/>
      <c r="C771" s="246"/>
      <c r="D771" s="236" t="s">
        <v>221</v>
      </c>
      <c r="E771" s="247" t="s">
        <v>19</v>
      </c>
      <c r="F771" s="248" t="s">
        <v>641</v>
      </c>
      <c r="G771" s="246"/>
      <c r="H771" s="249">
        <v>2.4529999999999998</v>
      </c>
      <c r="I771" s="250"/>
      <c r="J771" s="246"/>
      <c r="K771" s="246"/>
      <c r="L771" s="251"/>
      <c r="M771" s="252"/>
      <c r="N771" s="253"/>
      <c r="O771" s="253"/>
      <c r="P771" s="253"/>
      <c r="Q771" s="253"/>
      <c r="R771" s="253"/>
      <c r="S771" s="253"/>
      <c r="T771" s="254"/>
      <c r="U771" s="14"/>
      <c r="V771" s="14"/>
      <c r="W771" s="14"/>
      <c r="X771" s="14"/>
      <c r="Y771" s="14"/>
      <c r="Z771" s="14"/>
      <c r="AA771" s="14"/>
      <c r="AB771" s="14"/>
      <c r="AC771" s="14"/>
      <c r="AD771" s="14"/>
      <c r="AE771" s="14"/>
      <c r="AT771" s="255" t="s">
        <v>221</v>
      </c>
      <c r="AU771" s="255" t="s">
        <v>83</v>
      </c>
      <c r="AV771" s="14" t="s">
        <v>83</v>
      </c>
      <c r="AW771" s="14" t="s">
        <v>34</v>
      </c>
      <c r="AX771" s="14" t="s">
        <v>74</v>
      </c>
      <c r="AY771" s="255" t="s">
        <v>210</v>
      </c>
    </row>
    <row r="772" s="14" customFormat="1">
      <c r="A772" s="14"/>
      <c r="B772" s="245"/>
      <c r="C772" s="246"/>
      <c r="D772" s="236" t="s">
        <v>221</v>
      </c>
      <c r="E772" s="247" t="s">
        <v>19</v>
      </c>
      <c r="F772" s="248" t="s">
        <v>642</v>
      </c>
      <c r="G772" s="246"/>
      <c r="H772" s="249">
        <v>-1.994</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221</v>
      </c>
      <c r="AU772" s="255" t="s">
        <v>83</v>
      </c>
      <c r="AV772" s="14" t="s">
        <v>83</v>
      </c>
      <c r="AW772" s="14" t="s">
        <v>34</v>
      </c>
      <c r="AX772" s="14" t="s">
        <v>74</v>
      </c>
      <c r="AY772" s="255" t="s">
        <v>210</v>
      </c>
    </row>
    <row r="773" s="14" customFormat="1">
      <c r="A773" s="14"/>
      <c r="B773" s="245"/>
      <c r="C773" s="246"/>
      <c r="D773" s="236" t="s">
        <v>221</v>
      </c>
      <c r="E773" s="247" t="s">
        <v>19</v>
      </c>
      <c r="F773" s="248" t="s">
        <v>2332</v>
      </c>
      <c r="G773" s="246"/>
      <c r="H773" s="249">
        <v>122.02500000000001</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221</v>
      </c>
      <c r="AU773" s="255" t="s">
        <v>83</v>
      </c>
      <c r="AV773" s="14" t="s">
        <v>83</v>
      </c>
      <c r="AW773" s="14" t="s">
        <v>34</v>
      </c>
      <c r="AX773" s="14" t="s">
        <v>74</v>
      </c>
      <c r="AY773" s="255" t="s">
        <v>210</v>
      </c>
    </row>
    <row r="774" s="14" customFormat="1">
      <c r="A774" s="14"/>
      <c r="B774" s="245"/>
      <c r="C774" s="246"/>
      <c r="D774" s="236" t="s">
        <v>221</v>
      </c>
      <c r="E774" s="247" t="s">
        <v>19</v>
      </c>
      <c r="F774" s="248" t="s">
        <v>2333</v>
      </c>
      <c r="G774" s="246"/>
      <c r="H774" s="249">
        <v>-1.7390000000000001</v>
      </c>
      <c r="I774" s="250"/>
      <c r="J774" s="246"/>
      <c r="K774" s="246"/>
      <c r="L774" s="251"/>
      <c r="M774" s="252"/>
      <c r="N774" s="253"/>
      <c r="O774" s="253"/>
      <c r="P774" s="253"/>
      <c r="Q774" s="253"/>
      <c r="R774" s="253"/>
      <c r="S774" s="253"/>
      <c r="T774" s="254"/>
      <c r="U774" s="14"/>
      <c r="V774" s="14"/>
      <c r="W774" s="14"/>
      <c r="X774" s="14"/>
      <c r="Y774" s="14"/>
      <c r="Z774" s="14"/>
      <c r="AA774" s="14"/>
      <c r="AB774" s="14"/>
      <c r="AC774" s="14"/>
      <c r="AD774" s="14"/>
      <c r="AE774" s="14"/>
      <c r="AT774" s="255" t="s">
        <v>221</v>
      </c>
      <c r="AU774" s="255" t="s">
        <v>83</v>
      </c>
      <c r="AV774" s="14" t="s">
        <v>83</v>
      </c>
      <c r="AW774" s="14" t="s">
        <v>34</v>
      </c>
      <c r="AX774" s="14" t="s">
        <v>74</v>
      </c>
      <c r="AY774" s="255" t="s">
        <v>210</v>
      </c>
    </row>
    <row r="775" s="14" customFormat="1">
      <c r="A775" s="14"/>
      <c r="B775" s="245"/>
      <c r="C775" s="246"/>
      <c r="D775" s="236" t="s">
        <v>221</v>
      </c>
      <c r="E775" s="247" t="s">
        <v>19</v>
      </c>
      <c r="F775" s="248" t="s">
        <v>2334</v>
      </c>
      <c r="G775" s="246"/>
      <c r="H775" s="249">
        <v>-1.44</v>
      </c>
      <c r="I775" s="250"/>
      <c r="J775" s="246"/>
      <c r="K775" s="246"/>
      <c r="L775" s="251"/>
      <c r="M775" s="252"/>
      <c r="N775" s="253"/>
      <c r="O775" s="253"/>
      <c r="P775" s="253"/>
      <c r="Q775" s="253"/>
      <c r="R775" s="253"/>
      <c r="S775" s="253"/>
      <c r="T775" s="254"/>
      <c r="U775" s="14"/>
      <c r="V775" s="14"/>
      <c r="W775" s="14"/>
      <c r="X775" s="14"/>
      <c r="Y775" s="14"/>
      <c r="Z775" s="14"/>
      <c r="AA775" s="14"/>
      <c r="AB775" s="14"/>
      <c r="AC775" s="14"/>
      <c r="AD775" s="14"/>
      <c r="AE775" s="14"/>
      <c r="AT775" s="255" t="s">
        <v>221</v>
      </c>
      <c r="AU775" s="255" t="s">
        <v>83</v>
      </c>
      <c r="AV775" s="14" t="s">
        <v>83</v>
      </c>
      <c r="AW775" s="14" t="s">
        <v>34</v>
      </c>
      <c r="AX775" s="14" t="s">
        <v>74</v>
      </c>
      <c r="AY775" s="255" t="s">
        <v>210</v>
      </c>
    </row>
    <row r="776" s="14" customFormat="1">
      <c r="A776" s="14"/>
      <c r="B776" s="245"/>
      <c r="C776" s="246"/>
      <c r="D776" s="236" t="s">
        <v>221</v>
      </c>
      <c r="E776" s="247" t="s">
        <v>19</v>
      </c>
      <c r="F776" s="248" t="s">
        <v>2335</v>
      </c>
      <c r="G776" s="246"/>
      <c r="H776" s="249">
        <v>2.1920000000000002</v>
      </c>
      <c r="I776" s="250"/>
      <c r="J776" s="246"/>
      <c r="K776" s="246"/>
      <c r="L776" s="251"/>
      <c r="M776" s="252"/>
      <c r="N776" s="253"/>
      <c r="O776" s="253"/>
      <c r="P776" s="253"/>
      <c r="Q776" s="253"/>
      <c r="R776" s="253"/>
      <c r="S776" s="253"/>
      <c r="T776" s="254"/>
      <c r="U776" s="14"/>
      <c r="V776" s="14"/>
      <c r="W776" s="14"/>
      <c r="X776" s="14"/>
      <c r="Y776" s="14"/>
      <c r="Z776" s="14"/>
      <c r="AA776" s="14"/>
      <c r="AB776" s="14"/>
      <c r="AC776" s="14"/>
      <c r="AD776" s="14"/>
      <c r="AE776" s="14"/>
      <c r="AT776" s="255" t="s">
        <v>221</v>
      </c>
      <c r="AU776" s="255" t="s">
        <v>83</v>
      </c>
      <c r="AV776" s="14" t="s">
        <v>83</v>
      </c>
      <c r="AW776" s="14" t="s">
        <v>34</v>
      </c>
      <c r="AX776" s="14" t="s">
        <v>74</v>
      </c>
      <c r="AY776" s="255" t="s">
        <v>210</v>
      </c>
    </row>
    <row r="777" s="14" customFormat="1">
      <c r="A777" s="14"/>
      <c r="B777" s="245"/>
      <c r="C777" s="246"/>
      <c r="D777" s="236" t="s">
        <v>221</v>
      </c>
      <c r="E777" s="247" t="s">
        <v>19</v>
      </c>
      <c r="F777" s="248" t="s">
        <v>2336</v>
      </c>
      <c r="G777" s="246"/>
      <c r="H777" s="249">
        <v>2.9590000000000001</v>
      </c>
      <c r="I777" s="250"/>
      <c r="J777" s="246"/>
      <c r="K777" s="246"/>
      <c r="L777" s="251"/>
      <c r="M777" s="252"/>
      <c r="N777" s="253"/>
      <c r="O777" s="253"/>
      <c r="P777" s="253"/>
      <c r="Q777" s="253"/>
      <c r="R777" s="253"/>
      <c r="S777" s="253"/>
      <c r="T777" s="254"/>
      <c r="U777" s="14"/>
      <c r="V777" s="14"/>
      <c r="W777" s="14"/>
      <c r="X777" s="14"/>
      <c r="Y777" s="14"/>
      <c r="Z777" s="14"/>
      <c r="AA777" s="14"/>
      <c r="AB777" s="14"/>
      <c r="AC777" s="14"/>
      <c r="AD777" s="14"/>
      <c r="AE777" s="14"/>
      <c r="AT777" s="255" t="s">
        <v>221</v>
      </c>
      <c r="AU777" s="255" t="s">
        <v>83</v>
      </c>
      <c r="AV777" s="14" t="s">
        <v>83</v>
      </c>
      <c r="AW777" s="14" t="s">
        <v>34</v>
      </c>
      <c r="AX777" s="14" t="s">
        <v>74</v>
      </c>
      <c r="AY777" s="255" t="s">
        <v>210</v>
      </c>
    </row>
    <row r="778" s="14" customFormat="1">
      <c r="A778" s="14"/>
      <c r="B778" s="245"/>
      <c r="C778" s="246"/>
      <c r="D778" s="236" t="s">
        <v>221</v>
      </c>
      <c r="E778" s="247" t="s">
        <v>19</v>
      </c>
      <c r="F778" s="248" t="s">
        <v>2337</v>
      </c>
      <c r="G778" s="246"/>
      <c r="H778" s="249">
        <v>-1.6799999999999999</v>
      </c>
      <c r="I778" s="250"/>
      <c r="J778" s="246"/>
      <c r="K778" s="246"/>
      <c r="L778" s="251"/>
      <c r="M778" s="252"/>
      <c r="N778" s="253"/>
      <c r="O778" s="253"/>
      <c r="P778" s="253"/>
      <c r="Q778" s="253"/>
      <c r="R778" s="253"/>
      <c r="S778" s="253"/>
      <c r="T778" s="254"/>
      <c r="U778" s="14"/>
      <c r="V778" s="14"/>
      <c r="W778" s="14"/>
      <c r="X778" s="14"/>
      <c r="Y778" s="14"/>
      <c r="Z778" s="14"/>
      <c r="AA778" s="14"/>
      <c r="AB778" s="14"/>
      <c r="AC778" s="14"/>
      <c r="AD778" s="14"/>
      <c r="AE778" s="14"/>
      <c r="AT778" s="255" t="s">
        <v>221</v>
      </c>
      <c r="AU778" s="255" t="s">
        <v>83</v>
      </c>
      <c r="AV778" s="14" t="s">
        <v>83</v>
      </c>
      <c r="AW778" s="14" t="s">
        <v>34</v>
      </c>
      <c r="AX778" s="14" t="s">
        <v>74</v>
      </c>
      <c r="AY778" s="255" t="s">
        <v>210</v>
      </c>
    </row>
    <row r="779" s="14" customFormat="1">
      <c r="A779" s="14"/>
      <c r="B779" s="245"/>
      <c r="C779" s="246"/>
      <c r="D779" s="236" t="s">
        <v>221</v>
      </c>
      <c r="E779" s="247" t="s">
        <v>19</v>
      </c>
      <c r="F779" s="248" t="s">
        <v>2338</v>
      </c>
      <c r="G779" s="246"/>
      <c r="H779" s="249">
        <v>-1.8899999999999999</v>
      </c>
      <c r="I779" s="250"/>
      <c r="J779" s="246"/>
      <c r="K779" s="246"/>
      <c r="L779" s="251"/>
      <c r="M779" s="252"/>
      <c r="N779" s="253"/>
      <c r="O779" s="253"/>
      <c r="P779" s="253"/>
      <c r="Q779" s="253"/>
      <c r="R779" s="253"/>
      <c r="S779" s="253"/>
      <c r="T779" s="254"/>
      <c r="U779" s="14"/>
      <c r="V779" s="14"/>
      <c r="W779" s="14"/>
      <c r="X779" s="14"/>
      <c r="Y779" s="14"/>
      <c r="Z779" s="14"/>
      <c r="AA779" s="14"/>
      <c r="AB779" s="14"/>
      <c r="AC779" s="14"/>
      <c r="AD779" s="14"/>
      <c r="AE779" s="14"/>
      <c r="AT779" s="255" t="s">
        <v>221</v>
      </c>
      <c r="AU779" s="255" t="s">
        <v>83</v>
      </c>
      <c r="AV779" s="14" t="s">
        <v>83</v>
      </c>
      <c r="AW779" s="14" t="s">
        <v>34</v>
      </c>
      <c r="AX779" s="14" t="s">
        <v>74</v>
      </c>
      <c r="AY779" s="255" t="s">
        <v>210</v>
      </c>
    </row>
    <row r="780" s="14" customFormat="1">
      <c r="A780" s="14"/>
      <c r="B780" s="245"/>
      <c r="C780" s="246"/>
      <c r="D780" s="236" t="s">
        <v>221</v>
      </c>
      <c r="E780" s="247" t="s">
        <v>19</v>
      </c>
      <c r="F780" s="248" t="s">
        <v>2339</v>
      </c>
      <c r="G780" s="246"/>
      <c r="H780" s="249">
        <v>-1.8899999999999999</v>
      </c>
      <c r="I780" s="250"/>
      <c r="J780" s="246"/>
      <c r="K780" s="246"/>
      <c r="L780" s="251"/>
      <c r="M780" s="252"/>
      <c r="N780" s="253"/>
      <c r="O780" s="253"/>
      <c r="P780" s="253"/>
      <c r="Q780" s="253"/>
      <c r="R780" s="253"/>
      <c r="S780" s="253"/>
      <c r="T780" s="254"/>
      <c r="U780" s="14"/>
      <c r="V780" s="14"/>
      <c r="W780" s="14"/>
      <c r="X780" s="14"/>
      <c r="Y780" s="14"/>
      <c r="Z780" s="14"/>
      <c r="AA780" s="14"/>
      <c r="AB780" s="14"/>
      <c r="AC780" s="14"/>
      <c r="AD780" s="14"/>
      <c r="AE780" s="14"/>
      <c r="AT780" s="255" t="s">
        <v>221</v>
      </c>
      <c r="AU780" s="255" t="s">
        <v>83</v>
      </c>
      <c r="AV780" s="14" t="s">
        <v>83</v>
      </c>
      <c r="AW780" s="14" t="s">
        <v>34</v>
      </c>
      <c r="AX780" s="14" t="s">
        <v>74</v>
      </c>
      <c r="AY780" s="255" t="s">
        <v>210</v>
      </c>
    </row>
    <row r="781" s="14" customFormat="1">
      <c r="A781" s="14"/>
      <c r="B781" s="245"/>
      <c r="C781" s="246"/>
      <c r="D781" s="236" t="s">
        <v>221</v>
      </c>
      <c r="E781" s="247" t="s">
        <v>19</v>
      </c>
      <c r="F781" s="248" t="s">
        <v>2340</v>
      </c>
      <c r="G781" s="246"/>
      <c r="H781" s="249">
        <v>-1.6799999999999999</v>
      </c>
      <c r="I781" s="250"/>
      <c r="J781" s="246"/>
      <c r="K781" s="246"/>
      <c r="L781" s="251"/>
      <c r="M781" s="252"/>
      <c r="N781" s="253"/>
      <c r="O781" s="253"/>
      <c r="P781" s="253"/>
      <c r="Q781" s="253"/>
      <c r="R781" s="253"/>
      <c r="S781" s="253"/>
      <c r="T781" s="254"/>
      <c r="U781" s="14"/>
      <c r="V781" s="14"/>
      <c r="W781" s="14"/>
      <c r="X781" s="14"/>
      <c r="Y781" s="14"/>
      <c r="Z781" s="14"/>
      <c r="AA781" s="14"/>
      <c r="AB781" s="14"/>
      <c r="AC781" s="14"/>
      <c r="AD781" s="14"/>
      <c r="AE781" s="14"/>
      <c r="AT781" s="255" t="s">
        <v>221</v>
      </c>
      <c r="AU781" s="255" t="s">
        <v>83</v>
      </c>
      <c r="AV781" s="14" t="s">
        <v>83</v>
      </c>
      <c r="AW781" s="14" t="s">
        <v>34</v>
      </c>
      <c r="AX781" s="14" t="s">
        <v>74</v>
      </c>
      <c r="AY781" s="255" t="s">
        <v>210</v>
      </c>
    </row>
    <row r="782" s="14" customFormat="1">
      <c r="A782" s="14"/>
      <c r="B782" s="245"/>
      <c r="C782" s="246"/>
      <c r="D782" s="236" t="s">
        <v>221</v>
      </c>
      <c r="E782" s="247" t="s">
        <v>19</v>
      </c>
      <c r="F782" s="248" t="s">
        <v>2341</v>
      </c>
      <c r="G782" s="246"/>
      <c r="H782" s="249">
        <v>-1.8899999999999999</v>
      </c>
      <c r="I782" s="250"/>
      <c r="J782" s="246"/>
      <c r="K782" s="246"/>
      <c r="L782" s="251"/>
      <c r="M782" s="252"/>
      <c r="N782" s="253"/>
      <c r="O782" s="253"/>
      <c r="P782" s="253"/>
      <c r="Q782" s="253"/>
      <c r="R782" s="253"/>
      <c r="S782" s="253"/>
      <c r="T782" s="254"/>
      <c r="U782" s="14"/>
      <c r="V782" s="14"/>
      <c r="W782" s="14"/>
      <c r="X782" s="14"/>
      <c r="Y782" s="14"/>
      <c r="Z782" s="14"/>
      <c r="AA782" s="14"/>
      <c r="AB782" s="14"/>
      <c r="AC782" s="14"/>
      <c r="AD782" s="14"/>
      <c r="AE782" s="14"/>
      <c r="AT782" s="255" t="s">
        <v>221</v>
      </c>
      <c r="AU782" s="255" t="s">
        <v>83</v>
      </c>
      <c r="AV782" s="14" t="s">
        <v>83</v>
      </c>
      <c r="AW782" s="14" t="s">
        <v>34</v>
      </c>
      <c r="AX782" s="14" t="s">
        <v>74</v>
      </c>
      <c r="AY782" s="255" t="s">
        <v>210</v>
      </c>
    </row>
    <row r="783" s="14" customFormat="1">
      <c r="A783" s="14"/>
      <c r="B783" s="245"/>
      <c r="C783" s="246"/>
      <c r="D783" s="236" t="s">
        <v>221</v>
      </c>
      <c r="E783" s="247" t="s">
        <v>19</v>
      </c>
      <c r="F783" s="248" t="s">
        <v>2342</v>
      </c>
      <c r="G783" s="246"/>
      <c r="H783" s="249">
        <v>-2.0699999999999998</v>
      </c>
      <c r="I783" s="250"/>
      <c r="J783" s="246"/>
      <c r="K783" s="246"/>
      <c r="L783" s="251"/>
      <c r="M783" s="252"/>
      <c r="N783" s="253"/>
      <c r="O783" s="253"/>
      <c r="P783" s="253"/>
      <c r="Q783" s="253"/>
      <c r="R783" s="253"/>
      <c r="S783" s="253"/>
      <c r="T783" s="254"/>
      <c r="U783" s="14"/>
      <c r="V783" s="14"/>
      <c r="W783" s="14"/>
      <c r="X783" s="14"/>
      <c r="Y783" s="14"/>
      <c r="Z783" s="14"/>
      <c r="AA783" s="14"/>
      <c r="AB783" s="14"/>
      <c r="AC783" s="14"/>
      <c r="AD783" s="14"/>
      <c r="AE783" s="14"/>
      <c r="AT783" s="255" t="s">
        <v>221</v>
      </c>
      <c r="AU783" s="255" t="s">
        <v>83</v>
      </c>
      <c r="AV783" s="14" t="s">
        <v>83</v>
      </c>
      <c r="AW783" s="14" t="s">
        <v>34</v>
      </c>
      <c r="AX783" s="14" t="s">
        <v>74</v>
      </c>
      <c r="AY783" s="255" t="s">
        <v>210</v>
      </c>
    </row>
    <row r="784" s="14" customFormat="1">
      <c r="A784" s="14"/>
      <c r="B784" s="245"/>
      <c r="C784" s="246"/>
      <c r="D784" s="236" t="s">
        <v>221</v>
      </c>
      <c r="E784" s="247" t="s">
        <v>19</v>
      </c>
      <c r="F784" s="248" t="s">
        <v>2343</v>
      </c>
      <c r="G784" s="246"/>
      <c r="H784" s="249">
        <v>-1.99</v>
      </c>
      <c r="I784" s="250"/>
      <c r="J784" s="246"/>
      <c r="K784" s="246"/>
      <c r="L784" s="251"/>
      <c r="M784" s="252"/>
      <c r="N784" s="253"/>
      <c r="O784" s="253"/>
      <c r="P784" s="253"/>
      <c r="Q784" s="253"/>
      <c r="R784" s="253"/>
      <c r="S784" s="253"/>
      <c r="T784" s="254"/>
      <c r="U784" s="14"/>
      <c r="V784" s="14"/>
      <c r="W784" s="14"/>
      <c r="X784" s="14"/>
      <c r="Y784" s="14"/>
      <c r="Z784" s="14"/>
      <c r="AA784" s="14"/>
      <c r="AB784" s="14"/>
      <c r="AC784" s="14"/>
      <c r="AD784" s="14"/>
      <c r="AE784" s="14"/>
      <c r="AT784" s="255" t="s">
        <v>221</v>
      </c>
      <c r="AU784" s="255" t="s">
        <v>83</v>
      </c>
      <c r="AV784" s="14" t="s">
        <v>83</v>
      </c>
      <c r="AW784" s="14" t="s">
        <v>34</v>
      </c>
      <c r="AX784" s="14" t="s">
        <v>74</v>
      </c>
      <c r="AY784" s="255" t="s">
        <v>210</v>
      </c>
    </row>
    <row r="785" s="14" customFormat="1">
      <c r="A785" s="14"/>
      <c r="B785" s="245"/>
      <c r="C785" s="246"/>
      <c r="D785" s="236" t="s">
        <v>221</v>
      </c>
      <c r="E785" s="247" t="s">
        <v>19</v>
      </c>
      <c r="F785" s="248" t="s">
        <v>2344</v>
      </c>
      <c r="G785" s="246"/>
      <c r="H785" s="249">
        <v>-2.4119999999999999</v>
      </c>
      <c r="I785" s="250"/>
      <c r="J785" s="246"/>
      <c r="K785" s="246"/>
      <c r="L785" s="251"/>
      <c r="M785" s="252"/>
      <c r="N785" s="253"/>
      <c r="O785" s="253"/>
      <c r="P785" s="253"/>
      <c r="Q785" s="253"/>
      <c r="R785" s="253"/>
      <c r="S785" s="253"/>
      <c r="T785" s="254"/>
      <c r="U785" s="14"/>
      <c r="V785" s="14"/>
      <c r="W785" s="14"/>
      <c r="X785" s="14"/>
      <c r="Y785" s="14"/>
      <c r="Z785" s="14"/>
      <c r="AA785" s="14"/>
      <c r="AB785" s="14"/>
      <c r="AC785" s="14"/>
      <c r="AD785" s="14"/>
      <c r="AE785" s="14"/>
      <c r="AT785" s="255" t="s">
        <v>221</v>
      </c>
      <c r="AU785" s="255" t="s">
        <v>83</v>
      </c>
      <c r="AV785" s="14" t="s">
        <v>83</v>
      </c>
      <c r="AW785" s="14" t="s">
        <v>34</v>
      </c>
      <c r="AX785" s="14" t="s">
        <v>74</v>
      </c>
      <c r="AY785" s="255" t="s">
        <v>210</v>
      </c>
    </row>
    <row r="786" s="14" customFormat="1">
      <c r="A786" s="14"/>
      <c r="B786" s="245"/>
      <c r="C786" s="246"/>
      <c r="D786" s="236" t="s">
        <v>221</v>
      </c>
      <c r="E786" s="247" t="s">
        <v>19</v>
      </c>
      <c r="F786" s="248" t="s">
        <v>644</v>
      </c>
      <c r="G786" s="246"/>
      <c r="H786" s="249">
        <v>-1.944</v>
      </c>
      <c r="I786" s="250"/>
      <c r="J786" s="246"/>
      <c r="K786" s="246"/>
      <c r="L786" s="251"/>
      <c r="M786" s="252"/>
      <c r="N786" s="253"/>
      <c r="O786" s="253"/>
      <c r="P786" s="253"/>
      <c r="Q786" s="253"/>
      <c r="R786" s="253"/>
      <c r="S786" s="253"/>
      <c r="T786" s="254"/>
      <c r="U786" s="14"/>
      <c r="V786" s="14"/>
      <c r="W786" s="14"/>
      <c r="X786" s="14"/>
      <c r="Y786" s="14"/>
      <c r="Z786" s="14"/>
      <c r="AA786" s="14"/>
      <c r="AB786" s="14"/>
      <c r="AC786" s="14"/>
      <c r="AD786" s="14"/>
      <c r="AE786" s="14"/>
      <c r="AT786" s="255" t="s">
        <v>221</v>
      </c>
      <c r="AU786" s="255" t="s">
        <v>83</v>
      </c>
      <c r="AV786" s="14" t="s">
        <v>83</v>
      </c>
      <c r="AW786" s="14" t="s">
        <v>34</v>
      </c>
      <c r="AX786" s="14" t="s">
        <v>74</v>
      </c>
      <c r="AY786" s="255" t="s">
        <v>210</v>
      </c>
    </row>
    <row r="787" s="14" customFormat="1">
      <c r="A787" s="14"/>
      <c r="B787" s="245"/>
      <c r="C787" s="246"/>
      <c r="D787" s="236" t="s">
        <v>221</v>
      </c>
      <c r="E787" s="247" t="s">
        <v>19</v>
      </c>
      <c r="F787" s="248" t="s">
        <v>2345</v>
      </c>
      <c r="G787" s="246"/>
      <c r="H787" s="249">
        <v>-2.6240000000000001</v>
      </c>
      <c r="I787" s="250"/>
      <c r="J787" s="246"/>
      <c r="K787" s="246"/>
      <c r="L787" s="251"/>
      <c r="M787" s="252"/>
      <c r="N787" s="253"/>
      <c r="O787" s="253"/>
      <c r="P787" s="253"/>
      <c r="Q787" s="253"/>
      <c r="R787" s="253"/>
      <c r="S787" s="253"/>
      <c r="T787" s="254"/>
      <c r="U787" s="14"/>
      <c r="V787" s="14"/>
      <c r="W787" s="14"/>
      <c r="X787" s="14"/>
      <c r="Y787" s="14"/>
      <c r="Z787" s="14"/>
      <c r="AA787" s="14"/>
      <c r="AB787" s="14"/>
      <c r="AC787" s="14"/>
      <c r="AD787" s="14"/>
      <c r="AE787" s="14"/>
      <c r="AT787" s="255" t="s">
        <v>221</v>
      </c>
      <c r="AU787" s="255" t="s">
        <v>83</v>
      </c>
      <c r="AV787" s="14" t="s">
        <v>83</v>
      </c>
      <c r="AW787" s="14" t="s">
        <v>34</v>
      </c>
      <c r="AX787" s="14" t="s">
        <v>74</v>
      </c>
      <c r="AY787" s="255" t="s">
        <v>210</v>
      </c>
    </row>
    <row r="788" s="14" customFormat="1">
      <c r="A788" s="14"/>
      <c r="B788" s="245"/>
      <c r="C788" s="246"/>
      <c r="D788" s="236" t="s">
        <v>221</v>
      </c>
      <c r="E788" s="247" t="s">
        <v>19</v>
      </c>
      <c r="F788" s="248" t="s">
        <v>2346</v>
      </c>
      <c r="G788" s="246"/>
      <c r="H788" s="249">
        <v>2.2309999999999999</v>
      </c>
      <c r="I788" s="250"/>
      <c r="J788" s="246"/>
      <c r="K788" s="246"/>
      <c r="L788" s="251"/>
      <c r="M788" s="252"/>
      <c r="N788" s="253"/>
      <c r="O788" s="253"/>
      <c r="P788" s="253"/>
      <c r="Q788" s="253"/>
      <c r="R788" s="253"/>
      <c r="S788" s="253"/>
      <c r="T788" s="254"/>
      <c r="U788" s="14"/>
      <c r="V788" s="14"/>
      <c r="W788" s="14"/>
      <c r="X788" s="14"/>
      <c r="Y788" s="14"/>
      <c r="Z788" s="14"/>
      <c r="AA788" s="14"/>
      <c r="AB788" s="14"/>
      <c r="AC788" s="14"/>
      <c r="AD788" s="14"/>
      <c r="AE788" s="14"/>
      <c r="AT788" s="255" t="s">
        <v>221</v>
      </c>
      <c r="AU788" s="255" t="s">
        <v>83</v>
      </c>
      <c r="AV788" s="14" t="s">
        <v>83</v>
      </c>
      <c r="AW788" s="14" t="s">
        <v>34</v>
      </c>
      <c r="AX788" s="14" t="s">
        <v>74</v>
      </c>
      <c r="AY788" s="255" t="s">
        <v>210</v>
      </c>
    </row>
    <row r="789" s="14" customFormat="1">
      <c r="A789" s="14"/>
      <c r="B789" s="245"/>
      <c r="C789" s="246"/>
      <c r="D789" s="236" t="s">
        <v>221</v>
      </c>
      <c r="E789" s="247" t="s">
        <v>19</v>
      </c>
      <c r="F789" s="248" t="s">
        <v>2347</v>
      </c>
      <c r="G789" s="246"/>
      <c r="H789" s="249">
        <v>26.664000000000001</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221</v>
      </c>
      <c r="AU789" s="255" t="s">
        <v>83</v>
      </c>
      <c r="AV789" s="14" t="s">
        <v>83</v>
      </c>
      <c r="AW789" s="14" t="s">
        <v>34</v>
      </c>
      <c r="AX789" s="14" t="s">
        <v>74</v>
      </c>
      <c r="AY789" s="255" t="s">
        <v>210</v>
      </c>
    </row>
    <row r="790" s="14" customFormat="1">
      <c r="A790" s="14"/>
      <c r="B790" s="245"/>
      <c r="C790" s="246"/>
      <c r="D790" s="236" t="s">
        <v>221</v>
      </c>
      <c r="E790" s="247" t="s">
        <v>19</v>
      </c>
      <c r="F790" s="248" t="s">
        <v>2348</v>
      </c>
      <c r="G790" s="246"/>
      <c r="H790" s="249">
        <v>-1.8899999999999999</v>
      </c>
      <c r="I790" s="250"/>
      <c r="J790" s="246"/>
      <c r="K790" s="246"/>
      <c r="L790" s="251"/>
      <c r="M790" s="252"/>
      <c r="N790" s="253"/>
      <c r="O790" s="253"/>
      <c r="P790" s="253"/>
      <c r="Q790" s="253"/>
      <c r="R790" s="253"/>
      <c r="S790" s="253"/>
      <c r="T790" s="254"/>
      <c r="U790" s="14"/>
      <c r="V790" s="14"/>
      <c r="W790" s="14"/>
      <c r="X790" s="14"/>
      <c r="Y790" s="14"/>
      <c r="Z790" s="14"/>
      <c r="AA790" s="14"/>
      <c r="AB790" s="14"/>
      <c r="AC790" s="14"/>
      <c r="AD790" s="14"/>
      <c r="AE790" s="14"/>
      <c r="AT790" s="255" t="s">
        <v>221</v>
      </c>
      <c r="AU790" s="255" t="s">
        <v>83</v>
      </c>
      <c r="AV790" s="14" t="s">
        <v>83</v>
      </c>
      <c r="AW790" s="14" t="s">
        <v>34</v>
      </c>
      <c r="AX790" s="14" t="s">
        <v>74</v>
      </c>
      <c r="AY790" s="255" t="s">
        <v>210</v>
      </c>
    </row>
    <row r="791" s="14" customFormat="1">
      <c r="A791" s="14"/>
      <c r="B791" s="245"/>
      <c r="C791" s="246"/>
      <c r="D791" s="236" t="s">
        <v>221</v>
      </c>
      <c r="E791" s="247" t="s">
        <v>19</v>
      </c>
      <c r="F791" s="248" t="s">
        <v>2349</v>
      </c>
      <c r="G791" s="246"/>
      <c r="H791" s="249">
        <v>27.82</v>
      </c>
      <c r="I791" s="250"/>
      <c r="J791" s="246"/>
      <c r="K791" s="246"/>
      <c r="L791" s="251"/>
      <c r="M791" s="252"/>
      <c r="N791" s="253"/>
      <c r="O791" s="253"/>
      <c r="P791" s="253"/>
      <c r="Q791" s="253"/>
      <c r="R791" s="253"/>
      <c r="S791" s="253"/>
      <c r="T791" s="254"/>
      <c r="U791" s="14"/>
      <c r="V791" s="14"/>
      <c r="W791" s="14"/>
      <c r="X791" s="14"/>
      <c r="Y791" s="14"/>
      <c r="Z791" s="14"/>
      <c r="AA791" s="14"/>
      <c r="AB791" s="14"/>
      <c r="AC791" s="14"/>
      <c r="AD791" s="14"/>
      <c r="AE791" s="14"/>
      <c r="AT791" s="255" t="s">
        <v>221</v>
      </c>
      <c r="AU791" s="255" t="s">
        <v>83</v>
      </c>
      <c r="AV791" s="14" t="s">
        <v>83</v>
      </c>
      <c r="AW791" s="14" t="s">
        <v>34</v>
      </c>
      <c r="AX791" s="14" t="s">
        <v>74</v>
      </c>
      <c r="AY791" s="255" t="s">
        <v>210</v>
      </c>
    </row>
    <row r="792" s="14" customFormat="1">
      <c r="A792" s="14"/>
      <c r="B792" s="245"/>
      <c r="C792" s="246"/>
      <c r="D792" s="236" t="s">
        <v>221</v>
      </c>
      <c r="E792" s="247" t="s">
        <v>19</v>
      </c>
      <c r="F792" s="248" t="s">
        <v>2350</v>
      </c>
      <c r="G792" s="246"/>
      <c r="H792" s="249">
        <v>52.704000000000001</v>
      </c>
      <c r="I792" s="250"/>
      <c r="J792" s="246"/>
      <c r="K792" s="246"/>
      <c r="L792" s="251"/>
      <c r="M792" s="252"/>
      <c r="N792" s="253"/>
      <c r="O792" s="253"/>
      <c r="P792" s="253"/>
      <c r="Q792" s="253"/>
      <c r="R792" s="253"/>
      <c r="S792" s="253"/>
      <c r="T792" s="254"/>
      <c r="U792" s="14"/>
      <c r="V792" s="14"/>
      <c r="W792" s="14"/>
      <c r="X792" s="14"/>
      <c r="Y792" s="14"/>
      <c r="Z792" s="14"/>
      <c r="AA792" s="14"/>
      <c r="AB792" s="14"/>
      <c r="AC792" s="14"/>
      <c r="AD792" s="14"/>
      <c r="AE792" s="14"/>
      <c r="AT792" s="255" t="s">
        <v>221</v>
      </c>
      <c r="AU792" s="255" t="s">
        <v>83</v>
      </c>
      <c r="AV792" s="14" t="s">
        <v>83</v>
      </c>
      <c r="AW792" s="14" t="s">
        <v>34</v>
      </c>
      <c r="AX792" s="14" t="s">
        <v>74</v>
      </c>
      <c r="AY792" s="255" t="s">
        <v>210</v>
      </c>
    </row>
    <row r="793" s="14" customFormat="1">
      <c r="A793" s="14"/>
      <c r="B793" s="245"/>
      <c r="C793" s="246"/>
      <c r="D793" s="236" t="s">
        <v>221</v>
      </c>
      <c r="E793" s="247" t="s">
        <v>19</v>
      </c>
      <c r="F793" s="248" t="s">
        <v>707</v>
      </c>
      <c r="G793" s="246"/>
      <c r="H793" s="249">
        <v>-2.2770000000000001</v>
      </c>
      <c r="I793" s="250"/>
      <c r="J793" s="246"/>
      <c r="K793" s="246"/>
      <c r="L793" s="251"/>
      <c r="M793" s="252"/>
      <c r="N793" s="253"/>
      <c r="O793" s="253"/>
      <c r="P793" s="253"/>
      <c r="Q793" s="253"/>
      <c r="R793" s="253"/>
      <c r="S793" s="253"/>
      <c r="T793" s="254"/>
      <c r="U793" s="14"/>
      <c r="V793" s="14"/>
      <c r="W793" s="14"/>
      <c r="X793" s="14"/>
      <c r="Y793" s="14"/>
      <c r="Z793" s="14"/>
      <c r="AA793" s="14"/>
      <c r="AB793" s="14"/>
      <c r="AC793" s="14"/>
      <c r="AD793" s="14"/>
      <c r="AE793" s="14"/>
      <c r="AT793" s="255" t="s">
        <v>221</v>
      </c>
      <c r="AU793" s="255" t="s">
        <v>83</v>
      </c>
      <c r="AV793" s="14" t="s">
        <v>83</v>
      </c>
      <c r="AW793" s="14" t="s">
        <v>34</v>
      </c>
      <c r="AX793" s="14" t="s">
        <v>74</v>
      </c>
      <c r="AY793" s="255" t="s">
        <v>210</v>
      </c>
    </row>
    <row r="794" s="14" customFormat="1">
      <c r="A794" s="14"/>
      <c r="B794" s="245"/>
      <c r="C794" s="246"/>
      <c r="D794" s="236" t="s">
        <v>221</v>
      </c>
      <c r="E794" s="247" t="s">
        <v>19</v>
      </c>
      <c r="F794" s="248" t="s">
        <v>708</v>
      </c>
      <c r="G794" s="246"/>
      <c r="H794" s="249">
        <v>-1.3160000000000001</v>
      </c>
      <c r="I794" s="250"/>
      <c r="J794" s="246"/>
      <c r="K794" s="246"/>
      <c r="L794" s="251"/>
      <c r="M794" s="252"/>
      <c r="N794" s="253"/>
      <c r="O794" s="253"/>
      <c r="P794" s="253"/>
      <c r="Q794" s="253"/>
      <c r="R794" s="253"/>
      <c r="S794" s="253"/>
      <c r="T794" s="254"/>
      <c r="U794" s="14"/>
      <c r="V794" s="14"/>
      <c r="W794" s="14"/>
      <c r="X794" s="14"/>
      <c r="Y794" s="14"/>
      <c r="Z794" s="14"/>
      <c r="AA794" s="14"/>
      <c r="AB794" s="14"/>
      <c r="AC794" s="14"/>
      <c r="AD794" s="14"/>
      <c r="AE794" s="14"/>
      <c r="AT794" s="255" t="s">
        <v>221</v>
      </c>
      <c r="AU794" s="255" t="s">
        <v>83</v>
      </c>
      <c r="AV794" s="14" t="s">
        <v>83</v>
      </c>
      <c r="AW794" s="14" t="s">
        <v>34</v>
      </c>
      <c r="AX794" s="14" t="s">
        <v>74</v>
      </c>
      <c r="AY794" s="255" t="s">
        <v>210</v>
      </c>
    </row>
    <row r="795" s="14" customFormat="1">
      <c r="A795" s="14"/>
      <c r="B795" s="245"/>
      <c r="C795" s="246"/>
      <c r="D795" s="236" t="s">
        <v>221</v>
      </c>
      <c r="E795" s="247" t="s">
        <v>19</v>
      </c>
      <c r="F795" s="248" t="s">
        <v>709</v>
      </c>
      <c r="G795" s="246"/>
      <c r="H795" s="249">
        <v>1.2849999999999999</v>
      </c>
      <c r="I795" s="250"/>
      <c r="J795" s="246"/>
      <c r="K795" s="246"/>
      <c r="L795" s="251"/>
      <c r="M795" s="252"/>
      <c r="N795" s="253"/>
      <c r="O795" s="253"/>
      <c r="P795" s="253"/>
      <c r="Q795" s="253"/>
      <c r="R795" s="253"/>
      <c r="S795" s="253"/>
      <c r="T795" s="254"/>
      <c r="U795" s="14"/>
      <c r="V795" s="14"/>
      <c r="W795" s="14"/>
      <c r="X795" s="14"/>
      <c r="Y795" s="14"/>
      <c r="Z795" s="14"/>
      <c r="AA795" s="14"/>
      <c r="AB795" s="14"/>
      <c r="AC795" s="14"/>
      <c r="AD795" s="14"/>
      <c r="AE795" s="14"/>
      <c r="AT795" s="255" t="s">
        <v>221</v>
      </c>
      <c r="AU795" s="255" t="s">
        <v>83</v>
      </c>
      <c r="AV795" s="14" t="s">
        <v>83</v>
      </c>
      <c r="AW795" s="14" t="s">
        <v>34</v>
      </c>
      <c r="AX795" s="14" t="s">
        <v>74</v>
      </c>
      <c r="AY795" s="255" t="s">
        <v>210</v>
      </c>
    </row>
    <row r="796" s="14" customFormat="1">
      <c r="A796" s="14"/>
      <c r="B796" s="245"/>
      <c r="C796" s="246"/>
      <c r="D796" s="236" t="s">
        <v>221</v>
      </c>
      <c r="E796" s="247" t="s">
        <v>19</v>
      </c>
      <c r="F796" s="248" t="s">
        <v>710</v>
      </c>
      <c r="G796" s="246"/>
      <c r="H796" s="249">
        <v>1.5840000000000001</v>
      </c>
      <c r="I796" s="250"/>
      <c r="J796" s="246"/>
      <c r="K796" s="246"/>
      <c r="L796" s="251"/>
      <c r="M796" s="252"/>
      <c r="N796" s="253"/>
      <c r="O796" s="253"/>
      <c r="P796" s="253"/>
      <c r="Q796" s="253"/>
      <c r="R796" s="253"/>
      <c r="S796" s="253"/>
      <c r="T796" s="254"/>
      <c r="U796" s="14"/>
      <c r="V796" s="14"/>
      <c r="W796" s="14"/>
      <c r="X796" s="14"/>
      <c r="Y796" s="14"/>
      <c r="Z796" s="14"/>
      <c r="AA796" s="14"/>
      <c r="AB796" s="14"/>
      <c r="AC796" s="14"/>
      <c r="AD796" s="14"/>
      <c r="AE796" s="14"/>
      <c r="AT796" s="255" t="s">
        <v>221</v>
      </c>
      <c r="AU796" s="255" t="s">
        <v>83</v>
      </c>
      <c r="AV796" s="14" t="s">
        <v>83</v>
      </c>
      <c r="AW796" s="14" t="s">
        <v>34</v>
      </c>
      <c r="AX796" s="14" t="s">
        <v>74</v>
      </c>
      <c r="AY796" s="255" t="s">
        <v>210</v>
      </c>
    </row>
    <row r="797" s="14" customFormat="1">
      <c r="A797" s="14"/>
      <c r="B797" s="245"/>
      <c r="C797" s="246"/>
      <c r="D797" s="236" t="s">
        <v>221</v>
      </c>
      <c r="E797" s="247" t="s">
        <v>19</v>
      </c>
      <c r="F797" s="248" t="s">
        <v>2351</v>
      </c>
      <c r="G797" s="246"/>
      <c r="H797" s="249">
        <v>-1.242</v>
      </c>
      <c r="I797" s="250"/>
      <c r="J797" s="246"/>
      <c r="K797" s="246"/>
      <c r="L797" s="251"/>
      <c r="M797" s="252"/>
      <c r="N797" s="253"/>
      <c r="O797" s="253"/>
      <c r="P797" s="253"/>
      <c r="Q797" s="253"/>
      <c r="R797" s="253"/>
      <c r="S797" s="253"/>
      <c r="T797" s="254"/>
      <c r="U797" s="14"/>
      <c r="V797" s="14"/>
      <c r="W797" s="14"/>
      <c r="X797" s="14"/>
      <c r="Y797" s="14"/>
      <c r="Z797" s="14"/>
      <c r="AA797" s="14"/>
      <c r="AB797" s="14"/>
      <c r="AC797" s="14"/>
      <c r="AD797" s="14"/>
      <c r="AE797" s="14"/>
      <c r="AT797" s="255" t="s">
        <v>221</v>
      </c>
      <c r="AU797" s="255" t="s">
        <v>83</v>
      </c>
      <c r="AV797" s="14" t="s">
        <v>83</v>
      </c>
      <c r="AW797" s="14" t="s">
        <v>34</v>
      </c>
      <c r="AX797" s="14" t="s">
        <v>74</v>
      </c>
      <c r="AY797" s="255" t="s">
        <v>210</v>
      </c>
    </row>
    <row r="798" s="14" customFormat="1">
      <c r="A798" s="14"/>
      <c r="B798" s="245"/>
      <c r="C798" s="246"/>
      <c r="D798" s="236" t="s">
        <v>221</v>
      </c>
      <c r="E798" s="247" t="s">
        <v>19</v>
      </c>
      <c r="F798" s="248" t="s">
        <v>712</v>
      </c>
      <c r="G798" s="246"/>
      <c r="H798" s="249">
        <v>1.25</v>
      </c>
      <c r="I798" s="250"/>
      <c r="J798" s="246"/>
      <c r="K798" s="246"/>
      <c r="L798" s="251"/>
      <c r="M798" s="252"/>
      <c r="N798" s="253"/>
      <c r="O798" s="253"/>
      <c r="P798" s="253"/>
      <c r="Q798" s="253"/>
      <c r="R798" s="253"/>
      <c r="S798" s="253"/>
      <c r="T798" s="254"/>
      <c r="U798" s="14"/>
      <c r="V798" s="14"/>
      <c r="W798" s="14"/>
      <c r="X798" s="14"/>
      <c r="Y798" s="14"/>
      <c r="Z798" s="14"/>
      <c r="AA798" s="14"/>
      <c r="AB798" s="14"/>
      <c r="AC798" s="14"/>
      <c r="AD798" s="14"/>
      <c r="AE798" s="14"/>
      <c r="AT798" s="255" t="s">
        <v>221</v>
      </c>
      <c r="AU798" s="255" t="s">
        <v>83</v>
      </c>
      <c r="AV798" s="14" t="s">
        <v>83</v>
      </c>
      <c r="AW798" s="14" t="s">
        <v>34</v>
      </c>
      <c r="AX798" s="14" t="s">
        <v>74</v>
      </c>
      <c r="AY798" s="255" t="s">
        <v>210</v>
      </c>
    </row>
    <row r="799" s="14" customFormat="1">
      <c r="A799" s="14"/>
      <c r="B799" s="245"/>
      <c r="C799" s="246"/>
      <c r="D799" s="236" t="s">
        <v>221</v>
      </c>
      <c r="E799" s="247" t="s">
        <v>19</v>
      </c>
      <c r="F799" s="248" t="s">
        <v>713</v>
      </c>
      <c r="G799" s="246"/>
      <c r="H799" s="249">
        <v>1.4570000000000001</v>
      </c>
      <c r="I799" s="250"/>
      <c r="J799" s="246"/>
      <c r="K799" s="246"/>
      <c r="L799" s="251"/>
      <c r="M799" s="252"/>
      <c r="N799" s="253"/>
      <c r="O799" s="253"/>
      <c r="P799" s="253"/>
      <c r="Q799" s="253"/>
      <c r="R799" s="253"/>
      <c r="S799" s="253"/>
      <c r="T799" s="254"/>
      <c r="U799" s="14"/>
      <c r="V799" s="14"/>
      <c r="W799" s="14"/>
      <c r="X799" s="14"/>
      <c r="Y799" s="14"/>
      <c r="Z799" s="14"/>
      <c r="AA799" s="14"/>
      <c r="AB799" s="14"/>
      <c r="AC799" s="14"/>
      <c r="AD799" s="14"/>
      <c r="AE799" s="14"/>
      <c r="AT799" s="255" t="s">
        <v>221</v>
      </c>
      <c r="AU799" s="255" t="s">
        <v>83</v>
      </c>
      <c r="AV799" s="14" t="s">
        <v>83</v>
      </c>
      <c r="AW799" s="14" t="s">
        <v>34</v>
      </c>
      <c r="AX799" s="14" t="s">
        <v>74</v>
      </c>
      <c r="AY799" s="255" t="s">
        <v>210</v>
      </c>
    </row>
    <row r="800" s="14" customFormat="1">
      <c r="A800" s="14"/>
      <c r="B800" s="245"/>
      <c r="C800" s="246"/>
      <c r="D800" s="236" t="s">
        <v>221</v>
      </c>
      <c r="E800" s="247" t="s">
        <v>19</v>
      </c>
      <c r="F800" s="248" t="s">
        <v>714</v>
      </c>
      <c r="G800" s="246"/>
      <c r="H800" s="249">
        <v>-1.8040000000000001</v>
      </c>
      <c r="I800" s="250"/>
      <c r="J800" s="246"/>
      <c r="K800" s="246"/>
      <c r="L800" s="251"/>
      <c r="M800" s="252"/>
      <c r="N800" s="253"/>
      <c r="O800" s="253"/>
      <c r="P800" s="253"/>
      <c r="Q800" s="253"/>
      <c r="R800" s="253"/>
      <c r="S800" s="253"/>
      <c r="T800" s="254"/>
      <c r="U800" s="14"/>
      <c r="V800" s="14"/>
      <c r="W800" s="14"/>
      <c r="X800" s="14"/>
      <c r="Y800" s="14"/>
      <c r="Z800" s="14"/>
      <c r="AA800" s="14"/>
      <c r="AB800" s="14"/>
      <c r="AC800" s="14"/>
      <c r="AD800" s="14"/>
      <c r="AE800" s="14"/>
      <c r="AT800" s="255" t="s">
        <v>221</v>
      </c>
      <c r="AU800" s="255" t="s">
        <v>83</v>
      </c>
      <c r="AV800" s="14" t="s">
        <v>83</v>
      </c>
      <c r="AW800" s="14" t="s">
        <v>34</v>
      </c>
      <c r="AX800" s="14" t="s">
        <v>74</v>
      </c>
      <c r="AY800" s="255" t="s">
        <v>210</v>
      </c>
    </row>
    <row r="801" s="14" customFormat="1">
      <c r="A801" s="14"/>
      <c r="B801" s="245"/>
      <c r="C801" s="246"/>
      <c r="D801" s="236" t="s">
        <v>221</v>
      </c>
      <c r="E801" s="247" t="s">
        <v>19</v>
      </c>
      <c r="F801" s="248" t="s">
        <v>715</v>
      </c>
      <c r="G801" s="246"/>
      <c r="H801" s="249">
        <v>2.758</v>
      </c>
      <c r="I801" s="250"/>
      <c r="J801" s="246"/>
      <c r="K801" s="246"/>
      <c r="L801" s="251"/>
      <c r="M801" s="252"/>
      <c r="N801" s="253"/>
      <c r="O801" s="253"/>
      <c r="P801" s="253"/>
      <c r="Q801" s="253"/>
      <c r="R801" s="253"/>
      <c r="S801" s="253"/>
      <c r="T801" s="254"/>
      <c r="U801" s="14"/>
      <c r="V801" s="14"/>
      <c r="W801" s="14"/>
      <c r="X801" s="14"/>
      <c r="Y801" s="14"/>
      <c r="Z801" s="14"/>
      <c r="AA801" s="14"/>
      <c r="AB801" s="14"/>
      <c r="AC801" s="14"/>
      <c r="AD801" s="14"/>
      <c r="AE801" s="14"/>
      <c r="AT801" s="255" t="s">
        <v>221</v>
      </c>
      <c r="AU801" s="255" t="s">
        <v>83</v>
      </c>
      <c r="AV801" s="14" t="s">
        <v>83</v>
      </c>
      <c r="AW801" s="14" t="s">
        <v>34</v>
      </c>
      <c r="AX801" s="14" t="s">
        <v>74</v>
      </c>
      <c r="AY801" s="255" t="s">
        <v>210</v>
      </c>
    </row>
    <row r="802" s="14" customFormat="1">
      <c r="A802" s="14"/>
      <c r="B802" s="245"/>
      <c r="C802" s="246"/>
      <c r="D802" s="236" t="s">
        <v>221</v>
      </c>
      <c r="E802" s="247" t="s">
        <v>19</v>
      </c>
      <c r="F802" s="248" t="s">
        <v>2352</v>
      </c>
      <c r="G802" s="246"/>
      <c r="H802" s="249">
        <v>52.844000000000001</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221</v>
      </c>
      <c r="AU802" s="255" t="s">
        <v>83</v>
      </c>
      <c r="AV802" s="14" t="s">
        <v>83</v>
      </c>
      <c r="AW802" s="14" t="s">
        <v>34</v>
      </c>
      <c r="AX802" s="14" t="s">
        <v>74</v>
      </c>
      <c r="AY802" s="255" t="s">
        <v>210</v>
      </c>
    </row>
    <row r="803" s="14" customFormat="1">
      <c r="A803" s="14"/>
      <c r="B803" s="245"/>
      <c r="C803" s="246"/>
      <c r="D803" s="236" t="s">
        <v>221</v>
      </c>
      <c r="E803" s="247" t="s">
        <v>19</v>
      </c>
      <c r="F803" s="248" t="s">
        <v>2353</v>
      </c>
      <c r="G803" s="246"/>
      <c r="H803" s="249">
        <v>-1.99</v>
      </c>
      <c r="I803" s="250"/>
      <c r="J803" s="246"/>
      <c r="K803" s="246"/>
      <c r="L803" s="251"/>
      <c r="M803" s="252"/>
      <c r="N803" s="253"/>
      <c r="O803" s="253"/>
      <c r="P803" s="253"/>
      <c r="Q803" s="253"/>
      <c r="R803" s="253"/>
      <c r="S803" s="253"/>
      <c r="T803" s="254"/>
      <c r="U803" s="14"/>
      <c r="V803" s="14"/>
      <c r="W803" s="14"/>
      <c r="X803" s="14"/>
      <c r="Y803" s="14"/>
      <c r="Z803" s="14"/>
      <c r="AA803" s="14"/>
      <c r="AB803" s="14"/>
      <c r="AC803" s="14"/>
      <c r="AD803" s="14"/>
      <c r="AE803" s="14"/>
      <c r="AT803" s="255" t="s">
        <v>221</v>
      </c>
      <c r="AU803" s="255" t="s">
        <v>83</v>
      </c>
      <c r="AV803" s="14" t="s">
        <v>83</v>
      </c>
      <c r="AW803" s="14" t="s">
        <v>34</v>
      </c>
      <c r="AX803" s="14" t="s">
        <v>74</v>
      </c>
      <c r="AY803" s="255" t="s">
        <v>210</v>
      </c>
    </row>
    <row r="804" s="14" customFormat="1">
      <c r="A804" s="14"/>
      <c r="B804" s="245"/>
      <c r="C804" s="246"/>
      <c r="D804" s="236" t="s">
        <v>221</v>
      </c>
      <c r="E804" s="247" t="s">
        <v>19</v>
      </c>
      <c r="F804" s="248" t="s">
        <v>648</v>
      </c>
      <c r="G804" s="246"/>
      <c r="H804" s="249">
        <v>-1.3040000000000001</v>
      </c>
      <c r="I804" s="250"/>
      <c r="J804" s="246"/>
      <c r="K804" s="246"/>
      <c r="L804" s="251"/>
      <c r="M804" s="252"/>
      <c r="N804" s="253"/>
      <c r="O804" s="253"/>
      <c r="P804" s="253"/>
      <c r="Q804" s="253"/>
      <c r="R804" s="253"/>
      <c r="S804" s="253"/>
      <c r="T804" s="254"/>
      <c r="U804" s="14"/>
      <c r="V804" s="14"/>
      <c r="W804" s="14"/>
      <c r="X804" s="14"/>
      <c r="Y804" s="14"/>
      <c r="Z804" s="14"/>
      <c r="AA804" s="14"/>
      <c r="AB804" s="14"/>
      <c r="AC804" s="14"/>
      <c r="AD804" s="14"/>
      <c r="AE804" s="14"/>
      <c r="AT804" s="255" t="s">
        <v>221</v>
      </c>
      <c r="AU804" s="255" t="s">
        <v>83</v>
      </c>
      <c r="AV804" s="14" t="s">
        <v>83</v>
      </c>
      <c r="AW804" s="14" t="s">
        <v>34</v>
      </c>
      <c r="AX804" s="14" t="s">
        <v>74</v>
      </c>
      <c r="AY804" s="255" t="s">
        <v>210</v>
      </c>
    </row>
    <row r="805" s="14" customFormat="1">
      <c r="A805" s="14"/>
      <c r="B805" s="245"/>
      <c r="C805" s="246"/>
      <c r="D805" s="236" t="s">
        <v>221</v>
      </c>
      <c r="E805" s="247" t="s">
        <v>19</v>
      </c>
      <c r="F805" s="248" t="s">
        <v>649</v>
      </c>
      <c r="G805" s="246"/>
      <c r="H805" s="249">
        <v>0.64700000000000002</v>
      </c>
      <c r="I805" s="250"/>
      <c r="J805" s="246"/>
      <c r="K805" s="246"/>
      <c r="L805" s="251"/>
      <c r="M805" s="252"/>
      <c r="N805" s="253"/>
      <c r="O805" s="253"/>
      <c r="P805" s="253"/>
      <c r="Q805" s="253"/>
      <c r="R805" s="253"/>
      <c r="S805" s="253"/>
      <c r="T805" s="254"/>
      <c r="U805" s="14"/>
      <c r="V805" s="14"/>
      <c r="W805" s="14"/>
      <c r="X805" s="14"/>
      <c r="Y805" s="14"/>
      <c r="Z805" s="14"/>
      <c r="AA805" s="14"/>
      <c r="AB805" s="14"/>
      <c r="AC805" s="14"/>
      <c r="AD805" s="14"/>
      <c r="AE805" s="14"/>
      <c r="AT805" s="255" t="s">
        <v>221</v>
      </c>
      <c r="AU805" s="255" t="s">
        <v>83</v>
      </c>
      <c r="AV805" s="14" t="s">
        <v>83</v>
      </c>
      <c r="AW805" s="14" t="s">
        <v>34</v>
      </c>
      <c r="AX805" s="14" t="s">
        <v>74</v>
      </c>
      <c r="AY805" s="255" t="s">
        <v>210</v>
      </c>
    </row>
    <row r="806" s="14" customFormat="1">
      <c r="A806" s="14"/>
      <c r="B806" s="245"/>
      <c r="C806" s="246"/>
      <c r="D806" s="236" t="s">
        <v>221</v>
      </c>
      <c r="E806" s="247" t="s">
        <v>19</v>
      </c>
      <c r="F806" s="248" t="s">
        <v>650</v>
      </c>
      <c r="G806" s="246"/>
      <c r="H806" s="249">
        <v>1.2070000000000001</v>
      </c>
      <c r="I806" s="250"/>
      <c r="J806" s="246"/>
      <c r="K806" s="246"/>
      <c r="L806" s="251"/>
      <c r="M806" s="252"/>
      <c r="N806" s="253"/>
      <c r="O806" s="253"/>
      <c r="P806" s="253"/>
      <c r="Q806" s="253"/>
      <c r="R806" s="253"/>
      <c r="S806" s="253"/>
      <c r="T806" s="254"/>
      <c r="U806" s="14"/>
      <c r="V806" s="14"/>
      <c r="W806" s="14"/>
      <c r="X806" s="14"/>
      <c r="Y806" s="14"/>
      <c r="Z806" s="14"/>
      <c r="AA806" s="14"/>
      <c r="AB806" s="14"/>
      <c r="AC806" s="14"/>
      <c r="AD806" s="14"/>
      <c r="AE806" s="14"/>
      <c r="AT806" s="255" t="s">
        <v>221</v>
      </c>
      <c r="AU806" s="255" t="s">
        <v>83</v>
      </c>
      <c r="AV806" s="14" t="s">
        <v>83</v>
      </c>
      <c r="AW806" s="14" t="s">
        <v>34</v>
      </c>
      <c r="AX806" s="14" t="s">
        <v>74</v>
      </c>
      <c r="AY806" s="255" t="s">
        <v>210</v>
      </c>
    </row>
    <row r="807" s="14" customFormat="1">
      <c r="A807" s="14"/>
      <c r="B807" s="245"/>
      <c r="C807" s="246"/>
      <c r="D807" s="236" t="s">
        <v>221</v>
      </c>
      <c r="E807" s="247" t="s">
        <v>19</v>
      </c>
      <c r="F807" s="248" t="s">
        <v>645</v>
      </c>
      <c r="G807" s="246"/>
      <c r="H807" s="249">
        <v>-1.258</v>
      </c>
      <c r="I807" s="250"/>
      <c r="J807" s="246"/>
      <c r="K807" s="246"/>
      <c r="L807" s="251"/>
      <c r="M807" s="252"/>
      <c r="N807" s="253"/>
      <c r="O807" s="253"/>
      <c r="P807" s="253"/>
      <c r="Q807" s="253"/>
      <c r="R807" s="253"/>
      <c r="S807" s="253"/>
      <c r="T807" s="254"/>
      <c r="U807" s="14"/>
      <c r="V807" s="14"/>
      <c r="W807" s="14"/>
      <c r="X807" s="14"/>
      <c r="Y807" s="14"/>
      <c r="Z807" s="14"/>
      <c r="AA807" s="14"/>
      <c r="AB807" s="14"/>
      <c r="AC807" s="14"/>
      <c r="AD807" s="14"/>
      <c r="AE807" s="14"/>
      <c r="AT807" s="255" t="s">
        <v>221</v>
      </c>
      <c r="AU807" s="255" t="s">
        <v>83</v>
      </c>
      <c r="AV807" s="14" t="s">
        <v>83</v>
      </c>
      <c r="AW807" s="14" t="s">
        <v>34</v>
      </c>
      <c r="AX807" s="14" t="s">
        <v>74</v>
      </c>
      <c r="AY807" s="255" t="s">
        <v>210</v>
      </c>
    </row>
    <row r="808" s="14" customFormat="1">
      <c r="A808" s="14"/>
      <c r="B808" s="245"/>
      <c r="C808" s="246"/>
      <c r="D808" s="236" t="s">
        <v>221</v>
      </c>
      <c r="E808" s="247" t="s">
        <v>19</v>
      </c>
      <c r="F808" s="248" t="s">
        <v>646</v>
      </c>
      <c r="G808" s="246"/>
      <c r="H808" s="249">
        <v>0.875</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221</v>
      </c>
      <c r="AU808" s="255" t="s">
        <v>83</v>
      </c>
      <c r="AV808" s="14" t="s">
        <v>83</v>
      </c>
      <c r="AW808" s="14" t="s">
        <v>34</v>
      </c>
      <c r="AX808" s="14" t="s">
        <v>74</v>
      </c>
      <c r="AY808" s="255" t="s">
        <v>210</v>
      </c>
    </row>
    <row r="809" s="14" customFormat="1">
      <c r="A809" s="14"/>
      <c r="B809" s="245"/>
      <c r="C809" s="246"/>
      <c r="D809" s="236" t="s">
        <v>221</v>
      </c>
      <c r="E809" s="247" t="s">
        <v>19</v>
      </c>
      <c r="F809" s="248" t="s">
        <v>647</v>
      </c>
      <c r="G809" s="246"/>
      <c r="H809" s="249">
        <v>1.1970000000000001</v>
      </c>
      <c r="I809" s="250"/>
      <c r="J809" s="246"/>
      <c r="K809" s="246"/>
      <c r="L809" s="251"/>
      <c r="M809" s="252"/>
      <c r="N809" s="253"/>
      <c r="O809" s="253"/>
      <c r="P809" s="253"/>
      <c r="Q809" s="253"/>
      <c r="R809" s="253"/>
      <c r="S809" s="253"/>
      <c r="T809" s="254"/>
      <c r="U809" s="14"/>
      <c r="V809" s="14"/>
      <c r="W809" s="14"/>
      <c r="X809" s="14"/>
      <c r="Y809" s="14"/>
      <c r="Z809" s="14"/>
      <c r="AA809" s="14"/>
      <c r="AB809" s="14"/>
      <c r="AC809" s="14"/>
      <c r="AD809" s="14"/>
      <c r="AE809" s="14"/>
      <c r="AT809" s="255" t="s">
        <v>221</v>
      </c>
      <c r="AU809" s="255" t="s">
        <v>83</v>
      </c>
      <c r="AV809" s="14" t="s">
        <v>83</v>
      </c>
      <c r="AW809" s="14" t="s">
        <v>34</v>
      </c>
      <c r="AX809" s="14" t="s">
        <v>74</v>
      </c>
      <c r="AY809" s="255" t="s">
        <v>210</v>
      </c>
    </row>
    <row r="810" s="14" customFormat="1">
      <c r="A810" s="14"/>
      <c r="B810" s="245"/>
      <c r="C810" s="246"/>
      <c r="D810" s="236" t="s">
        <v>221</v>
      </c>
      <c r="E810" s="247" t="s">
        <v>19</v>
      </c>
      <c r="F810" s="248" t="s">
        <v>2362</v>
      </c>
      <c r="G810" s="246"/>
      <c r="H810" s="249">
        <v>24.411000000000001</v>
      </c>
      <c r="I810" s="250"/>
      <c r="J810" s="246"/>
      <c r="K810" s="246"/>
      <c r="L810" s="251"/>
      <c r="M810" s="252"/>
      <c r="N810" s="253"/>
      <c r="O810" s="253"/>
      <c r="P810" s="253"/>
      <c r="Q810" s="253"/>
      <c r="R810" s="253"/>
      <c r="S810" s="253"/>
      <c r="T810" s="254"/>
      <c r="U810" s="14"/>
      <c r="V810" s="14"/>
      <c r="W810" s="14"/>
      <c r="X810" s="14"/>
      <c r="Y810" s="14"/>
      <c r="Z810" s="14"/>
      <c r="AA810" s="14"/>
      <c r="AB810" s="14"/>
      <c r="AC810" s="14"/>
      <c r="AD810" s="14"/>
      <c r="AE810" s="14"/>
      <c r="AT810" s="255" t="s">
        <v>221</v>
      </c>
      <c r="AU810" s="255" t="s">
        <v>83</v>
      </c>
      <c r="AV810" s="14" t="s">
        <v>83</v>
      </c>
      <c r="AW810" s="14" t="s">
        <v>34</v>
      </c>
      <c r="AX810" s="14" t="s">
        <v>74</v>
      </c>
      <c r="AY810" s="255" t="s">
        <v>210</v>
      </c>
    </row>
    <row r="811" s="14" customFormat="1">
      <c r="A811" s="14"/>
      <c r="B811" s="245"/>
      <c r="C811" s="246"/>
      <c r="D811" s="236" t="s">
        <v>221</v>
      </c>
      <c r="E811" s="247" t="s">
        <v>19</v>
      </c>
      <c r="F811" s="248" t="s">
        <v>2338</v>
      </c>
      <c r="G811" s="246"/>
      <c r="H811" s="249">
        <v>-1.8899999999999999</v>
      </c>
      <c r="I811" s="250"/>
      <c r="J811" s="246"/>
      <c r="K811" s="246"/>
      <c r="L811" s="251"/>
      <c r="M811" s="252"/>
      <c r="N811" s="253"/>
      <c r="O811" s="253"/>
      <c r="P811" s="253"/>
      <c r="Q811" s="253"/>
      <c r="R811" s="253"/>
      <c r="S811" s="253"/>
      <c r="T811" s="254"/>
      <c r="U811" s="14"/>
      <c r="V811" s="14"/>
      <c r="W811" s="14"/>
      <c r="X811" s="14"/>
      <c r="Y811" s="14"/>
      <c r="Z811" s="14"/>
      <c r="AA811" s="14"/>
      <c r="AB811" s="14"/>
      <c r="AC811" s="14"/>
      <c r="AD811" s="14"/>
      <c r="AE811" s="14"/>
      <c r="AT811" s="255" t="s">
        <v>221</v>
      </c>
      <c r="AU811" s="255" t="s">
        <v>83</v>
      </c>
      <c r="AV811" s="14" t="s">
        <v>83</v>
      </c>
      <c r="AW811" s="14" t="s">
        <v>34</v>
      </c>
      <c r="AX811" s="14" t="s">
        <v>74</v>
      </c>
      <c r="AY811" s="255" t="s">
        <v>210</v>
      </c>
    </row>
    <row r="812" s="14" customFormat="1">
      <c r="A812" s="14"/>
      <c r="B812" s="245"/>
      <c r="C812" s="246"/>
      <c r="D812" s="236" t="s">
        <v>221</v>
      </c>
      <c r="E812" s="247" t="s">
        <v>19</v>
      </c>
      <c r="F812" s="248" t="s">
        <v>2363</v>
      </c>
      <c r="G812" s="246"/>
      <c r="H812" s="249">
        <v>6.758</v>
      </c>
      <c r="I812" s="250"/>
      <c r="J812" s="246"/>
      <c r="K812" s="246"/>
      <c r="L812" s="251"/>
      <c r="M812" s="252"/>
      <c r="N812" s="253"/>
      <c r="O812" s="253"/>
      <c r="P812" s="253"/>
      <c r="Q812" s="253"/>
      <c r="R812" s="253"/>
      <c r="S812" s="253"/>
      <c r="T812" s="254"/>
      <c r="U812" s="14"/>
      <c r="V812" s="14"/>
      <c r="W812" s="14"/>
      <c r="X812" s="14"/>
      <c r="Y812" s="14"/>
      <c r="Z812" s="14"/>
      <c r="AA812" s="14"/>
      <c r="AB812" s="14"/>
      <c r="AC812" s="14"/>
      <c r="AD812" s="14"/>
      <c r="AE812" s="14"/>
      <c r="AT812" s="255" t="s">
        <v>221</v>
      </c>
      <c r="AU812" s="255" t="s">
        <v>83</v>
      </c>
      <c r="AV812" s="14" t="s">
        <v>83</v>
      </c>
      <c r="AW812" s="14" t="s">
        <v>34</v>
      </c>
      <c r="AX812" s="14" t="s">
        <v>74</v>
      </c>
      <c r="AY812" s="255" t="s">
        <v>210</v>
      </c>
    </row>
    <row r="813" s="14" customFormat="1">
      <c r="A813" s="14"/>
      <c r="B813" s="245"/>
      <c r="C813" s="246"/>
      <c r="D813" s="236" t="s">
        <v>221</v>
      </c>
      <c r="E813" s="247" t="s">
        <v>19</v>
      </c>
      <c r="F813" s="248" t="s">
        <v>2360</v>
      </c>
      <c r="G813" s="246"/>
      <c r="H813" s="249">
        <v>-1.47</v>
      </c>
      <c r="I813" s="250"/>
      <c r="J813" s="246"/>
      <c r="K813" s="246"/>
      <c r="L813" s="251"/>
      <c r="M813" s="252"/>
      <c r="N813" s="253"/>
      <c r="O813" s="253"/>
      <c r="P813" s="253"/>
      <c r="Q813" s="253"/>
      <c r="R813" s="253"/>
      <c r="S813" s="253"/>
      <c r="T813" s="254"/>
      <c r="U813" s="14"/>
      <c r="V813" s="14"/>
      <c r="W813" s="14"/>
      <c r="X813" s="14"/>
      <c r="Y813" s="14"/>
      <c r="Z813" s="14"/>
      <c r="AA813" s="14"/>
      <c r="AB813" s="14"/>
      <c r="AC813" s="14"/>
      <c r="AD813" s="14"/>
      <c r="AE813" s="14"/>
      <c r="AT813" s="255" t="s">
        <v>221</v>
      </c>
      <c r="AU813" s="255" t="s">
        <v>83</v>
      </c>
      <c r="AV813" s="14" t="s">
        <v>83</v>
      </c>
      <c r="AW813" s="14" t="s">
        <v>34</v>
      </c>
      <c r="AX813" s="14" t="s">
        <v>74</v>
      </c>
      <c r="AY813" s="255" t="s">
        <v>210</v>
      </c>
    </row>
    <row r="814" s="14" customFormat="1">
      <c r="A814" s="14"/>
      <c r="B814" s="245"/>
      <c r="C814" s="246"/>
      <c r="D814" s="236" t="s">
        <v>221</v>
      </c>
      <c r="E814" s="247" t="s">
        <v>19</v>
      </c>
      <c r="F814" s="248" t="s">
        <v>2364</v>
      </c>
      <c r="G814" s="246"/>
      <c r="H814" s="249">
        <v>-1.264</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221</v>
      </c>
      <c r="AU814" s="255" t="s">
        <v>83</v>
      </c>
      <c r="AV814" s="14" t="s">
        <v>83</v>
      </c>
      <c r="AW814" s="14" t="s">
        <v>34</v>
      </c>
      <c r="AX814" s="14" t="s">
        <v>74</v>
      </c>
      <c r="AY814" s="255" t="s">
        <v>210</v>
      </c>
    </row>
    <row r="815" s="14" customFormat="1">
      <c r="A815" s="14"/>
      <c r="B815" s="245"/>
      <c r="C815" s="246"/>
      <c r="D815" s="236" t="s">
        <v>221</v>
      </c>
      <c r="E815" s="247" t="s">
        <v>19</v>
      </c>
      <c r="F815" s="248" t="s">
        <v>2365</v>
      </c>
      <c r="G815" s="246"/>
      <c r="H815" s="249">
        <v>23.728999999999999</v>
      </c>
      <c r="I815" s="250"/>
      <c r="J815" s="246"/>
      <c r="K815" s="246"/>
      <c r="L815" s="251"/>
      <c r="M815" s="252"/>
      <c r="N815" s="253"/>
      <c r="O815" s="253"/>
      <c r="P815" s="253"/>
      <c r="Q815" s="253"/>
      <c r="R815" s="253"/>
      <c r="S815" s="253"/>
      <c r="T815" s="254"/>
      <c r="U815" s="14"/>
      <c r="V815" s="14"/>
      <c r="W815" s="14"/>
      <c r="X815" s="14"/>
      <c r="Y815" s="14"/>
      <c r="Z815" s="14"/>
      <c r="AA815" s="14"/>
      <c r="AB815" s="14"/>
      <c r="AC815" s="14"/>
      <c r="AD815" s="14"/>
      <c r="AE815" s="14"/>
      <c r="AT815" s="255" t="s">
        <v>221</v>
      </c>
      <c r="AU815" s="255" t="s">
        <v>83</v>
      </c>
      <c r="AV815" s="14" t="s">
        <v>83</v>
      </c>
      <c r="AW815" s="14" t="s">
        <v>34</v>
      </c>
      <c r="AX815" s="14" t="s">
        <v>74</v>
      </c>
      <c r="AY815" s="255" t="s">
        <v>210</v>
      </c>
    </row>
    <row r="816" s="14" customFormat="1">
      <c r="A816" s="14"/>
      <c r="B816" s="245"/>
      <c r="C816" s="246"/>
      <c r="D816" s="236" t="s">
        <v>221</v>
      </c>
      <c r="E816" s="247" t="s">
        <v>19</v>
      </c>
      <c r="F816" s="248" t="s">
        <v>2364</v>
      </c>
      <c r="G816" s="246"/>
      <c r="H816" s="249">
        <v>-1.264</v>
      </c>
      <c r="I816" s="250"/>
      <c r="J816" s="246"/>
      <c r="K816" s="246"/>
      <c r="L816" s="251"/>
      <c r="M816" s="252"/>
      <c r="N816" s="253"/>
      <c r="O816" s="253"/>
      <c r="P816" s="253"/>
      <c r="Q816" s="253"/>
      <c r="R816" s="253"/>
      <c r="S816" s="253"/>
      <c r="T816" s="254"/>
      <c r="U816" s="14"/>
      <c r="V816" s="14"/>
      <c r="W816" s="14"/>
      <c r="X816" s="14"/>
      <c r="Y816" s="14"/>
      <c r="Z816" s="14"/>
      <c r="AA816" s="14"/>
      <c r="AB816" s="14"/>
      <c r="AC816" s="14"/>
      <c r="AD816" s="14"/>
      <c r="AE816" s="14"/>
      <c r="AT816" s="255" t="s">
        <v>221</v>
      </c>
      <c r="AU816" s="255" t="s">
        <v>83</v>
      </c>
      <c r="AV816" s="14" t="s">
        <v>83</v>
      </c>
      <c r="AW816" s="14" t="s">
        <v>34</v>
      </c>
      <c r="AX816" s="14" t="s">
        <v>74</v>
      </c>
      <c r="AY816" s="255" t="s">
        <v>210</v>
      </c>
    </row>
    <row r="817" s="14" customFormat="1">
      <c r="A817" s="14"/>
      <c r="B817" s="245"/>
      <c r="C817" s="246"/>
      <c r="D817" s="236" t="s">
        <v>221</v>
      </c>
      <c r="E817" s="247" t="s">
        <v>19</v>
      </c>
      <c r="F817" s="248" t="s">
        <v>2366</v>
      </c>
      <c r="G817" s="246"/>
      <c r="H817" s="249">
        <v>2.9809999999999999</v>
      </c>
      <c r="I817" s="250"/>
      <c r="J817" s="246"/>
      <c r="K817" s="246"/>
      <c r="L817" s="251"/>
      <c r="M817" s="252"/>
      <c r="N817" s="253"/>
      <c r="O817" s="253"/>
      <c r="P817" s="253"/>
      <c r="Q817" s="253"/>
      <c r="R817" s="253"/>
      <c r="S817" s="253"/>
      <c r="T817" s="254"/>
      <c r="U817" s="14"/>
      <c r="V817" s="14"/>
      <c r="W817" s="14"/>
      <c r="X817" s="14"/>
      <c r="Y817" s="14"/>
      <c r="Z817" s="14"/>
      <c r="AA817" s="14"/>
      <c r="AB817" s="14"/>
      <c r="AC817" s="14"/>
      <c r="AD817" s="14"/>
      <c r="AE817" s="14"/>
      <c r="AT817" s="255" t="s">
        <v>221</v>
      </c>
      <c r="AU817" s="255" t="s">
        <v>83</v>
      </c>
      <c r="AV817" s="14" t="s">
        <v>83</v>
      </c>
      <c r="AW817" s="14" t="s">
        <v>34</v>
      </c>
      <c r="AX817" s="14" t="s">
        <v>74</v>
      </c>
      <c r="AY817" s="255" t="s">
        <v>210</v>
      </c>
    </row>
    <row r="818" s="15" customFormat="1">
      <c r="A818" s="15"/>
      <c r="B818" s="256"/>
      <c r="C818" s="257"/>
      <c r="D818" s="236" t="s">
        <v>221</v>
      </c>
      <c r="E818" s="258" t="s">
        <v>19</v>
      </c>
      <c r="F818" s="259" t="s">
        <v>234</v>
      </c>
      <c r="G818" s="257"/>
      <c r="H818" s="260">
        <v>418.22500000000002</v>
      </c>
      <c r="I818" s="261"/>
      <c r="J818" s="257"/>
      <c r="K818" s="257"/>
      <c r="L818" s="262"/>
      <c r="M818" s="263"/>
      <c r="N818" s="264"/>
      <c r="O818" s="264"/>
      <c r="P818" s="264"/>
      <c r="Q818" s="264"/>
      <c r="R818" s="264"/>
      <c r="S818" s="264"/>
      <c r="T818" s="265"/>
      <c r="U818" s="15"/>
      <c r="V818" s="15"/>
      <c r="W818" s="15"/>
      <c r="X818" s="15"/>
      <c r="Y818" s="15"/>
      <c r="Z818" s="15"/>
      <c r="AA818" s="15"/>
      <c r="AB818" s="15"/>
      <c r="AC818" s="15"/>
      <c r="AD818" s="15"/>
      <c r="AE818" s="15"/>
      <c r="AT818" s="266" t="s">
        <v>221</v>
      </c>
      <c r="AU818" s="266" t="s">
        <v>83</v>
      </c>
      <c r="AV818" s="15" t="s">
        <v>91</v>
      </c>
      <c r="AW818" s="15" t="s">
        <v>34</v>
      </c>
      <c r="AX818" s="15" t="s">
        <v>74</v>
      </c>
      <c r="AY818" s="266" t="s">
        <v>210</v>
      </c>
    </row>
    <row r="819" s="13" customFormat="1">
      <c r="A819" s="13"/>
      <c r="B819" s="234"/>
      <c r="C819" s="235"/>
      <c r="D819" s="236" t="s">
        <v>221</v>
      </c>
      <c r="E819" s="237" t="s">
        <v>19</v>
      </c>
      <c r="F819" s="238" t="s">
        <v>558</v>
      </c>
      <c r="G819" s="235"/>
      <c r="H819" s="237" t="s">
        <v>19</v>
      </c>
      <c r="I819" s="239"/>
      <c r="J819" s="235"/>
      <c r="K819" s="235"/>
      <c r="L819" s="240"/>
      <c r="M819" s="241"/>
      <c r="N819" s="242"/>
      <c r="O819" s="242"/>
      <c r="P819" s="242"/>
      <c r="Q819" s="242"/>
      <c r="R819" s="242"/>
      <c r="S819" s="242"/>
      <c r="T819" s="243"/>
      <c r="U819" s="13"/>
      <c r="V819" s="13"/>
      <c r="W819" s="13"/>
      <c r="X819" s="13"/>
      <c r="Y819" s="13"/>
      <c r="Z819" s="13"/>
      <c r="AA819" s="13"/>
      <c r="AB819" s="13"/>
      <c r="AC819" s="13"/>
      <c r="AD819" s="13"/>
      <c r="AE819" s="13"/>
      <c r="AT819" s="244" t="s">
        <v>221</v>
      </c>
      <c r="AU819" s="244" t="s">
        <v>83</v>
      </c>
      <c r="AV819" s="13" t="s">
        <v>81</v>
      </c>
      <c r="AW819" s="13" t="s">
        <v>34</v>
      </c>
      <c r="AX819" s="13" t="s">
        <v>74</v>
      </c>
      <c r="AY819" s="244" t="s">
        <v>210</v>
      </c>
    </row>
    <row r="820" s="14" customFormat="1">
      <c r="A820" s="14"/>
      <c r="B820" s="245"/>
      <c r="C820" s="246"/>
      <c r="D820" s="236" t="s">
        <v>221</v>
      </c>
      <c r="E820" s="247" t="s">
        <v>19</v>
      </c>
      <c r="F820" s="248" t="s">
        <v>2368</v>
      </c>
      <c r="G820" s="246"/>
      <c r="H820" s="249">
        <v>46.151000000000003</v>
      </c>
      <c r="I820" s="250"/>
      <c r="J820" s="246"/>
      <c r="K820" s="246"/>
      <c r="L820" s="251"/>
      <c r="M820" s="252"/>
      <c r="N820" s="253"/>
      <c r="O820" s="253"/>
      <c r="P820" s="253"/>
      <c r="Q820" s="253"/>
      <c r="R820" s="253"/>
      <c r="S820" s="253"/>
      <c r="T820" s="254"/>
      <c r="U820" s="14"/>
      <c r="V820" s="14"/>
      <c r="W820" s="14"/>
      <c r="X820" s="14"/>
      <c r="Y820" s="14"/>
      <c r="Z820" s="14"/>
      <c r="AA820" s="14"/>
      <c r="AB820" s="14"/>
      <c r="AC820" s="14"/>
      <c r="AD820" s="14"/>
      <c r="AE820" s="14"/>
      <c r="AT820" s="255" t="s">
        <v>221</v>
      </c>
      <c r="AU820" s="255" t="s">
        <v>83</v>
      </c>
      <c r="AV820" s="14" t="s">
        <v>83</v>
      </c>
      <c r="AW820" s="14" t="s">
        <v>34</v>
      </c>
      <c r="AX820" s="14" t="s">
        <v>74</v>
      </c>
      <c r="AY820" s="255" t="s">
        <v>210</v>
      </c>
    </row>
    <row r="821" s="14" customFormat="1">
      <c r="A821" s="14"/>
      <c r="B821" s="245"/>
      <c r="C821" s="246"/>
      <c r="D821" s="236" t="s">
        <v>221</v>
      </c>
      <c r="E821" s="247" t="s">
        <v>19</v>
      </c>
      <c r="F821" s="248" t="s">
        <v>837</v>
      </c>
      <c r="G821" s="246"/>
      <c r="H821" s="249">
        <v>0.70999999999999996</v>
      </c>
      <c r="I821" s="250"/>
      <c r="J821" s="246"/>
      <c r="K821" s="246"/>
      <c r="L821" s="251"/>
      <c r="M821" s="252"/>
      <c r="N821" s="253"/>
      <c r="O821" s="253"/>
      <c r="P821" s="253"/>
      <c r="Q821" s="253"/>
      <c r="R821" s="253"/>
      <c r="S821" s="253"/>
      <c r="T821" s="254"/>
      <c r="U821" s="14"/>
      <c r="V821" s="14"/>
      <c r="W821" s="14"/>
      <c r="X821" s="14"/>
      <c r="Y821" s="14"/>
      <c r="Z821" s="14"/>
      <c r="AA821" s="14"/>
      <c r="AB821" s="14"/>
      <c r="AC821" s="14"/>
      <c r="AD821" s="14"/>
      <c r="AE821" s="14"/>
      <c r="AT821" s="255" t="s">
        <v>221</v>
      </c>
      <c r="AU821" s="255" t="s">
        <v>83</v>
      </c>
      <c r="AV821" s="14" t="s">
        <v>83</v>
      </c>
      <c r="AW821" s="14" t="s">
        <v>34</v>
      </c>
      <c r="AX821" s="14" t="s">
        <v>74</v>
      </c>
      <c r="AY821" s="255" t="s">
        <v>210</v>
      </c>
    </row>
    <row r="822" s="14" customFormat="1">
      <c r="A822" s="14"/>
      <c r="B822" s="245"/>
      <c r="C822" s="246"/>
      <c r="D822" s="236" t="s">
        <v>221</v>
      </c>
      <c r="E822" s="247" t="s">
        <v>19</v>
      </c>
      <c r="F822" s="248" t="s">
        <v>2369</v>
      </c>
      <c r="G822" s="246"/>
      <c r="H822" s="249">
        <v>-1.165</v>
      </c>
      <c r="I822" s="250"/>
      <c r="J822" s="246"/>
      <c r="K822" s="246"/>
      <c r="L822" s="251"/>
      <c r="M822" s="252"/>
      <c r="N822" s="253"/>
      <c r="O822" s="253"/>
      <c r="P822" s="253"/>
      <c r="Q822" s="253"/>
      <c r="R822" s="253"/>
      <c r="S822" s="253"/>
      <c r="T822" s="254"/>
      <c r="U822" s="14"/>
      <c r="V822" s="14"/>
      <c r="W822" s="14"/>
      <c r="X822" s="14"/>
      <c r="Y822" s="14"/>
      <c r="Z822" s="14"/>
      <c r="AA822" s="14"/>
      <c r="AB822" s="14"/>
      <c r="AC822" s="14"/>
      <c r="AD822" s="14"/>
      <c r="AE822" s="14"/>
      <c r="AT822" s="255" t="s">
        <v>221</v>
      </c>
      <c r="AU822" s="255" t="s">
        <v>83</v>
      </c>
      <c r="AV822" s="14" t="s">
        <v>83</v>
      </c>
      <c r="AW822" s="14" t="s">
        <v>34</v>
      </c>
      <c r="AX822" s="14" t="s">
        <v>74</v>
      </c>
      <c r="AY822" s="255" t="s">
        <v>210</v>
      </c>
    </row>
    <row r="823" s="14" customFormat="1">
      <c r="A823" s="14"/>
      <c r="B823" s="245"/>
      <c r="C823" s="246"/>
      <c r="D823" s="236" t="s">
        <v>221</v>
      </c>
      <c r="E823" s="247" t="s">
        <v>19</v>
      </c>
      <c r="F823" s="248" t="s">
        <v>839</v>
      </c>
      <c r="G823" s="246"/>
      <c r="H823" s="249">
        <v>4.4749999999999996</v>
      </c>
      <c r="I823" s="250"/>
      <c r="J823" s="246"/>
      <c r="K823" s="246"/>
      <c r="L823" s="251"/>
      <c r="M823" s="252"/>
      <c r="N823" s="253"/>
      <c r="O823" s="253"/>
      <c r="P823" s="253"/>
      <c r="Q823" s="253"/>
      <c r="R823" s="253"/>
      <c r="S823" s="253"/>
      <c r="T823" s="254"/>
      <c r="U823" s="14"/>
      <c r="V823" s="14"/>
      <c r="W823" s="14"/>
      <c r="X823" s="14"/>
      <c r="Y823" s="14"/>
      <c r="Z823" s="14"/>
      <c r="AA823" s="14"/>
      <c r="AB823" s="14"/>
      <c r="AC823" s="14"/>
      <c r="AD823" s="14"/>
      <c r="AE823" s="14"/>
      <c r="AT823" s="255" t="s">
        <v>221</v>
      </c>
      <c r="AU823" s="255" t="s">
        <v>83</v>
      </c>
      <c r="AV823" s="14" t="s">
        <v>83</v>
      </c>
      <c r="AW823" s="14" t="s">
        <v>34</v>
      </c>
      <c r="AX823" s="14" t="s">
        <v>74</v>
      </c>
      <c r="AY823" s="255" t="s">
        <v>210</v>
      </c>
    </row>
    <row r="824" s="14" customFormat="1">
      <c r="A824" s="14"/>
      <c r="B824" s="245"/>
      <c r="C824" s="246"/>
      <c r="D824" s="236" t="s">
        <v>221</v>
      </c>
      <c r="E824" s="247" t="s">
        <v>19</v>
      </c>
      <c r="F824" s="248" t="s">
        <v>840</v>
      </c>
      <c r="G824" s="246"/>
      <c r="H824" s="249">
        <v>0.16200000000000001</v>
      </c>
      <c r="I824" s="250"/>
      <c r="J824" s="246"/>
      <c r="K824" s="246"/>
      <c r="L824" s="251"/>
      <c r="M824" s="252"/>
      <c r="N824" s="253"/>
      <c r="O824" s="253"/>
      <c r="P824" s="253"/>
      <c r="Q824" s="253"/>
      <c r="R824" s="253"/>
      <c r="S824" s="253"/>
      <c r="T824" s="254"/>
      <c r="U824" s="14"/>
      <c r="V824" s="14"/>
      <c r="W824" s="14"/>
      <c r="X824" s="14"/>
      <c r="Y824" s="14"/>
      <c r="Z824" s="14"/>
      <c r="AA824" s="14"/>
      <c r="AB824" s="14"/>
      <c r="AC824" s="14"/>
      <c r="AD824" s="14"/>
      <c r="AE824" s="14"/>
      <c r="AT824" s="255" t="s">
        <v>221</v>
      </c>
      <c r="AU824" s="255" t="s">
        <v>83</v>
      </c>
      <c r="AV824" s="14" t="s">
        <v>83</v>
      </c>
      <c r="AW824" s="14" t="s">
        <v>34</v>
      </c>
      <c r="AX824" s="14" t="s">
        <v>74</v>
      </c>
      <c r="AY824" s="255" t="s">
        <v>210</v>
      </c>
    </row>
    <row r="825" s="14" customFormat="1">
      <c r="A825" s="14"/>
      <c r="B825" s="245"/>
      <c r="C825" s="246"/>
      <c r="D825" s="236" t="s">
        <v>221</v>
      </c>
      <c r="E825" s="247" t="s">
        <v>19</v>
      </c>
      <c r="F825" s="248" t="s">
        <v>2370</v>
      </c>
      <c r="G825" s="246"/>
      <c r="H825" s="249">
        <v>-0.53400000000000003</v>
      </c>
      <c r="I825" s="250"/>
      <c r="J825" s="246"/>
      <c r="K825" s="246"/>
      <c r="L825" s="251"/>
      <c r="M825" s="252"/>
      <c r="N825" s="253"/>
      <c r="O825" s="253"/>
      <c r="P825" s="253"/>
      <c r="Q825" s="253"/>
      <c r="R825" s="253"/>
      <c r="S825" s="253"/>
      <c r="T825" s="254"/>
      <c r="U825" s="14"/>
      <c r="V825" s="14"/>
      <c r="W825" s="14"/>
      <c r="X825" s="14"/>
      <c r="Y825" s="14"/>
      <c r="Z825" s="14"/>
      <c r="AA825" s="14"/>
      <c r="AB825" s="14"/>
      <c r="AC825" s="14"/>
      <c r="AD825" s="14"/>
      <c r="AE825" s="14"/>
      <c r="AT825" s="255" t="s">
        <v>221</v>
      </c>
      <c r="AU825" s="255" t="s">
        <v>83</v>
      </c>
      <c r="AV825" s="14" t="s">
        <v>83</v>
      </c>
      <c r="AW825" s="14" t="s">
        <v>34</v>
      </c>
      <c r="AX825" s="14" t="s">
        <v>74</v>
      </c>
      <c r="AY825" s="255" t="s">
        <v>210</v>
      </c>
    </row>
    <row r="826" s="14" customFormat="1">
      <c r="A826" s="14"/>
      <c r="B826" s="245"/>
      <c r="C826" s="246"/>
      <c r="D826" s="236" t="s">
        <v>221</v>
      </c>
      <c r="E826" s="247" t="s">
        <v>19</v>
      </c>
      <c r="F826" s="248" t="s">
        <v>842</v>
      </c>
      <c r="G826" s="246"/>
      <c r="H826" s="249">
        <v>1.401</v>
      </c>
      <c r="I826" s="250"/>
      <c r="J826" s="246"/>
      <c r="K826" s="246"/>
      <c r="L826" s="251"/>
      <c r="M826" s="252"/>
      <c r="N826" s="253"/>
      <c r="O826" s="253"/>
      <c r="P826" s="253"/>
      <c r="Q826" s="253"/>
      <c r="R826" s="253"/>
      <c r="S826" s="253"/>
      <c r="T826" s="254"/>
      <c r="U826" s="14"/>
      <c r="V826" s="14"/>
      <c r="W826" s="14"/>
      <c r="X826" s="14"/>
      <c r="Y826" s="14"/>
      <c r="Z826" s="14"/>
      <c r="AA826" s="14"/>
      <c r="AB826" s="14"/>
      <c r="AC826" s="14"/>
      <c r="AD826" s="14"/>
      <c r="AE826" s="14"/>
      <c r="AT826" s="255" t="s">
        <v>221</v>
      </c>
      <c r="AU826" s="255" t="s">
        <v>83</v>
      </c>
      <c r="AV826" s="14" t="s">
        <v>83</v>
      </c>
      <c r="AW826" s="14" t="s">
        <v>34</v>
      </c>
      <c r="AX826" s="14" t="s">
        <v>74</v>
      </c>
      <c r="AY826" s="255" t="s">
        <v>210</v>
      </c>
    </row>
    <row r="827" s="14" customFormat="1">
      <c r="A827" s="14"/>
      <c r="B827" s="245"/>
      <c r="C827" s="246"/>
      <c r="D827" s="236" t="s">
        <v>221</v>
      </c>
      <c r="E827" s="247" t="s">
        <v>19</v>
      </c>
      <c r="F827" s="248" t="s">
        <v>843</v>
      </c>
      <c r="G827" s="246"/>
      <c r="H827" s="249">
        <v>0.67700000000000005</v>
      </c>
      <c r="I827" s="250"/>
      <c r="J827" s="246"/>
      <c r="K827" s="246"/>
      <c r="L827" s="251"/>
      <c r="M827" s="252"/>
      <c r="N827" s="253"/>
      <c r="O827" s="253"/>
      <c r="P827" s="253"/>
      <c r="Q827" s="253"/>
      <c r="R827" s="253"/>
      <c r="S827" s="253"/>
      <c r="T827" s="254"/>
      <c r="U827" s="14"/>
      <c r="V827" s="14"/>
      <c r="W827" s="14"/>
      <c r="X827" s="14"/>
      <c r="Y827" s="14"/>
      <c r="Z827" s="14"/>
      <c r="AA827" s="14"/>
      <c r="AB827" s="14"/>
      <c r="AC827" s="14"/>
      <c r="AD827" s="14"/>
      <c r="AE827" s="14"/>
      <c r="AT827" s="255" t="s">
        <v>221</v>
      </c>
      <c r="AU827" s="255" t="s">
        <v>83</v>
      </c>
      <c r="AV827" s="14" t="s">
        <v>83</v>
      </c>
      <c r="AW827" s="14" t="s">
        <v>34</v>
      </c>
      <c r="AX827" s="14" t="s">
        <v>74</v>
      </c>
      <c r="AY827" s="255" t="s">
        <v>210</v>
      </c>
    </row>
    <row r="828" s="14" customFormat="1">
      <c r="A828" s="14"/>
      <c r="B828" s="245"/>
      <c r="C828" s="246"/>
      <c r="D828" s="236" t="s">
        <v>221</v>
      </c>
      <c r="E828" s="247" t="s">
        <v>19</v>
      </c>
      <c r="F828" s="248" t="s">
        <v>2371</v>
      </c>
      <c r="G828" s="246"/>
      <c r="H828" s="249">
        <v>-1.4870000000000001</v>
      </c>
      <c r="I828" s="250"/>
      <c r="J828" s="246"/>
      <c r="K828" s="246"/>
      <c r="L828" s="251"/>
      <c r="M828" s="252"/>
      <c r="N828" s="253"/>
      <c r="O828" s="253"/>
      <c r="P828" s="253"/>
      <c r="Q828" s="253"/>
      <c r="R828" s="253"/>
      <c r="S828" s="253"/>
      <c r="T828" s="254"/>
      <c r="U828" s="14"/>
      <c r="V828" s="14"/>
      <c r="W828" s="14"/>
      <c r="X828" s="14"/>
      <c r="Y828" s="14"/>
      <c r="Z828" s="14"/>
      <c r="AA828" s="14"/>
      <c r="AB828" s="14"/>
      <c r="AC828" s="14"/>
      <c r="AD828" s="14"/>
      <c r="AE828" s="14"/>
      <c r="AT828" s="255" t="s">
        <v>221</v>
      </c>
      <c r="AU828" s="255" t="s">
        <v>83</v>
      </c>
      <c r="AV828" s="14" t="s">
        <v>83</v>
      </c>
      <c r="AW828" s="14" t="s">
        <v>34</v>
      </c>
      <c r="AX828" s="14" t="s">
        <v>74</v>
      </c>
      <c r="AY828" s="255" t="s">
        <v>210</v>
      </c>
    </row>
    <row r="829" s="14" customFormat="1">
      <c r="A829" s="14"/>
      <c r="B829" s="245"/>
      <c r="C829" s="246"/>
      <c r="D829" s="236" t="s">
        <v>221</v>
      </c>
      <c r="E829" s="247" t="s">
        <v>19</v>
      </c>
      <c r="F829" s="248" t="s">
        <v>845</v>
      </c>
      <c r="G829" s="246"/>
      <c r="H829" s="249">
        <v>0.78000000000000003</v>
      </c>
      <c r="I829" s="250"/>
      <c r="J829" s="246"/>
      <c r="K829" s="246"/>
      <c r="L829" s="251"/>
      <c r="M829" s="252"/>
      <c r="N829" s="253"/>
      <c r="O829" s="253"/>
      <c r="P829" s="253"/>
      <c r="Q829" s="253"/>
      <c r="R829" s="253"/>
      <c r="S829" s="253"/>
      <c r="T829" s="254"/>
      <c r="U829" s="14"/>
      <c r="V829" s="14"/>
      <c r="W829" s="14"/>
      <c r="X829" s="14"/>
      <c r="Y829" s="14"/>
      <c r="Z829" s="14"/>
      <c r="AA829" s="14"/>
      <c r="AB829" s="14"/>
      <c r="AC829" s="14"/>
      <c r="AD829" s="14"/>
      <c r="AE829" s="14"/>
      <c r="AT829" s="255" t="s">
        <v>221</v>
      </c>
      <c r="AU829" s="255" t="s">
        <v>83</v>
      </c>
      <c r="AV829" s="14" t="s">
        <v>83</v>
      </c>
      <c r="AW829" s="14" t="s">
        <v>34</v>
      </c>
      <c r="AX829" s="14" t="s">
        <v>74</v>
      </c>
      <c r="AY829" s="255" t="s">
        <v>210</v>
      </c>
    </row>
    <row r="830" s="15" customFormat="1">
      <c r="A830" s="15"/>
      <c r="B830" s="256"/>
      <c r="C830" s="257"/>
      <c r="D830" s="236" t="s">
        <v>221</v>
      </c>
      <c r="E830" s="258" t="s">
        <v>19</v>
      </c>
      <c r="F830" s="259" t="s">
        <v>234</v>
      </c>
      <c r="G830" s="257"/>
      <c r="H830" s="260">
        <v>51.170000000000002</v>
      </c>
      <c r="I830" s="261"/>
      <c r="J830" s="257"/>
      <c r="K830" s="257"/>
      <c r="L830" s="262"/>
      <c r="M830" s="263"/>
      <c r="N830" s="264"/>
      <c r="O830" s="264"/>
      <c r="P830" s="264"/>
      <c r="Q830" s="264"/>
      <c r="R830" s="264"/>
      <c r="S830" s="264"/>
      <c r="T830" s="265"/>
      <c r="U830" s="15"/>
      <c r="V830" s="15"/>
      <c r="W830" s="15"/>
      <c r="X830" s="15"/>
      <c r="Y830" s="15"/>
      <c r="Z830" s="15"/>
      <c r="AA830" s="15"/>
      <c r="AB830" s="15"/>
      <c r="AC830" s="15"/>
      <c r="AD830" s="15"/>
      <c r="AE830" s="15"/>
      <c r="AT830" s="266" t="s">
        <v>221</v>
      </c>
      <c r="AU830" s="266" t="s">
        <v>83</v>
      </c>
      <c r="AV830" s="15" t="s">
        <v>91</v>
      </c>
      <c r="AW830" s="15" t="s">
        <v>34</v>
      </c>
      <c r="AX830" s="15" t="s">
        <v>74</v>
      </c>
      <c r="AY830" s="266" t="s">
        <v>210</v>
      </c>
    </row>
    <row r="831" s="13" customFormat="1">
      <c r="A831" s="13"/>
      <c r="B831" s="234"/>
      <c r="C831" s="235"/>
      <c r="D831" s="236" t="s">
        <v>221</v>
      </c>
      <c r="E831" s="237" t="s">
        <v>19</v>
      </c>
      <c r="F831" s="238" t="s">
        <v>668</v>
      </c>
      <c r="G831" s="235"/>
      <c r="H831" s="237" t="s">
        <v>19</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221</v>
      </c>
      <c r="AU831" s="244" t="s">
        <v>83</v>
      </c>
      <c r="AV831" s="13" t="s">
        <v>81</v>
      </c>
      <c r="AW831" s="13" t="s">
        <v>34</v>
      </c>
      <c r="AX831" s="13" t="s">
        <v>74</v>
      </c>
      <c r="AY831" s="244" t="s">
        <v>210</v>
      </c>
    </row>
    <row r="832" s="14" customFormat="1">
      <c r="A832" s="14"/>
      <c r="B832" s="245"/>
      <c r="C832" s="246"/>
      <c r="D832" s="236" t="s">
        <v>221</v>
      </c>
      <c r="E832" s="247" t="s">
        <v>19</v>
      </c>
      <c r="F832" s="248" t="s">
        <v>669</v>
      </c>
      <c r="G832" s="246"/>
      <c r="H832" s="249">
        <v>18.219999999999999</v>
      </c>
      <c r="I832" s="250"/>
      <c r="J832" s="246"/>
      <c r="K832" s="246"/>
      <c r="L832" s="251"/>
      <c r="M832" s="252"/>
      <c r="N832" s="253"/>
      <c r="O832" s="253"/>
      <c r="P832" s="253"/>
      <c r="Q832" s="253"/>
      <c r="R832" s="253"/>
      <c r="S832" s="253"/>
      <c r="T832" s="254"/>
      <c r="U832" s="14"/>
      <c r="V832" s="14"/>
      <c r="W832" s="14"/>
      <c r="X832" s="14"/>
      <c r="Y832" s="14"/>
      <c r="Z832" s="14"/>
      <c r="AA832" s="14"/>
      <c r="AB832" s="14"/>
      <c r="AC832" s="14"/>
      <c r="AD832" s="14"/>
      <c r="AE832" s="14"/>
      <c r="AT832" s="255" t="s">
        <v>221</v>
      </c>
      <c r="AU832" s="255" t="s">
        <v>83</v>
      </c>
      <c r="AV832" s="14" t="s">
        <v>83</v>
      </c>
      <c r="AW832" s="14" t="s">
        <v>34</v>
      </c>
      <c r="AX832" s="14" t="s">
        <v>74</v>
      </c>
      <c r="AY832" s="255" t="s">
        <v>210</v>
      </c>
    </row>
    <row r="833" s="14" customFormat="1">
      <c r="A833" s="14"/>
      <c r="B833" s="245"/>
      <c r="C833" s="246"/>
      <c r="D833" s="236" t="s">
        <v>221</v>
      </c>
      <c r="E833" s="247" t="s">
        <v>19</v>
      </c>
      <c r="F833" s="248" t="s">
        <v>670</v>
      </c>
      <c r="G833" s="246"/>
      <c r="H833" s="249">
        <v>21.472999999999999</v>
      </c>
      <c r="I833" s="250"/>
      <c r="J833" s="246"/>
      <c r="K833" s="246"/>
      <c r="L833" s="251"/>
      <c r="M833" s="252"/>
      <c r="N833" s="253"/>
      <c r="O833" s="253"/>
      <c r="P833" s="253"/>
      <c r="Q833" s="253"/>
      <c r="R833" s="253"/>
      <c r="S833" s="253"/>
      <c r="T833" s="254"/>
      <c r="U833" s="14"/>
      <c r="V833" s="14"/>
      <c r="W833" s="14"/>
      <c r="X833" s="14"/>
      <c r="Y833" s="14"/>
      <c r="Z833" s="14"/>
      <c r="AA833" s="14"/>
      <c r="AB833" s="14"/>
      <c r="AC833" s="14"/>
      <c r="AD833" s="14"/>
      <c r="AE833" s="14"/>
      <c r="AT833" s="255" t="s">
        <v>221</v>
      </c>
      <c r="AU833" s="255" t="s">
        <v>83</v>
      </c>
      <c r="AV833" s="14" t="s">
        <v>83</v>
      </c>
      <c r="AW833" s="14" t="s">
        <v>34</v>
      </c>
      <c r="AX833" s="14" t="s">
        <v>74</v>
      </c>
      <c r="AY833" s="255" t="s">
        <v>210</v>
      </c>
    </row>
    <row r="834" s="14" customFormat="1">
      <c r="A834" s="14"/>
      <c r="B834" s="245"/>
      <c r="C834" s="246"/>
      <c r="D834" s="236" t="s">
        <v>221</v>
      </c>
      <c r="E834" s="247" t="s">
        <v>19</v>
      </c>
      <c r="F834" s="248" t="s">
        <v>671</v>
      </c>
      <c r="G834" s="246"/>
      <c r="H834" s="249">
        <v>23.734999999999999</v>
      </c>
      <c r="I834" s="250"/>
      <c r="J834" s="246"/>
      <c r="K834" s="246"/>
      <c r="L834" s="251"/>
      <c r="M834" s="252"/>
      <c r="N834" s="253"/>
      <c r="O834" s="253"/>
      <c r="P834" s="253"/>
      <c r="Q834" s="253"/>
      <c r="R834" s="253"/>
      <c r="S834" s="253"/>
      <c r="T834" s="254"/>
      <c r="U834" s="14"/>
      <c r="V834" s="14"/>
      <c r="W834" s="14"/>
      <c r="X834" s="14"/>
      <c r="Y834" s="14"/>
      <c r="Z834" s="14"/>
      <c r="AA834" s="14"/>
      <c r="AB834" s="14"/>
      <c r="AC834" s="14"/>
      <c r="AD834" s="14"/>
      <c r="AE834" s="14"/>
      <c r="AT834" s="255" t="s">
        <v>221</v>
      </c>
      <c r="AU834" s="255" t="s">
        <v>83</v>
      </c>
      <c r="AV834" s="14" t="s">
        <v>83</v>
      </c>
      <c r="AW834" s="14" t="s">
        <v>34</v>
      </c>
      <c r="AX834" s="14" t="s">
        <v>74</v>
      </c>
      <c r="AY834" s="255" t="s">
        <v>210</v>
      </c>
    </row>
    <row r="835" s="15" customFormat="1">
      <c r="A835" s="15"/>
      <c r="B835" s="256"/>
      <c r="C835" s="257"/>
      <c r="D835" s="236" t="s">
        <v>221</v>
      </c>
      <c r="E835" s="258" t="s">
        <v>19</v>
      </c>
      <c r="F835" s="259" t="s">
        <v>234</v>
      </c>
      <c r="G835" s="257"/>
      <c r="H835" s="260">
        <v>63.427999999999997</v>
      </c>
      <c r="I835" s="261"/>
      <c r="J835" s="257"/>
      <c r="K835" s="257"/>
      <c r="L835" s="262"/>
      <c r="M835" s="263"/>
      <c r="N835" s="264"/>
      <c r="O835" s="264"/>
      <c r="P835" s="264"/>
      <c r="Q835" s="264"/>
      <c r="R835" s="264"/>
      <c r="S835" s="264"/>
      <c r="T835" s="265"/>
      <c r="U835" s="15"/>
      <c r="V835" s="15"/>
      <c r="W835" s="15"/>
      <c r="X835" s="15"/>
      <c r="Y835" s="15"/>
      <c r="Z835" s="15"/>
      <c r="AA835" s="15"/>
      <c r="AB835" s="15"/>
      <c r="AC835" s="15"/>
      <c r="AD835" s="15"/>
      <c r="AE835" s="15"/>
      <c r="AT835" s="266" t="s">
        <v>221</v>
      </c>
      <c r="AU835" s="266" t="s">
        <v>83</v>
      </c>
      <c r="AV835" s="15" t="s">
        <v>91</v>
      </c>
      <c r="AW835" s="15" t="s">
        <v>34</v>
      </c>
      <c r="AX835" s="15" t="s">
        <v>74</v>
      </c>
      <c r="AY835" s="266" t="s">
        <v>210</v>
      </c>
    </row>
    <row r="836" s="13" customFormat="1">
      <c r="A836" s="13"/>
      <c r="B836" s="234"/>
      <c r="C836" s="235"/>
      <c r="D836" s="236" t="s">
        <v>221</v>
      </c>
      <c r="E836" s="237" t="s">
        <v>19</v>
      </c>
      <c r="F836" s="238" t="s">
        <v>672</v>
      </c>
      <c r="G836" s="235"/>
      <c r="H836" s="237" t="s">
        <v>19</v>
      </c>
      <c r="I836" s="239"/>
      <c r="J836" s="235"/>
      <c r="K836" s="235"/>
      <c r="L836" s="240"/>
      <c r="M836" s="241"/>
      <c r="N836" s="242"/>
      <c r="O836" s="242"/>
      <c r="P836" s="242"/>
      <c r="Q836" s="242"/>
      <c r="R836" s="242"/>
      <c r="S836" s="242"/>
      <c r="T836" s="243"/>
      <c r="U836" s="13"/>
      <c r="V836" s="13"/>
      <c r="W836" s="13"/>
      <c r="X836" s="13"/>
      <c r="Y836" s="13"/>
      <c r="Z836" s="13"/>
      <c r="AA836" s="13"/>
      <c r="AB836" s="13"/>
      <c r="AC836" s="13"/>
      <c r="AD836" s="13"/>
      <c r="AE836" s="13"/>
      <c r="AT836" s="244" t="s">
        <v>221</v>
      </c>
      <c r="AU836" s="244" t="s">
        <v>83</v>
      </c>
      <c r="AV836" s="13" t="s">
        <v>81</v>
      </c>
      <c r="AW836" s="13" t="s">
        <v>34</v>
      </c>
      <c r="AX836" s="13" t="s">
        <v>74</v>
      </c>
      <c r="AY836" s="244" t="s">
        <v>210</v>
      </c>
    </row>
    <row r="837" s="14" customFormat="1">
      <c r="A837" s="14"/>
      <c r="B837" s="245"/>
      <c r="C837" s="246"/>
      <c r="D837" s="236" t="s">
        <v>221</v>
      </c>
      <c r="E837" s="247" t="s">
        <v>19</v>
      </c>
      <c r="F837" s="248" t="s">
        <v>673</v>
      </c>
      <c r="G837" s="246"/>
      <c r="H837" s="249">
        <v>15.949</v>
      </c>
      <c r="I837" s="250"/>
      <c r="J837" s="246"/>
      <c r="K837" s="246"/>
      <c r="L837" s="251"/>
      <c r="M837" s="252"/>
      <c r="N837" s="253"/>
      <c r="O837" s="253"/>
      <c r="P837" s="253"/>
      <c r="Q837" s="253"/>
      <c r="R837" s="253"/>
      <c r="S837" s="253"/>
      <c r="T837" s="254"/>
      <c r="U837" s="14"/>
      <c r="V837" s="14"/>
      <c r="W837" s="14"/>
      <c r="X837" s="14"/>
      <c r="Y837" s="14"/>
      <c r="Z837" s="14"/>
      <c r="AA837" s="14"/>
      <c r="AB837" s="14"/>
      <c r="AC837" s="14"/>
      <c r="AD837" s="14"/>
      <c r="AE837" s="14"/>
      <c r="AT837" s="255" t="s">
        <v>221</v>
      </c>
      <c r="AU837" s="255" t="s">
        <v>83</v>
      </c>
      <c r="AV837" s="14" t="s">
        <v>83</v>
      </c>
      <c r="AW837" s="14" t="s">
        <v>34</v>
      </c>
      <c r="AX837" s="14" t="s">
        <v>74</v>
      </c>
      <c r="AY837" s="255" t="s">
        <v>210</v>
      </c>
    </row>
    <row r="838" s="14" customFormat="1">
      <c r="A838" s="14"/>
      <c r="B838" s="245"/>
      <c r="C838" s="246"/>
      <c r="D838" s="236" t="s">
        <v>221</v>
      </c>
      <c r="E838" s="247" t="s">
        <v>19</v>
      </c>
      <c r="F838" s="248" t="s">
        <v>674</v>
      </c>
      <c r="G838" s="246"/>
      <c r="H838" s="249">
        <v>-1.9199999999999999</v>
      </c>
      <c r="I838" s="250"/>
      <c r="J838" s="246"/>
      <c r="K838" s="246"/>
      <c r="L838" s="251"/>
      <c r="M838" s="252"/>
      <c r="N838" s="253"/>
      <c r="O838" s="253"/>
      <c r="P838" s="253"/>
      <c r="Q838" s="253"/>
      <c r="R838" s="253"/>
      <c r="S838" s="253"/>
      <c r="T838" s="254"/>
      <c r="U838" s="14"/>
      <c r="V838" s="14"/>
      <c r="W838" s="14"/>
      <c r="X838" s="14"/>
      <c r="Y838" s="14"/>
      <c r="Z838" s="14"/>
      <c r="AA838" s="14"/>
      <c r="AB838" s="14"/>
      <c r="AC838" s="14"/>
      <c r="AD838" s="14"/>
      <c r="AE838" s="14"/>
      <c r="AT838" s="255" t="s">
        <v>221</v>
      </c>
      <c r="AU838" s="255" t="s">
        <v>83</v>
      </c>
      <c r="AV838" s="14" t="s">
        <v>83</v>
      </c>
      <c r="AW838" s="14" t="s">
        <v>34</v>
      </c>
      <c r="AX838" s="14" t="s">
        <v>74</v>
      </c>
      <c r="AY838" s="255" t="s">
        <v>210</v>
      </c>
    </row>
    <row r="839" s="14" customFormat="1">
      <c r="A839" s="14"/>
      <c r="B839" s="245"/>
      <c r="C839" s="246"/>
      <c r="D839" s="236" t="s">
        <v>221</v>
      </c>
      <c r="E839" s="247" t="s">
        <v>19</v>
      </c>
      <c r="F839" s="248" t="s">
        <v>675</v>
      </c>
      <c r="G839" s="246"/>
      <c r="H839" s="249">
        <v>1.696</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221</v>
      </c>
      <c r="AU839" s="255" t="s">
        <v>83</v>
      </c>
      <c r="AV839" s="14" t="s">
        <v>83</v>
      </c>
      <c r="AW839" s="14" t="s">
        <v>34</v>
      </c>
      <c r="AX839" s="14" t="s">
        <v>74</v>
      </c>
      <c r="AY839" s="255" t="s">
        <v>210</v>
      </c>
    </row>
    <row r="840" s="14" customFormat="1">
      <c r="A840" s="14"/>
      <c r="B840" s="245"/>
      <c r="C840" s="246"/>
      <c r="D840" s="236" t="s">
        <v>221</v>
      </c>
      <c r="E840" s="247" t="s">
        <v>19</v>
      </c>
      <c r="F840" s="248" t="s">
        <v>676</v>
      </c>
      <c r="G840" s="246"/>
      <c r="H840" s="249">
        <v>1.9990000000000001</v>
      </c>
      <c r="I840" s="250"/>
      <c r="J840" s="246"/>
      <c r="K840" s="246"/>
      <c r="L840" s="251"/>
      <c r="M840" s="252"/>
      <c r="N840" s="253"/>
      <c r="O840" s="253"/>
      <c r="P840" s="253"/>
      <c r="Q840" s="253"/>
      <c r="R840" s="253"/>
      <c r="S840" s="253"/>
      <c r="T840" s="254"/>
      <c r="U840" s="14"/>
      <c r="V840" s="14"/>
      <c r="W840" s="14"/>
      <c r="X840" s="14"/>
      <c r="Y840" s="14"/>
      <c r="Z840" s="14"/>
      <c r="AA840" s="14"/>
      <c r="AB840" s="14"/>
      <c r="AC840" s="14"/>
      <c r="AD840" s="14"/>
      <c r="AE840" s="14"/>
      <c r="AT840" s="255" t="s">
        <v>221</v>
      </c>
      <c r="AU840" s="255" t="s">
        <v>83</v>
      </c>
      <c r="AV840" s="14" t="s">
        <v>83</v>
      </c>
      <c r="AW840" s="14" t="s">
        <v>34</v>
      </c>
      <c r="AX840" s="14" t="s">
        <v>74</v>
      </c>
      <c r="AY840" s="255" t="s">
        <v>210</v>
      </c>
    </row>
    <row r="841" s="15" customFormat="1">
      <c r="A841" s="15"/>
      <c r="B841" s="256"/>
      <c r="C841" s="257"/>
      <c r="D841" s="236" t="s">
        <v>221</v>
      </c>
      <c r="E841" s="258" t="s">
        <v>19</v>
      </c>
      <c r="F841" s="259" t="s">
        <v>234</v>
      </c>
      <c r="G841" s="257"/>
      <c r="H841" s="260">
        <v>17.724</v>
      </c>
      <c r="I841" s="261"/>
      <c r="J841" s="257"/>
      <c r="K841" s="257"/>
      <c r="L841" s="262"/>
      <c r="M841" s="263"/>
      <c r="N841" s="264"/>
      <c r="O841" s="264"/>
      <c r="P841" s="264"/>
      <c r="Q841" s="264"/>
      <c r="R841" s="264"/>
      <c r="S841" s="264"/>
      <c r="T841" s="265"/>
      <c r="U841" s="15"/>
      <c r="V841" s="15"/>
      <c r="W841" s="15"/>
      <c r="X841" s="15"/>
      <c r="Y841" s="15"/>
      <c r="Z841" s="15"/>
      <c r="AA841" s="15"/>
      <c r="AB841" s="15"/>
      <c r="AC841" s="15"/>
      <c r="AD841" s="15"/>
      <c r="AE841" s="15"/>
      <c r="AT841" s="266" t="s">
        <v>221</v>
      </c>
      <c r="AU841" s="266" t="s">
        <v>83</v>
      </c>
      <c r="AV841" s="15" t="s">
        <v>91</v>
      </c>
      <c r="AW841" s="15" t="s">
        <v>34</v>
      </c>
      <c r="AX841" s="15" t="s">
        <v>74</v>
      </c>
      <c r="AY841" s="266" t="s">
        <v>210</v>
      </c>
    </row>
    <row r="842" s="13" customFormat="1">
      <c r="A842" s="13"/>
      <c r="B842" s="234"/>
      <c r="C842" s="235"/>
      <c r="D842" s="236" t="s">
        <v>221</v>
      </c>
      <c r="E842" s="237" t="s">
        <v>19</v>
      </c>
      <c r="F842" s="238" t="s">
        <v>677</v>
      </c>
      <c r="G842" s="235"/>
      <c r="H842" s="237" t="s">
        <v>19</v>
      </c>
      <c r="I842" s="239"/>
      <c r="J842" s="235"/>
      <c r="K842" s="235"/>
      <c r="L842" s="240"/>
      <c r="M842" s="241"/>
      <c r="N842" s="242"/>
      <c r="O842" s="242"/>
      <c r="P842" s="242"/>
      <c r="Q842" s="242"/>
      <c r="R842" s="242"/>
      <c r="S842" s="242"/>
      <c r="T842" s="243"/>
      <c r="U842" s="13"/>
      <c r="V842" s="13"/>
      <c r="W842" s="13"/>
      <c r="X842" s="13"/>
      <c r="Y842" s="13"/>
      <c r="Z842" s="13"/>
      <c r="AA842" s="13"/>
      <c r="AB842" s="13"/>
      <c r="AC842" s="13"/>
      <c r="AD842" s="13"/>
      <c r="AE842" s="13"/>
      <c r="AT842" s="244" t="s">
        <v>221</v>
      </c>
      <c r="AU842" s="244" t="s">
        <v>83</v>
      </c>
      <c r="AV842" s="13" t="s">
        <v>81</v>
      </c>
      <c r="AW842" s="13" t="s">
        <v>34</v>
      </c>
      <c r="AX842" s="13" t="s">
        <v>74</v>
      </c>
      <c r="AY842" s="244" t="s">
        <v>210</v>
      </c>
    </row>
    <row r="843" s="14" customFormat="1">
      <c r="A843" s="14"/>
      <c r="B843" s="245"/>
      <c r="C843" s="246"/>
      <c r="D843" s="236" t="s">
        <v>221</v>
      </c>
      <c r="E843" s="247" t="s">
        <v>19</v>
      </c>
      <c r="F843" s="248" t="s">
        <v>678</v>
      </c>
      <c r="G843" s="246"/>
      <c r="H843" s="249">
        <v>47.582000000000001</v>
      </c>
      <c r="I843" s="250"/>
      <c r="J843" s="246"/>
      <c r="K843" s="246"/>
      <c r="L843" s="251"/>
      <c r="M843" s="252"/>
      <c r="N843" s="253"/>
      <c r="O843" s="253"/>
      <c r="P843" s="253"/>
      <c r="Q843" s="253"/>
      <c r="R843" s="253"/>
      <c r="S843" s="253"/>
      <c r="T843" s="254"/>
      <c r="U843" s="14"/>
      <c r="V843" s="14"/>
      <c r="W843" s="14"/>
      <c r="X843" s="14"/>
      <c r="Y843" s="14"/>
      <c r="Z843" s="14"/>
      <c r="AA843" s="14"/>
      <c r="AB843" s="14"/>
      <c r="AC843" s="14"/>
      <c r="AD843" s="14"/>
      <c r="AE843" s="14"/>
      <c r="AT843" s="255" t="s">
        <v>221</v>
      </c>
      <c r="AU843" s="255" t="s">
        <v>83</v>
      </c>
      <c r="AV843" s="14" t="s">
        <v>83</v>
      </c>
      <c r="AW843" s="14" t="s">
        <v>34</v>
      </c>
      <c r="AX843" s="14" t="s">
        <v>74</v>
      </c>
      <c r="AY843" s="255" t="s">
        <v>210</v>
      </c>
    </row>
    <row r="844" s="14" customFormat="1">
      <c r="A844" s="14"/>
      <c r="B844" s="245"/>
      <c r="C844" s="246"/>
      <c r="D844" s="236" t="s">
        <v>221</v>
      </c>
      <c r="E844" s="247" t="s">
        <v>19</v>
      </c>
      <c r="F844" s="248" t="s">
        <v>679</v>
      </c>
      <c r="G844" s="246"/>
      <c r="H844" s="249">
        <v>-1.6359999999999999</v>
      </c>
      <c r="I844" s="250"/>
      <c r="J844" s="246"/>
      <c r="K844" s="246"/>
      <c r="L844" s="251"/>
      <c r="M844" s="252"/>
      <c r="N844" s="253"/>
      <c r="O844" s="253"/>
      <c r="P844" s="253"/>
      <c r="Q844" s="253"/>
      <c r="R844" s="253"/>
      <c r="S844" s="253"/>
      <c r="T844" s="254"/>
      <c r="U844" s="14"/>
      <c r="V844" s="14"/>
      <c r="W844" s="14"/>
      <c r="X844" s="14"/>
      <c r="Y844" s="14"/>
      <c r="Z844" s="14"/>
      <c r="AA844" s="14"/>
      <c r="AB844" s="14"/>
      <c r="AC844" s="14"/>
      <c r="AD844" s="14"/>
      <c r="AE844" s="14"/>
      <c r="AT844" s="255" t="s">
        <v>221</v>
      </c>
      <c r="AU844" s="255" t="s">
        <v>83</v>
      </c>
      <c r="AV844" s="14" t="s">
        <v>83</v>
      </c>
      <c r="AW844" s="14" t="s">
        <v>34</v>
      </c>
      <c r="AX844" s="14" t="s">
        <v>74</v>
      </c>
      <c r="AY844" s="255" t="s">
        <v>210</v>
      </c>
    </row>
    <row r="845" s="14" customFormat="1">
      <c r="A845" s="14"/>
      <c r="B845" s="245"/>
      <c r="C845" s="246"/>
      <c r="D845" s="236" t="s">
        <v>221</v>
      </c>
      <c r="E845" s="247" t="s">
        <v>19</v>
      </c>
      <c r="F845" s="248" t="s">
        <v>680</v>
      </c>
      <c r="G845" s="246"/>
      <c r="H845" s="249">
        <v>2.6299999999999999</v>
      </c>
      <c r="I845" s="250"/>
      <c r="J845" s="246"/>
      <c r="K845" s="246"/>
      <c r="L845" s="251"/>
      <c r="M845" s="252"/>
      <c r="N845" s="253"/>
      <c r="O845" s="253"/>
      <c r="P845" s="253"/>
      <c r="Q845" s="253"/>
      <c r="R845" s="253"/>
      <c r="S845" s="253"/>
      <c r="T845" s="254"/>
      <c r="U845" s="14"/>
      <c r="V845" s="14"/>
      <c r="W845" s="14"/>
      <c r="X845" s="14"/>
      <c r="Y845" s="14"/>
      <c r="Z845" s="14"/>
      <c r="AA845" s="14"/>
      <c r="AB845" s="14"/>
      <c r="AC845" s="14"/>
      <c r="AD845" s="14"/>
      <c r="AE845" s="14"/>
      <c r="AT845" s="255" t="s">
        <v>221</v>
      </c>
      <c r="AU845" s="255" t="s">
        <v>83</v>
      </c>
      <c r="AV845" s="14" t="s">
        <v>83</v>
      </c>
      <c r="AW845" s="14" t="s">
        <v>34</v>
      </c>
      <c r="AX845" s="14" t="s">
        <v>74</v>
      </c>
      <c r="AY845" s="255" t="s">
        <v>210</v>
      </c>
    </row>
    <row r="846" s="14" customFormat="1">
      <c r="A846" s="14"/>
      <c r="B846" s="245"/>
      <c r="C846" s="246"/>
      <c r="D846" s="236" t="s">
        <v>221</v>
      </c>
      <c r="E846" s="247" t="s">
        <v>19</v>
      </c>
      <c r="F846" s="248" t="s">
        <v>681</v>
      </c>
      <c r="G846" s="246"/>
      <c r="H846" s="249">
        <v>-3.1619999999999999</v>
      </c>
      <c r="I846" s="250"/>
      <c r="J846" s="246"/>
      <c r="K846" s="246"/>
      <c r="L846" s="251"/>
      <c r="M846" s="252"/>
      <c r="N846" s="253"/>
      <c r="O846" s="253"/>
      <c r="P846" s="253"/>
      <c r="Q846" s="253"/>
      <c r="R846" s="253"/>
      <c r="S846" s="253"/>
      <c r="T846" s="254"/>
      <c r="U846" s="14"/>
      <c r="V846" s="14"/>
      <c r="W846" s="14"/>
      <c r="X846" s="14"/>
      <c r="Y846" s="14"/>
      <c r="Z846" s="14"/>
      <c r="AA846" s="14"/>
      <c r="AB846" s="14"/>
      <c r="AC846" s="14"/>
      <c r="AD846" s="14"/>
      <c r="AE846" s="14"/>
      <c r="AT846" s="255" t="s">
        <v>221</v>
      </c>
      <c r="AU846" s="255" t="s">
        <v>83</v>
      </c>
      <c r="AV846" s="14" t="s">
        <v>83</v>
      </c>
      <c r="AW846" s="14" t="s">
        <v>34</v>
      </c>
      <c r="AX846" s="14" t="s">
        <v>74</v>
      </c>
      <c r="AY846" s="255" t="s">
        <v>210</v>
      </c>
    </row>
    <row r="847" s="13" customFormat="1">
      <c r="A847" s="13"/>
      <c r="B847" s="234"/>
      <c r="C847" s="235"/>
      <c r="D847" s="236" t="s">
        <v>221</v>
      </c>
      <c r="E847" s="237" t="s">
        <v>19</v>
      </c>
      <c r="F847" s="238" t="s">
        <v>682</v>
      </c>
      <c r="G847" s="235"/>
      <c r="H847" s="237" t="s">
        <v>19</v>
      </c>
      <c r="I847" s="239"/>
      <c r="J847" s="235"/>
      <c r="K847" s="235"/>
      <c r="L847" s="240"/>
      <c r="M847" s="241"/>
      <c r="N847" s="242"/>
      <c r="O847" s="242"/>
      <c r="P847" s="242"/>
      <c r="Q847" s="242"/>
      <c r="R847" s="242"/>
      <c r="S847" s="242"/>
      <c r="T847" s="243"/>
      <c r="U847" s="13"/>
      <c r="V847" s="13"/>
      <c r="W847" s="13"/>
      <c r="X847" s="13"/>
      <c r="Y847" s="13"/>
      <c r="Z847" s="13"/>
      <c r="AA847" s="13"/>
      <c r="AB847" s="13"/>
      <c r="AC847" s="13"/>
      <c r="AD847" s="13"/>
      <c r="AE847" s="13"/>
      <c r="AT847" s="244" t="s">
        <v>221</v>
      </c>
      <c r="AU847" s="244" t="s">
        <v>83</v>
      </c>
      <c r="AV847" s="13" t="s">
        <v>81</v>
      </c>
      <c r="AW847" s="13" t="s">
        <v>34</v>
      </c>
      <c r="AX847" s="13" t="s">
        <v>74</v>
      </c>
      <c r="AY847" s="244" t="s">
        <v>210</v>
      </c>
    </row>
    <row r="848" s="14" customFormat="1">
      <c r="A848" s="14"/>
      <c r="B848" s="245"/>
      <c r="C848" s="246"/>
      <c r="D848" s="236" t="s">
        <v>221</v>
      </c>
      <c r="E848" s="247" t="s">
        <v>19</v>
      </c>
      <c r="F848" s="248" t="s">
        <v>683</v>
      </c>
      <c r="G848" s="246"/>
      <c r="H848" s="249">
        <v>0.75900000000000001</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221</v>
      </c>
      <c r="AU848" s="255" t="s">
        <v>83</v>
      </c>
      <c r="AV848" s="14" t="s">
        <v>83</v>
      </c>
      <c r="AW848" s="14" t="s">
        <v>34</v>
      </c>
      <c r="AX848" s="14" t="s">
        <v>74</v>
      </c>
      <c r="AY848" s="255" t="s">
        <v>210</v>
      </c>
    </row>
    <row r="849" s="14" customFormat="1">
      <c r="A849" s="14"/>
      <c r="B849" s="245"/>
      <c r="C849" s="246"/>
      <c r="D849" s="236" t="s">
        <v>221</v>
      </c>
      <c r="E849" s="247" t="s">
        <v>19</v>
      </c>
      <c r="F849" s="248" t="s">
        <v>684</v>
      </c>
      <c r="G849" s="246"/>
      <c r="H849" s="249">
        <v>0.71099999999999997</v>
      </c>
      <c r="I849" s="250"/>
      <c r="J849" s="246"/>
      <c r="K849" s="246"/>
      <c r="L849" s="251"/>
      <c r="M849" s="252"/>
      <c r="N849" s="253"/>
      <c r="O849" s="253"/>
      <c r="P849" s="253"/>
      <c r="Q849" s="253"/>
      <c r="R849" s="253"/>
      <c r="S849" s="253"/>
      <c r="T849" s="254"/>
      <c r="U849" s="14"/>
      <c r="V849" s="14"/>
      <c r="W849" s="14"/>
      <c r="X849" s="14"/>
      <c r="Y849" s="14"/>
      <c r="Z849" s="14"/>
      <c r="AA849" s="14"/>
      <c r="AB849" s="14"/>
      <c r="AC849" s="14"/>
      <c r="AD849" s="14"/>
      <c r="AE849" s="14"/>
      <c r="AT849" s="255" t="s">
        <v>221</v>
      </c>
      <c r="AU849" s="255" t="s">
        <v>83</v>
      </c>
      <c r="AV849" s="14" t="s">
        <v>83</v>
      </c>
      <c r="AW849" s="14" t="s">
        <v>34</v>
      </c>
      <c r="AX849" s="14" t="s">
        <v>74</v>
      </c>
      <c r="AY849" s="255" t="s">
        <v>210</v>
      </c>
    </row>
    <row r="850" s="14" customFormat="1">
      <c r="A850" s="14"/>
      <c r="B850" s="245"/>
      <c r="C850" s="246"/>
      <c r="D850" s="236" t="s">
        <v>221</v>
      </c>
      <c r="E850" s="247" t="s">
        <v>19</v>
      </c>
      <c r="F850" s="248" t="s">
        <v>685</v>
      </c>
      <c r="G850" s="246"/>
      <c r="H850" s="249">
        <v>0.75600000000000001</v>
      </c>
      <c r="I850" s="250"/>
      <c r="J850" s="246"/>
      <c r="K850" s="246"/>
      <c r="L850" s="251"/>
      <c r="M850" s="252"/>
      <c r="N850" s="253"/>
      <c r="O850" s="253"/>
      <c r="P850" s="253"/>
      <c r="Q850" s="253"/>
      <c r="R850" s="253"/>
      <c r="S850" s="253"/>
      <c r="T850" s="254"/>
      <c r="U850" s="14"/>
      <c r="V850" s="14"/>
      <c r="W850" s="14"/>
      <c r="X850" s="14"/>
      <c r="Y850" s="14"/>
      <c r="Z850" s="14"/>
      <c r="AA850" s="14"/>
      <c r="AB850" s="14"/>
      <c r="AC850" s="14"/>
      <c r="AD850" s="14"/>
      <c r="AE850" s="14"/>
      <c r="AT850" s="255" t="s">
        <v>221</v>
      </c>
      <c r="AU850" s="255" t="s">
        <v>83</v>
      </c>
      <c r="AV850" s="14" t="s">
        <v>83</v>
      </c>
      <c r="AW850" s="14" t="s">
        <v>34</v>
      </c>
      <c r="AX850" s="14" t="s">
        <v>74</v>
      </c>
      <c r="AY850" s="255" t="s">
        <v>210</v>
      </c>
    </row>
    <row r="851" s="14" customFormat="1">
      <c r="A851" s="14"/>
      <c r="B851" s="245"/>
      <c r="C851" s="246"/>
      <c r="D851" s="236" t="s">
        <v>221</v>
      </c>
      <c r="E851" s="247" t="s">
        <v>19</v>
      </c>
      <c r="F851" s="248" t="s">
        <v>684</v>
      </c>
      <c r="G851" s="246"/>
      <c r="H851" s="249">
        <v>0.71099999999999997</v>
      </c>
      <c r="I851" s="250"/>
      <c r="J851" s="246"/>
      <c r="K851" s="246"/>
      <c r="L851" s="251"/>
      <c r="M851" s="252"/>
      <c r="N851" s="253"/>
      <c r="O851" s="253"/>
      <c r="P851" s="253"/>
      <c r="Q851" s="253"/>
      <c r="R851" s="253"/>
      <c r="S851" s="253"/>
      <c r="T851" s="254"/>
      <c r="U851" s="14"/>
      <c r="V851" s="14"/>
      <c r="W851" s="14"/>
      <c r="X851" s="14"/>
      <c r="Y851" s="14"/>
      <c r="Z851" s="14"/>
      <c r="AA851" s="14"/>
      <c r="AB851" s="14"/>
      <c r="AC851" s="14"/>
      <c r="AD851" s="14"/>
      <c r="AE851" s="14"/>
      <c r="AT851" s="255" t="s">
        <v>221</v>
      </c>
      <c r="AU851" s="255" t="s">
        <v>83</v>
      </c>
      <c r="AV851" s="14" t="s">
        <v>83</v>
      </c>
      <c r="AW851" s="14" t="s">
        <v>34</v>
      </c>
      <c r="AX851" s="14" t="s">
        <v>74</v>
      </c>
      <c r="AY851" s="255" t="s">
        <v>210</v>
      </c>
    </row>
    <row r="852" s="14" customFormat="1">
      <c r="A852" s="14"/>
      <c r="B852" s="245"/>
      <c r="C852" s="246"/>
      <c r="D852" s="236" t="s">
        <v>221</v>
      </c>
      <c r="E852" s="247" t="s">
        <v>19</v>
      </c>
      <c r="F852" s="248" t="s">
        <v>686</v>
      </c>
      <c r="G852" s="246"/>
      <c r="H852" s="249">
        <v>0.75900000000000001</v>
      </c>
      <c r="I852" s="250"/>
      <c r="J852" s="246"/>
      <c r="K852" s="246"/>
      <c r="L852" s="251"/>
      <c r="M852" s="252"/>
      <c r="N852" s="253"/>
      <c r="O852" s="253"/>
      <c r="P852" s="253"/>
      <c r="Q852" s="253"/>
      <c r="R852" s="253"/>
      <c r="S852" s="253"/>
      <c r="T852" s="254"/>
      <c r="U852" s="14"/>
      <c r="V852" s="14"/>
      <c r="W852" s="14"/>
      <c r="X852" s="14"/>
      <c r="Y852" s="14"/>
      <c r="Z852" s="14"/>
      <c r="AA852" s="14"/>
      <c r="AB852" s="14"/>
      <c r="AC852" s="14"/>
      <c r="AD852" s="14"/>
      <c r="AE852" s="14"/>
      <c r="AT852" s="255" t="s">
        <v>221</v>
      </c>
      <c r="AU852" s="255" t="s">
        <v>83</v>
      </c>
      <c r="AV852" s="14" t="s">
        <v>83</v>
      </c>
      <c r="AW852" s="14" t="s">
        <v>34</v>
      </c>
      <c r="AX852" s="14" t="s">
        <v>74</v>
      </c>
      <c r="AY852" s="255" t="s">
        <v>210</v>
      </c>
    </row>
    <row r="853" s="14" customFormat="1">
      <c r="A853" s="14"/>
      <c r="B853" s="245"/>
      <c r="C853" s="246"/>
      <c r="D853" s="236" t="s">
        <v>221</v>
      </c>
      <c r="E853" s="247" t="s">
        <v>19</v>
      </c>
      <c r="F853" s="248" t="s">
        <v>684</v>
      </c>
      <c r="G853" s="246"/>
      <c r="H853" s="249">
        <v>0.71099999999999997</v>
      </c>
      <c r="I853" s="250"/>
      <c r="J853" s="246"/>
      <c r="K853" s="246"/>
      <c r="L853" s="251"/>
      <c r="M853" s="252"/>
      <c r="N853" s="253"/>
      <c r="O853" s="253"/>
      <c r="P853" s="253"/>
      <c r="Q853" s="253"/>
      <c r="R853" s="253"/>
      <c r="S853" s="253"/>
      <c r="T853" s="254"/>
      <c r="U853" s="14"/>
      <c r="V853" s="14"/>
      <c r="W853" s="14"/>
      <c r="X853" s="14"/>
      <c r="Y853" s="14"/>
      <c r="Z853" s="14"/>
      <c r="AA853" s="14"/>
      <c r="AB853" s="14"/>
      <c r="AC853" s="14"/>
      <c r="AD853" s="14"/>
      <c r="AE853" s="14"/>
      <c r="AT853" s="255" t="s">
        <v>221</v>
      </c>
      <c r="AU853" s="255" t="s">
        <v>83</v>
      </c>
      <c r="AV853" s="14" t="s">
        <v>83</v>
      </c>
      <c r="AW853" s="14" t="s">
        <v>34</v>
      </c>
      <c r="AX853" s="14" t="s">
        <v>74</v>
      </c>
      <c r="AY853" s="255" t="s">
        <v>210</v>
      </c>
    </row>
    <row r="854" s="14" customFormat="1">
      <c r="A854" s="14"/>
      <c r="B854" s="245"/>
      <c r="C854" s="246"/>
      <c r="D854" s="236" t="s">
        <v>221</v>
      </c>
      <c r="E854" s="247" t="s">
        <v>19</v>
      </c>
      <c r="F854" s="248" t="s">
        <v>687</v>
      </c>
      <c r="G854" s="246"/>
      <c r="H854" s="249">
        <v>0.76200000000000001</v>
      </c>
      <c r="I854" s="250"/>
      <c r="J854" s="246"/>
      <c r="K854" s="246"/>
      <c r="L854" s="251"/>
      <c r="M854" s="252"/>
      <c r="N854" s="253"/>
      <c r="O854" s="253"/>
      <c r="P854" s="253"/>
      <c r="Q854" s="253"/>
      <c r="R854" s="253"/>
      <c r="S854" s="253"/>
      <c r="T854" s="254"/>
      <c r="U854" s="14"/>
      <c r="V854" s="14"/>
      <c r="W854" s="14"/>
      <c r="X854" s="14"/>
      <c r="Y854" s="14"/>
      <c r="Z854" s="14"/>
      <c r="AA854" s="14"/>
      <c r="AB854" s="14"/>
      <c r="AC854" s="14"/>
      <c r="AD854" s="14"/>
      <c r="AE854" s="14"/>
      <c r="AT854" s="255" t="s">
        <v>221</v>
      </c>
      <c r="AU854" s="255" t="s">
        <v>83</v>
      </c>
      <c r="AV854" s="14" t="s">
        <v>83</v>
      </c>
      <c r="AW854" s="14" t="s">
        <v>34</v>
      </c>
      <c r="AX854" s="14" t="s">
        <v>74</v>
      </c>
      <c r="AY854" s="255" t="s">
        <v>210</v>
      </c>
    </row>
    <row r="855" s="14" customFormat="1">
      <c r="A855" s="14"/>
      <c r="B855" s="245"/>
      <c r="C855" s="246"/>
      <c r="D855" s="236" t="s">
        <v>221</v>
      </c>
      <c r="E855" s="247" t="s">
        <v>19</v>
      </c>
      <c r="F855" s="248" t="s">
        <v>684</v>
      </c>
      <c r="G855" s="246"/>
      <c r="H855" s="249">
        <v>0.71099999999999997</v>
      </c>
      <c r="I855" s="250"/>
      <c r="J855" s="246"/>
      <c r="K855" s="246"/>
      <c r="L855" s="251"/>
      <c r="M855" s="252"/>
      <c r="N855" s="253"/>
      <c r="O855" s="253"/>
      <c r="P855" s="253"/>
      <c r="Q855" s="253"/>
      <c r="R855" s="253"/>
      <c r="S855" s="253"/>
      <c r="T855" s="254"/>
      <c r="U855" s="14"/>
      <c r="V855" s="14"/>
      <c r="W855" s="14"/>
      <c r="X855" s="14"/>
      <c r="Y855" s="14"/>
      <c r="Z855" s="14"/>
      <c r="AA855" s="14"/>
      <c r="AB855" s="14"/>
      <c r="AC855" s="14"/>
      <c r="AD855" s="14"/>
      <c r="AE855" s="14"/>
      <c r="AT855" s="255" t="s">
        <v>221</v>
      </c>
      <c r="AU855" s="255" t="s">
        <v>83</v>
      </c>
      <c r="AV855" s="14" t="s">
        <v>83</v>
      </c>
      <c r="AW855" s="14" t="s">
        <v>34</v>
      </c>
      <c r="AX855" s="14" t="s">
        <v>74</v>
      </c>
      <c r="AY855" s="255" t="s">
        <v>210</v>
      </c>
    </row>
    <row r="856" s="14" customFormat="1">
      <c r="A856" s="14"/>
      <c r="B856" s="245"/>
      <c r="C856" s="246"/>
      <c r="D856" s="236" t="s">
        <v>221</v>
      </c>
      <c r="E856" s="247" t="s">
        <v>19</v>
      </c>
      <c r="F856" s="248" t="s">
        <v>688</v>
      </c>
      <c r="G856" s="246"/>
      <c r="H856" s="249">
        <v>0.76500000000000001</v>
      </c>
      <c r="I856" s="250"/>
      <c r="J856" s="246"/>
      <c r="K856" s="246"/>
      <c r="L856" s="251"/>
      <c r="M856" s="252"/>
      <c r="N856" s="253"/>
      <c r="O856" s="253"/>
      <c r="P856" s="253"/>
      <c r="Q856" s="253"/>
      <c r="R856" s="253"/>
      <c r="S856" s="253"/>
      <c r="T856" s="254"/>
      <c r="U856" s="14"/>
      <c r="V856" s="14"/>
      <c r="W856" s="14"/>
      <c r="X856" s="14"/>
      <c r="Y856" s="14"/>
      <c r="Z856" s="14"/>
      <c r="AA856" s="14"/>
      <c r="AB856" s="14"/>
      <c r="AC856" s="14"/>
      <c r="AD856" s="14"/>
      <c r="AE856" s="14"/>
      <c r="AT856" s="255" t="s">
        <v>221</v>
      </c>
      <c r="AU856" s="255" t="s">
        <v>83</v>
      </c>
      <c r="AV856" s="14" t="s">
        <v>83</v>
      </c>
      <c r="AW856" s="14" t="s">
        <v>34</v>
      </c>
      <c r="AX856" s="14" t="s">
        <v>74</v>
      </c>
      <c r="AY856" s="255" t="s">
        <v>210</v>
      </c>
    </row>
    <row r="857" s="14" customFormat="1">
      <c r="A857" s="14"/>
      <c r="B857" s="245"/>
      <c r="C857" s="246"/>
      <c r="D857" s="236" t="s">
        <v>221</v>
      </c>
      <c r="E857" s="247" t="s">
        <v>19</v>
      </c>
      <c r="F857" s="248" t="s">
        <v>684</v>
      </c>
      <c r="G857" s="246"/>
      <c r="H857" s="249">
        <v>0.71099999999999997</v>
      </c>
      <c r="I857" s="250"/>
      <c r="J857" s="246"/>
      <c r="K857" s="246"/>
      <c r="L857" s="251"/>
      <c r="M857" s="252"/>
      <c r="N857" s="253"/>
      <c r="O857" s="253"/>
      <c r="P857" s="253"/>
      <c r="Q857" s="253"/>
      <c r="R857" s="253"/>
      <c r="S857" s="253"/>
      <c r="T857" s="254"/>
      <c r="U857" s="14"/>
      <c r="V857" s="14"/>
      <c r="W857" s="14"/>
      <c r="X857" s="14"/>
      <c r="Y857" s="14"/>
      <c r="Z857" s="14"/>
      <c r="AA857" s="14"/>
      <c r="AB857" s="14"/>
      <c r="AC857" s="14"/>
      <c r="AD857" s="14"/>
      <c r="AE857" s="14"/>
      <c r="AT857" s="255" t="s">
        <v>221</v>
      </c>
      <c r="AU857" s="255" t="s">
        <v>83</v>
      </c>
      <c r="AV857" s="14" t="s">
        <v>83</v>
      </c>
      <c r="AW857" s="14" t="s">
        <v>34</v>
      </c>
      <c r="AX857" s="14" t="s">
        <v>74</v>
      </c>
      <c r="AY857" s="255" t="s">
        <v>210</v>
      </c>
    </row>
    <row r="858" s="14" customFormat="1">
      <c r="A858" s="14"/>
      <c r="B858" s="245"/>
      <c r="C858" s="246"/>
      <c r="D858" s="236" t="s">
        <v>221</v>
      </c>
      <c r="E858" s="247" t="s">
        <v>19</v>
      </c>
      <c r="F858" s="248" t="s">
        <v>689</v>
      </c>
      <c r="G858" s="246"/>
      <c r="H858" s="249">
        <v>13.098000000000001</v>
      </c>
      <c r="I858" s="250"/>
      <c r="J858" s="246"/>
      <c r="K858" s="246"/>
      <c r="L858" s="251"/>
      <c r="M858" s="252"/>
      <c r="N858" s="253"/>
      <c r="O858" s="253"/>
      <c r="P858" s="253"/>
      <c r="Q858" s="253"/>
      <c r="R858" s="253"/>
      <c r="S858" s="253"/>
      <c r="T858" s="254"/>
      <c r="U858" s="14"/>
      <c r="V858" s="14"/>
      <c r="W858" s="14"/>
      <c r="X858" s="14"/>
      <c r="Y858" s="14"/>
      <c r="Z858" s="14"/>
      <c r="AA858" s="14"/>
      <c r="AB858" s="14"/>
      <c r="AC858" s="14"/>
      <c r="AD858" s="14"/>
      <c r="AE858" s="14"/>
      <c r="AT858" s="255" t="s">
        <v>221</v>
      </c>
      <c r="AU858" s="255" t="s">
        <v>83</v>
      </c>
      <c r="AV858" s="14" t="s">
        <v>83</v>
      </c>
      <c r="AW858" s="14" t="s">
        <v>34</v>
      </c>
      <c r="AX858" s="14" t="s">
        <v>74</v>
      </c>
      <c r="AY858" s="255" t="s">
        <v>210</v>
      </c>
    </row>
    <row r="859" s="14" customFormat="1">
      <c r="A859" s="14"/>
      <c r="B859" s="245"/>
      <c r="C859" s="246"/>
      <c r="D859" s="236" t="s">
        <v>221</v>
      </c>
      <c r="E859" s="247" t="s">
        <v>19</v>
      </c>
      <c r="F859" s="248" t="s">
        <v>679</v>
      </c>
      <c r="G859" s="246"/>
      <c r="H859" s="249">
        <v>-1.6359999999999999</v>
      </c>
      <c r="I859" s="250"/>
      <c r="J859" s="246"/>
      <c r="K859" s="246"/>
      <c r="L859" s="251"/>
      <c r="M859" s="252"/>
      <c r="N859" s="253"/>
      <c r="O859" s="253"/>
      <c r="P859" s="253"/>
      <c r="Q859" s="253"/>
      <c r="R859" s="253"/>
      <c r="S859" s="253"/>
      <c r="T859" s="254"/>
      <c r="U859" s="14"/>
      <c r="V859" s="14"/>
      <c r="W859" s="14"/>
      <c r="X859" s="14"/>
      <c r="Y859" s="14"/>
      <c r="Z859" s="14"/>
      <c r="AA859" s="14"/>
      <c r="AB859" s="14"/>
      <c r="AC859" s="14"/>
      <c r="AD859" s="14"/>
      <c r="AE859" s="14"/>
      <c r="AT859" s="255" t="s">
        <v>221</v>
      </c>
      <c r="AU859" s="255" t="s">
        <v>83</v>
      </c>
      <c r="AV859" s="14" t="s">
        <v>83</v>
      </c>
      <c r="AW859" s="14" t="s">
        <v>34</v>
      </c>
      <c r="AX859" s="14" t="s">
        <v>74</v>
      </c>
      <c r="AY859" s="255" t="s">
        <v>210</v>
      </c>
    </row>
    <row r="860" s="15" customFormat="1">
      <c r="A860" s="15"/>
      <c r="B860" s="256"/>
      <c r="C860" s="257"/>
      <c r="D860" s="236" t="s">
        <v>221</v>
      </c>
      <c r="E860" s="258" t="s">
        <v>19</v>
      </c>
      <c r="F860" s="259" t="s">
        <v>234</v>
      </c>
      <c r="G860" s="257"/>
      <c r="H860" s="260">
        <v>64.231999999999999</v>
      </c>
      <c r="I860" s="261"/>
      <c r="J860" s="257"/>
      <c r="K860" s="257"/>
      <c r="L860" s="262"/>
      <c r="M860" s="263"/>
      <c r="N860" s="264"/>
      <c r="O860" s="264"/>
      <c r="P860" s="264"/>
      <c r="Q860" s="264"/>
      <c r="R860" s="264"/>
      <c r="S860" s="264"/>
      <c r="T860" s="265"/>
      <c r="U860" s="15"/>
      <c r="V860" s="15"/>
      <c r="W860" s="15"/>
      <c r="X860" s="15"/>
      <c r="Y860" s="15"/>
      <c r="Z860" s="15"/>
      <c r="AA860" s="15"/>
      <c r="AB860" s="15"/>
      <c r="AC860" s="15"/>
      <c r="AD860" s="15"/>
      <c r="AE860" s="15"/>
      <c r="AT860" s="266" t="s">
        <v>221</v>
      </c>
      <c r="AU860" s="266" t="s">
        <v>83</v>
      </c>
      <c r="AV860" s="15" t="s">
        <v>91</v>
      </c>
      <c r="AW860" s="15" t="s">
        <v>34</v>
      </c>
      <c r="AX860" s="15" t="s">
        <v>74</v>
      </c>
      <c r="AY860" s="266" t="s">
        <v>210</v>
      </c>
    </row>
    <row r="861" s="13" customFormat="1">
      <c r="A861" s="13"/>
      <c r="B861" s="234"/>
      <c r="C861" s="235"/>
      <c r="D861" s="236" t="s">
        <v>221</v>
      </c>
      <c r="E861" s="237" t="s">
        <v>19</v>
      </c>
      <c r="F861" s="238" t="s">
        <v>5167</v>
      </c>
      <c r="G861" s="235"/>
      <c r="H861" s="237" t="s">
        <v>19</v>
      </c>
      <c r="I861" s="239"/>
      <c r="J861" s="235"/>
      <c r="K861" s="235"/>
      <c r="L861" s="240"/>
      <c r="M861" s="241"/>
      <c r="N861" s="242"/>
      <c r="O861" s="242"/>
      <c r="P861" s="242"/>
      <c r="Q861" s="242"/>
      <c r="R861" s="242"/>
      <c r="S861" s="242"/>
      <c r="T861" s="243"/>
      <c r="U861" s="13"/>
      <c r="V861" s="13"/>
      <c r="W861" s="13"/>
      <c r="X861" s="13"/>
      <c r="Y861" s="13"/>
      <c r="Z861" s="13"/>
      <c r="AA861" s="13"/>
      <c r="AB861" s="13"/>
      <c r="AC861" s="13"/>
      <c r="AD861" s="13"/>
      <c r="AE861" s="13"/>
      <c r="AT861" s="244" t="s">
        <v>221</v>
      </c>
      <c r="AU861" s="244" t="s">
        <v>83</v>
      </c>
      <c r="AV861" s="13" t="s">
        <v>81</v>
      </c>
      <c r="AW861" s="13" t="s">
        <v>34</v>
      </c>
      <c r="AX861" s="13" t="s">
        <v>74</v>
      </c>
      <c r="AY861" s="244" t="s">
        <v>210</v>
      </c>
    </row>
    <row r="862" s="14" customFormat="1">
      <c r="A862" s="14"/>
      <c r="B862" s="245"/>
      <c r="C862" s="246"/>
      <c r="D862" s="236" t="s">
        <v>221</v>
      </c>
      <c r="E862" s="247" t="s">
        <v>19</v>
      </c>
      <c r="F862" s="248" t="s">
        <v>5168</v>
      </c>
      <c r="G862" s="246"/>
      <c r="H862" s="249">
        <v>3.7599999999999998</v>
      </c>
      <c r="I862" s="250"/>
      <c r="J862" s="246"/>
      <c r="K862" s="246"/>
      <c r="L862" s="251"/>
      <c r="M862" s="252"/>
      <c r="N862" s="253"/>
      <c r="O862" s="253"/>
      <c r="P862" s="253"/>
      <c r="Q862" s="253"/>
      <c r="R862" s="253"/>
      <c r="S862" s="253"/>
      <c r="T862" s="254"/>
      <c r="U862" s="14"/>
      <c r="V862" s="14"/>
      <c r="W862" s="14"/>
      <c r="X862" s="14"/>
      <c r="Y862" s="14"/>
      <c r="Z862" s="14"/>
      <c r="AA862" s="14"/>
      <c r="AB862" s="14"/>
      <c r="AC862" s="14"/>
      <c r="AD862" s="14"/>
      <c r="AE862" s="14"/>
      <c r="AT862" s="255" t="s">
        <v>221</v>
      </c>
      <c r="AU862" s="255" t="s">
        <v>83</v>
      </c>
      <c r="AV862" s="14" t="s">
        <v>83</v>
      </c>
      <c r="AW862" s="14" t="s">
        <v>34</v>
      </c>
      <c r="AX862" s="14" t="s">
        <v>74</v>
      </c>
      <c r="AY862" s="255" t="s">
        <v>210</v>
      </c>
    </row>
    <row r="863" s="14" customFormat="1">
      <c r="A863" s="14"/>
      <c r="B863" s="245"/>
      <c r="C863" s="246"/>
      <c r="D863" s="236" t="s">
        <v>221</v>
      </c>
      <c r="E863" s="247" t="s">
        <v>19</v>
      </c>
      <c r="F863" s="248" t="s">
        <v>2299</v>
      </c>
      <c r="G863" s="246"/>
      <c r="H863" s="249">
        <v>20.359999999999999</v>
      </c>
      <c r="I863" s="250"/>
      <c r="J863" s="246"/>
      <c r="K863" s="246"/>
      <c r="L863" s="251"/>
      <c r="M863" s="252"/>
      <c r="N863" s="253"/>
      <c r="O863" s="253"/>
      <c r="P863" s="253"/>
      <c r="Q863" s="253"/>
      <c r="R863" s="253"/>
      <c r="S863" s="253"/>
      <c r="T863" s="254"/>
      <c r="U863" s="14"/>
      <c r="V863" s="14"/>
      <c r="W863" s="14"/>
      <c r="X863" s="14"/>
      <c r="Y863" s="14"/>
      <c r="Z863" s="14"/>
      <c r="AA863" s="14"/>
      <c r="AB863" s="14"/>
      <c r="AC863" s="14"/>
      <c r="AD863" s="14"/>
      <c r="AE863" s="14"/>
      <c r="AT863" s="255" t="s">
        <v>221</v>
      </c>
      <c r="AU863" s="255" t="s">
        <v>83</v>
      </c>
      <c r="AV863" s="14" t="s">
        <v>83</v>
      </c>
      <c r="AW863" s="14" t="s">
        <v>34</v>
      </c>
      <c r="AX863" s="14" t="s">
        <v>74</v>
      </c>
      <c r="AY863" s="255" t="s">
        <v>210</v>
      </c>
    </row>
    <row r="864" s="14" customFormat="1">
      <c r="A864" s="14"/>
      <c r="B864" s="245"/>
      <c r="C864" s="246"/>
      <c r="D864" s="236" t="s">
        <v>221</v>
      </c>
      <c r="E864" s="247" t="s">
        <v>19</v>
      </c>
      <c r="F864" s="248" t="s">
        <v>2300</v>
      </c>
      <c r="G864" s="246"/>
      <c r="H864" s="249">
        <v>30.510000000000002</v>
      </c>
      <c r="I864" s="250"/>
      <c r="J864" s="246"/>
      <c r="K864" s="246"/>
      <c r="L864" s="251"/>
      <c r="M864" s="252"/>
      <c r="N864" s="253"/>
      <c r="O864" s="253"/>
      <c r="P864" s="253"/>
      <c r="Q864" s="253"/>
      <c r="R864" s="253"/>
      <c r="S864" s="253"/>
      <c r="T864" s="254"/>
      <c r="U864" s="14"/>
      <c r="V864" s="14"/>
      <c r="W864" s="14"/>
      <c r="X864" s="14"/>
      <c r="Y864" s="14"/>
      <c r="Z864" s="14"/>
      <c r="AA864" s="14"/>
      <c r="AB864" s="14"/>
      <c r="AC864" s="14"/>
      <c r="AD864" s="14"/>
      <c r="AE864" s="14"/>
      <c r="AT864" s="255" t="s">
        <v>221</v>
      </c>
      <c r="AU864" s="255" t="s">
        <v>83</v>
      </c>
      <c r="AV864" s="14" t="s">
        <v>83</v>
      </c>
      <c r="AW864" s="14" t="s">
        <v>34</v>
      </c>
      <c r="AX864" s="14" t="s">
        <v>74</v>
      </c>
      <c r="AY864" s="255" t="s">
        <v>210</v>
      </c>
    </row>
    <row r="865" s="14" customFormat="1">
      <c r="A865" s="14"/>
      <c r="B865" s="245"/>
      <c r="C865" s="246"/>
      <c r="D865" s="236" t="s">
        <v>221</v>
      </c>
      <c r="E865" s="247" t="s">
        <v>19</v>
      </c>
      <c r="F865" s="248" t="s">
        <v>2301</v>
      </c>
      <c r="G865" s="246"/>
      <c r="H865" s="249">
        <v>14.140000000000001</v>
      </c>
      <c r="I865" s="250"/>
      <c r="J865" s="246"/>
      <c r="K865" s="246"/>
      <c r="L865" s="251"/>
      <c r="M865" s="252"/>
      <c r="N865" s="253"/>
      <c r="O865" s="253"/>
      <c r="P865" s="253"/>
      <c r="Q865" s="253"/>
      <c r="R865" s="253"/>
      <c r="S865" s="253"/>
      <c r="T865" s="254"/>
      <c r="U865" s="14"/>
      <c r="V865" s="14"/>
      <c r="W865" s="14"/>
      <c r="X865" s="14"/>
      <c r="Y865" s="14"/>
      <c r="Z865" s="14"/>
      <c r="AA865" s="14"/>
      <c r="AB865" s="14"/>
      <c r="AC865" s="14"/>
      <c r="AD865" s="14"/>
      <c r="AE865" s="14"/>
      <c r="AT865" s="255" t="s">
        <v>221</v>
      </c>
      <c r="AU865" s="255" t="s">
        <v>83</v>
      </c>
      <c r="AV865" s="14" t="s">
        <v>83</v>
      </c>
      <c r="AW865" s="14" t="s">
        <v>34</v>
      </c>
      <c r="AX865" s="14" t="s">
        <v>74</v>
      </c>
      <c r="AY865" s="255" t="s">
        <v>210</v>
      </c>
    </row>
    <row r="866" s="14" customFormat="1">
      <c r="A866" s="14"/>
      <c r="B866" s="245"/>
      <c r="C866" s="246"/>
      <c r="D866" s="236" t="s">
        <v>221</v>
      </c>
      <c r="E866" s="247" t="s">
        <v>19</v>
      </c>
      <c r="F866" s="248" t="s">
        <v>2302</v>
      </c>
      <c r="G866" s="246"/>
      <c r="H866" s="249">
        <v>3.54</v>
      </c>
      <c r="I866" s="250"/>
      <c r="J866" s="246"/>
      <c r="K866" s="246"/>
      <c r="L866" s="251"/>
      <c r="M866" s="252"/>
      <c r="N866" s="253"/>
      <c r="O866" s="253"/>
      <c r="P866" s="253"/>
      <c r="Q866" s="253"/>
      <c r="R866" s="253"/>
      <c r="S866" s="253"/>
      <c r="T866" s="254"/>
      <c r="U866" s="14"/>
      <c r="V866" s="14"/>
      <c r="W866" s="14"/>
      <c r="X866" s="14"/>
      <c r="Y866" s="14"/>
      <c r="Z866" s="14"/>
      <c r="AA866" s="14"/>
      <c r="AB866" s="14"/>
      <c r="AC866" s="14"/>
      <c r="AD866" s="14"/>
      <c r="AE866" s="14"/>
      <c r="AT866" s="255" t="s">
        <v>221</v>
      </c>
      <c r="AU866" s="255" t="s">
        <v>83</v>
      </c>
      <c r="AV866" s="14" t="s">
        <v>83</v>
      </c>
      <c r="AW866" s="14" t="s">
        <v>34</v>
      </c>
      <c r="AX866" s="14" t="s">
        <v>74</v>
      </c>
      <c r="AY866" s="255" t="s">
        <v>210</v>
      </c>
    </row>
    <row r="867" s="14" customFormat="1">
      <c r="A867" s="14"/>
      <c r="B867" s="245"/>
      <c r="C867" s="246"/>
      <c r="D867" s="236" t="s">
        <v>221</v>
      </c>
      <c r="E867" s="247" t="s">
        <v>19</v>
      </c>
      <c r="F867" s="248" t="s">
        <v>2531</v>
      </c>
      <c r="G867" s="246"/>
      <c r="H867" s="249">
        <v>2.1899999999999999</v>
      </c>
      <c r="I867" s="250"/>
      <c r="J867" s="246"/>
      <c r="K867" s="246"/>
      <c r="L867" s="251"/>
      <c r="M867" s="252"/>
      <c r="N867" s="253"/>
      <c r="O867" s="253"/>
      <c r="P867" s="253"/>
      <c r="Q867" s="253"/>
      <c r="R867" s="253"/>
      <c r="S867" s="253"/>
      <c r="T867" s="254"/>
      <c r="U867" s="14"/>
      <c r="V867" s="14"/>
      <c r="W867" s="14"/>
      <c r="X867" s="14"/>
      <c r="Y867" s="14"/>
      <c r="Z867" s="14"/>
      <c r="AA867" s="14"/>
      <c r="AB867" s="14"/>
      <c r="AC867" s="14"/>
      <c r="AD867" s="14"/>
      <c r="AE867" s="14"/>
      <c r="AT867" s="255" t="s">
        <v>221</v>
      </c>
      <c r="AU867" s="255" t="s">
        <v>83</v>
      </c>
      <c r="AV867" s="14" t="s">
        <v>83</v>
      </c>
      <c r="AW867" s="14" t="s">
        <v>34</v>
      </c>
      <c r="AX867" s="14" t="s">
        <v>74</v>
      </c>
      <c r="AY867" s="255" t="s">
        <v>210</v>
      </c>
    </row>
    <row r="868" s="14" customFormat="1">
      <c r="A868" s="14"/>
      <c r="B868" s="245"/>
      <c r="C868" s="246"/>
      <c r="D868" s="236" t="s">
        <v>221</v>
      </c>
      <c r="E868" s="247" t="s">
        <v>19</v>
      </c>
      <c r="F868" s="248" t="s">
        <v>2304</v>
      </c>
      <c r="G868" s="246"/>
      <c r="H868" s="249">
        <v>3.48</v>
      </c>
      <c r="I868" s="250"/>
      <c r="J868" s="246"/>
      <c r="K868" s="246"/>
      <c r="L868" s="251"/>
      <c r="M868" s="252"/>
      <c r="N868" s="253"/>
      <c r="O868" s="253"/>
      <c r="P868" s="253"/>
      <c r="Q868" s="253"/>
      <c r="R868" s="253"/>
      <c r="S868" s="253"/>
      <c r="T868" s="254"/>
      <c r="U868" s="14"/>
      <c r="V868" s="14"/>
      <c r="W868" s="14"/>
      <c r="X868" s="14"/>
      <c r="Y868" s="14"/>
      <c r="Z868" s="14"/>
      <c r="AA868" s="14"/>
      <c r="AB868" s="14"/>
      <c r="AC868" s="14"/>
      <c r="AD868" s="14"/>
      <c r="AE868" s="14"/>
      <c r="AT868" s="255" t="s">
        <v>221</v>
      </c>
      <c r="AU868" s="255" t="s">
        <v>83</v>
      </c>
      <c r="AV868" s="14" t="s">
        <v>83</v>
      </c>
      <c r="AW868" s="14" t="s">
        <v>34</v>
      </c>
      <c r="AX868" s="14" t="s">
        <v>74</v>
      </c>
      <c r="AY868" s="255" t="s">
        <v>210</v>
      </c>
    </row>
    <row r="869" s="14" customFormat="1">
      <c r="A869" s="14"/>
      <c r="B869" s="245"/>
      <c r="C869" s="246"/>
      <c r="D869" s="236" t="s">
        <v>221</v>
      </c>
      <c r="E869" s="247" t="s">
        <v>19</v>
      </c>
      <c r="F869" s="248" t="s">
        <v>2305</v>
      </c>
      <c r="G869" s="246"/>
      <c r="H869" s="249">
        <v>4.3499999999999996</v>
      </c>
      <c r="I869" s="250"/>
      <c r="J869" s="246"/>
      <c r="K869" s="246"/>
      <c r="L869" s="251"/>
      <c r="M869" s="252"/>
      <c r="N869" s="253"/>
      <c r="O869" s="253"/>
      <c r="P869" s="253"/>
      <c r="Q869" s="253"/>
      <c r="R869" s="253"/>
      <c r="S869" s="253"/>
      <c r="T869" s="254"/>
      <c r="U869" s="14"/>
      <c r="V869" s="14"/>
      <c r="W869" s="14"/>
      <c r="X869" s="14"/>
      <c r="Y869" s="14"/>
      <c r="Z869" s="14"/>
      <c r="AA869" s="14"/>
      <c r="AB869" s="14"/>
      <c r="AC869" s="14"/>
      <c r="AD869" s="14"/>
      <c r="AE869" s="14"/>
      <c r="AT869" s="255" t="s">
        <v>221</v>
      </c>
      <c r="AU869" s="255" t="s">
        <v>83</v>
      </c>
      <c r="AV869" s="14" t="s">
        <v>83</v>
      </c>
      <c r="AW869" s="14" t="s">
        <v>34</v>
      </c>
      <c r="AX869" s="14" t="s">
        <v>74</v>
      </c>
      <c r="AY869" s="255" t="s">
        <v>210</v>
      </c>
    </row>
    <row r="870" s="14" customFormat="1">
      <c r="A870" s="14"/>
      <c r="B870" s="245"/>
      <c r="C870" s="246"/>
      <c r="D870" s="236" t="s">
        <v>221</v>
      </c>
      <c r="E870" s="247" t="s">
        <v>19</v>
      </c>
      <c r="F870" s="248" t="s">
        <v>2306</v>
      </c>
      <c r="G870" s="246"/>
      <c r="H870" s="249">
        <v>2.0299999999999998</v>
      </c>
      <c r="I870" s="250"/>
      <c r="J870" s="246"/>
      <c r="K870" s="246"/>
      <c r="L870" s="251"/>
      <c r="M870" s="252"/>
      <c r="N870" s="253"/>
      <c r="O870" s="253"/>
      <c r="P870" s="253"/>
      <c r="Q870" s="253"/>
      <c r="R870" s="253"/>
      <c r="S870" s="253"/>
      <c r="T870" s="254"/>
      <c r="U870" s="14"/>
      <c r="V870" s="14"/>
      <c r="W870" s="14"/>
      <c r="X870" s="14"/>
      <c r="Y870" s="14"/>
      <c r="Z870" s="14"/>
      <c r="AA870" s="14"/>
      <c r="AB870" s="14"/>
      <c r="AC870" s="14"/>
      <c r="AD870" s="14"/>
      <c r="AE870" s="14"/>
      <c r="AT870" s="255" t="s">
        <v>221</v>
      </c>
      <c r="AU870" s="255" t="s">
        <v>83</v>
      </c>
      <c r="AV870" s="14" t="s">
        <v>83</v>
      </c>
      <c r="AW870" s="14" t="s">
        <v>34</v>
      </c>
      <c r="AX870" s="14" t="s">
        <v>74</v>
      </c>
      <c r="AY870" s="255" t="s">
        <v>210</v>
      </c>
    </row>
    <row r="871" s="14" customFormat="1">
      <c r="A871" s="14"/>
      <c r="B871" s="245"/>
      <c r="C871" s="246"/>
      <c r="D871" s="236" t="s">
        <v>221</v>
      </c>
      <c r="E871" s="247" t="s">
        <v>19</v>
      </c>
      <c r="F871" s="248" t="s">
        <v>2313</v>
      </c>
      <c r="G871" s="246"/>
      <c r="H871" s="249">
        <v>7.2000000000000002</v>
      </c>
      <c r="I871" s="250"/>
      <c r="J871" s="246"/>
      <c r="K871" s="246"/>
      <c r="L871" s="251"/>
      <c r="M871" s="252"/>
      <c r="N871" s="253"/>
      <c r="O871" s="253"/>
      <c r="P871" s="253"/>
      <c r="Q871" s="253"/>
      <c r="R871" s="253"/>
      <c r="S871" s="253"/>
      <c r="T871" s="254"/>
      <c r="U871" s="14"/>
      <c r="V871" s="14"/>
      <c r="W871" s="14"/>
      <c r="X871" s="14"/>
      <c r="Y871" s="14"/>
      <c r="Z871" s="14"/>
      <c r="AA871" s="14"/>
      <c r="AB871" s="14"/>
      <c r="AC871" s="14"/>
      <c r="AD871" s="14"/>
      <c r="AE871" s="14"/>
      <c r="AT871" s="255" t="s">
        <v>221</v>
      </c>
      <c r="AU871" s="255" t="s">
        <v>83</v>
      </c>
      <c r="AV871" s="14" t="s">
        <v>83</v>
      </c>
      <c r="AW871" s="14" t="s">
        <v>34</v>
      </c>
      <c r="AX871" s="14" t="s">
        <v>74</v>
      </c>
      <c r="AY871" s="255" t="s">
        <v>210</v>
      </c>
    </row>
    <row r="872" s="14" customFormat="1">
      <c r="A872" s="14"/>
      <c r="B872" s="245"/>
      <c r="C872" s="246"/>
      <c r="D872" s="236" t="s">
        <v>221</v>
      </c>
      <c r="E872" s="247" t="s">
        <v>19</v>
      </c>
      <c r="F872" s="248" t="s">
        <v>2314</v>
      </c>
      <c r="G872" s="246"/>
      <c r="H872" s="249">
        <v>5.9000000000000004</v>
      </c>
      <c r="I872" s="250"/>
      <c r="J872" s="246"/>
      <c r="K872" s="246"/>
      <c r="L872" s="251"/>
      <c r="M872" s="252"/>
      <c r="N872" s="253"/>
      <c r="O872" s="253"/>
      <c r="P872" s="253"/>
      <c r="Q872" s="253"/>
      <c r="R872" s="253"/>
      <c r="S872" s="253"/>
      <c r="T872" s="254"/>
      <c r="U872" s="14"/>
      <c r="V872" s="14"/>
      <c r="W872" s="14"/>
      <c r="X872" s="14"/>
      <c r="Y872" s="14"/>
      <c r="Z872" s="14"/>
      <c r="AA872" s="14"/>
      <c r="AB872" s="14"/>
      <c r="AC872" s="14"/>
      <c r="AD872" s="14"/>
      <c r="AE872" s="14"/>
      <c r="AT872" s="255" t="s">
        <v>221</v>
      </c>
      <c r="AU872" s="255" t="s">
        <v>83</v>
      </c>
      <c r="AV872" s="14" t="s">
        <v>83</v>
      </c>
      <c r="AW872" s="14" t="s">
        <v>34</v>
      </c>
      <c r="AX872" s="14" t="s">
        <v>74</v>
      </c>
      <c r="AY872" s="255" t="s">
        <v>210</v>
      </c>
    </row>
    <row r="873" s="15" customFormat="1">
      <c r="A873" s="15"/>
      <c r="B873" s="256"/>
      <c r="C873" s="257"/>
      <c r="D873" s="236" t="s">
        <v>221</v>
      </c>
      <c r="E873" s="258" t="s">
        <v>19</v>
      </c>
      <c r="F873" s="259" t="s">
        <v>234</v>
      </c>
      <c r="G873" s="257"/>
      <c r="H873" s="260">
        <v>97.459999999999994</v>
      </c>
      <c r="I873" s="261"/>
      <c r="J873" s="257"/>
      <c r="K873" s="257"/>
      <c r="L873" s="262"/>
      <c r="M873" s="263"/>
      <c r="N873" s="264"/>
      <c r="O873" s="264"/>
      <c r="P873" s="264"/>
      <c r="Q873" s="264"/>
      <c r="R873" s="264"/>
      <c r="S873" s="264"/>
      <c r="T873" s="265"/>
      <c r="U873" s="15"/>
      <c r="V873" s="15"/>
      <c r="W873" s="15"/>
      <c r="X873" s="15"/>
      <c r="Y873" s="15"/>
      <c r="Z873" s="15"/>
      <c r="AA873" s="15"/>
      <c r="AB873" s="15"/>
      <c r="AC873" s="15"/>
      <c r="AD873" s="15"/>
      <c r="AE873" s="15"/>
      <c r="AT873" s="266" t="s">
        <v>221</v>
      </c>
      <c r="AU873" s="266" t="s">
        <v>83</v>
      </c>
      <c r="AV873" s="15" t="s">
        <v>91</v>
      </c>
      <c r="AW873" s="15" t="s">
        <v>34</v>
      </c>
      <c r="AX873" s="15" t="s">
        <v>74</v>
      </c>
      <c r="AY873" s="266" t="s">
        <v>210</v>
      </c>
    </row>
    <row r="874" s="16" customFormat="1">
      <c r="A874" s="16"/>
      <c r="B874" s="267"/>
      <c r="C874" s="268"/>
      <c r="D874" s="236" t="s">
        <v>221</v>
      </c>
      <c r="E874" s="269" t="s">
        <v>19</v>
      </c>
      <c r="F874" s="270" t="s">
        <v>236</v>
      </c>
      <c r="G874" s="268"/>
      <c r="H874" s="271">
        <v>712.23900000000003</v>
      </c>
      <c r="I874" s="272"/>
      <c r="J874" s="268"/>
      <c r="K874" s="268"/>
      <c r="L874" s="273"/>
      <c r="M874" s="274"/>
      <c r="N874" s="275"/>
      <c r="O874" s="275"/>
      <c r="P874" s="275"/>
      <c r="Q874" s="275"/>
      <c r="R874" s="275"/>
      <c r="S874" s="275"/>
      <c r="T874" s="276"/>
      <c r="U874" s="16"/>
      <c r="V874" s="16"/>
      <c r="W874" s="16"/>
      <c r="X874" s="16"/>
      <c r="Y874" s="16"/>
      <c r="Z874" s="16"/>
      <c r="AA874" s="16"/>
      <c r="AB874" s="16"/>
      <c r="AC874" s="16"/>
      <c r="AD874" s="16"/>
      <c r="AE874" s="16"/>
      <c r="AT874" s="277" t="s">
        <v>221</v>
      </c>
      <c r="AU874" s="277" t="s">
        <v>83</v>
      </c>
      <c r="AV874" s="16" t="s">
        <v>217</v>
      </c>
      <c r="AW874" s="16" t="s">
        <v>34</v>
      </c>
      <c r="AX874" s="16" t="s">
        <v>81</v>
      </c>
      <c r="AY874" s="277" t="s">
        <v>210</v>
      </c>
    </row>
    <row r="875" s="2" customFormat="1" ht="16.5" customHeight="1">
      <c r="A875" s="40"/>
      <c r="B875" s="41"/>
      <c r="C875" s="216" t="s">
        <v>1039</v>
      </c>
      <c r="D875" s="216" t="s">
        <v>212</v>
      </c>
      <c r="E875" s="217" t="s">
        <v>5173</v>
      </c>
      <c r="F875" s="218" t="s">
        <v>5174</v>
      </c>
      <c r="G875" s="219" t="s">
        <v>270</v>
      </c>
      <c r="H875" s="220">
        <v>216.362</v>
      </c>
      <c r="I875" s="221"/>
      <c r="J875" s="222">
        <f>ROUND(I875*H875,2)</f>
        <v>0</v>
      </c>
      <c r="K875" s="218" t="s">
        <v>216</v>
      </c>
      <c r="L875" s="46"/>
      <c r="M875" s="223" t="s">
        <v>19</v>
      </c>
      <c r="N875" s="224" t="s">
        <v>45</v>
      </c>
      <c r="O875" s="86"/>
      <c r="P875" s="225">
        <f>O875*H875</f>
        <v>0</v>
      </c>
      <c r="Q875" s="225">
        <v>0.00013999999999999999</v>
      </c>
      <c r="R875" s="225">
        <f>Q875*H875</f>
        <v>0.030290679999999997</v>
      </c>
      <c r="S875" s="225">
        <v>0</v>
      </c>
      <c r="T875" s="226">
        <f>S875*H875</f>
        <v>0</v>
      </c>
      <c r="U875" s="40"/>
      <c r="V875" s="40"/>
      <c r="W875" s="40"/>
      <c r="X875" s="40"/>
      <c r="Y875" s="40"/>
      <c r="Z875" s="40"/>
      <c r="AA875" s="40"/>
      <c r="AB875" s="40"/>
      <c r="AC875" s="40"/>
      <c r="AD875" s="40"/>
      <c r="AE875" s="40"/>
      <c r="AR875" s="227" t="s">
        <v>368</v>
      </c>
      <c r="AT875" s="227" t="s">
        <v>212</v>
      </c>
      <c r="AU875" s="227" t="s">
        <v>83</v>
      </c>
      <c r="AY875" s="19" t="s">
        <v>210</v>
      </c>
      <c r="BE875" s="228">
        <f>IF(N875="základní",J875,0)</f>
        <v>0</v>
      </c>
      <c r="BF875" s="228">
        <f>IF(N875="snížená",J875,0)</f>
        <v>0</v>
      </c>
      <c r="BG875" s="228">
        <f>IF(N875="zákl. přenesená",J875,0)</f>
        <v>0</v>
      </c>
      <c r="BH875" s="228">
        <f>IF(N875="sníž. přenesená",J875,0)</f>
        <v>0</v>
      </c>
      <c r="BI875" s="228">
        <f>IF(N875="nulová",J875,0)</f>
        <v>0</v>
      </c>
      <c r="BJ875" s="19" t="s">
        <v>81</v>
      </c>
      <c r="BK875" s="228">
        <f>ROUND(I875*H875,2)</f>
        <v>0</v>
      </c>
      <c r="BL875" s="19" t="s">
        <v>368</v>
      </c>
      <c r="BM875" s="227" t="s">
        <v>5175</v>
      </c>
    </row>
    <row r="876" s="2" customFormat="1">
      <c r="A876" s="40"/>
      <c r="B876" s="41"/>
      <c r="C876" s="42"/>
      <c r="D876" s="229" t="s">
        <v>219</v>
      </c>
      <c r="E876" s="42"/>
      <c r="F876" s="230" t="s">
        <v>5176</v>
      </c>
      <c r="G876" s="42"/>
      <c r="H876" s="42"/>
      <c r="I876" s="231"/>
      <c r="J876" s="42"/>
      <c r="K876" s="42"/>
      <c r="L876" s="46"/>
      <c r="M876" s="232"/>
      <c r="N876" s="233"/>
      <c r="O876" s="86"/>
      <c r="P876" s="86"/>
      <c r="Q876" s="86"/>
      <c r="R876" s="86"/>
      <c r="S876" s="86"/>
      <c r="T876" s="87"/>
      <c r="U876" s="40"/>
      <c r="V876" s="40"/>
      <c r="W876" s="40"/>
      <c r="X876" s="40"/>
      <c r="Y876" s="40"/>
      <c r="Z876" s="40"/>
      <c r="AA876" s="40"/>
      <c r="AB876" s="40"/>
      <c r="AC876" s="40"/>
      <c r="AD876" s="40"/>
      <c r="AE876" s="40"/>
      <c r="AT876" s="19" t="s">
        <v>219</v>
      </c>
      <c r="AU876" s="19" t="s">
        <v>83</v>
      </c>
    </row>
    <row r="877" s="2" customFormat="1">
      <c r="A877" s="40"/>
      <c r="B877" s="41"/>
      <c r="C877" s="42"/>
      <c r="D877" s="236" t="s">
        <v>1511</v>
      </c>
      <c r="E877" s="42"/>
      <c r="F877" s="288" t="s">
        <v>5177</v>
      </c>
      <c r="G877" s="42"/>
      <c r="H877" s="42"/>
      <c r="I877" s="231"/>
      <c r="J877" s="42"/>
      <c r="K877" s="42"/>
      <c r="L877" s="46"/>
      <c r="M877" s="232"/>
      <c r="N877" s="233"/>
      <c r="O877" s="86"/>
      <c r="P877" s="86"/>
      <c r="Q877" s="86"/>
      <c r="R877" s="86"/>
      <c r="S877" s="86"/>
      <c r="T877" s="87"/>
      <c r="U877" s="40"/>
      <c r="V877" s="40"/>
      <c r="W877" s="40"/>
      <c r="X877" s="40"/>
      <c r="Y877" s="40"/>
      <c r="Z877" s="40"/>
      <c r="AA877" s="40"/>
      <c r="AB877" s="40"/>
      <c r="AC877" s="40"/>
      <c r="AD877" s="40"/>
      <c r="AE877" s="40"/>
      <c r="AT877" s="19" t="s">
        <v>1511</v>
      </c>
      <c r="AU877" s="19" t="s">
        <v>83</v>
      </c>
    </row>
    <row r="878" s="13" customFormat="1">
      <c r="A878" s="13"/>
      <c r="B878" s="234"/>
      <c r="C878" s="235"/>
      <c r="D878" s="236" t="s">
        <v>221</v>
      </c>
      <c r="E878" s="237" t="s">
        <v>19</v>
      </c>
      <c r="F878" s="238" t="s">
        <v>5178</v>
      </c>
      <c r="G878" s="235"/>
      <c r="H878" s="237" t="s">
        <v>19</v>
      </c>
      <c r="I878" s="239"/>
      <c r="J878" s="235"/>
      <c r="K878" s="235"/>
      <c r="L878" s="240"/>
      <c r="M878" s="241"/>
      <c r="N878" s="242"/>
      <c r="O878" s="242"/>
      <c r="P878" s="242"/>
      <c r="Q878" s="242"/>
      <c r="R878" s="242"/>
      <c r="S878" s="242"/>
      <c r="T878" s="243"/>
      <c r="U878" s="13"/>
      <c r="V878" s="13"/>
      <c r="W878" s="13"/>
      <c r="X878" s="13"/>
      <c r="Y878" s="13"/>
      <c r="Z878" s="13"/>
      <c r="AA878" s="13"/>
      <c r="AB878" s="13"/>
      <c r="AC878" s="13"/>
      <c r="AD878" s="13"/>
      <c r="AE878" s="13"/>
      <c r="AT878" s="244" t="s">
        <v>221</v>
      </c>
      <c r="AU878" s="244" t="s">
        <v>83</v>
      </c>
      <c r="AV878" s="13" t="s">
        <v>81</v>
      </c>
      <c r="AW878" s="13" t="s">
        <v>34</v>
      </c>
      <c r="AX878" s="13" t="s">
        <v>74</v>
      </c>
      <c r="AY878" s="244" t="s">
        <v>210</v>
      </c>
    </row>
    <row r="879" s="13" customFormat="1">
      <c r="A879" s="13"/>
      <c r="B879" s="234"/>
      <c r="C879" s="235"/>
      <c r="D879" s="236" t="s">
        <v>221</v>
      </c>
      <c r="E879" s="237" t="s">
        <v>19</v>
      </c>
      <c r="F879" s="238" t="s">
        <v>623</v>
      </c>
      <c r="G879" s="235"/>
      <c r="H879" s="237" t="s">
        <v>19</v>
      </c>
      <c r="I879" s="239"/>
      <c r="J879" s="235"/>
      <c r="K879" s="235"/>
      <c r="L879" s="240"/>
      <c r="M879" s="241"/>
      <c r="N879" s="242"/>
      <c r="O879" s="242"/>
      <c r="P879" s="242"/>
      <c r="Q879" s="242"/>
      <c r="R879" s="242"/>
      <c r="S879" s="242"/>
      <c r="T879" s="243"/>
      <c r="U879" s="13"/>
      <c r="V879" s="13"/>
      <c r="W879" s="13"/>
      <c r="X879" s="13"/>
      <c r="Y879" s="13"/>
      <c r="Z879" s="13"/>
      <c r="AA879" s="13"/>
      <c r="AB879" s="13"/>
      <c r="AC879" s="13"/>
      <c r="AD879" s="13"/>
      <c r="AE879" s="13"/>
      <c r="AT879" s="244" t="s">
        <v>221</v>
      </c>
      <c r="AU879" s="244" t="s">
        <v>83</v>
      </c>
      <c r="AV879" s="13" t="s">
        <v>81</v>
      </c>
      <c r="AW879" s="13" t="s">
        <v>34</v>
      </c>
      <c r="AX879" s="13" t="s">
        <v>74</v>
      </c>
      <c r="AY879" s="244" t="s">
        <v>210</v>
      </c>
    </row>
    <row r="880" s="14" customFormat="1">
      <c r="A880" s="14"/>
      <c r="B880" s="245"/>
      <c r="C880" s="246"/>
      <c r="D880" s="236" t="s">
        <v>221</v>
      </c>
      <c r="E880" s="247" t="s">
        <v>19</v>
      </c>
      <c r="F880" s="248" t="s">
        <v>5179</v>
      </c>
      <c r="G880" s="246"/>
      <c r="H880" s="249">
        <v>67.331999999999994</v>
      </c>
      <c r="I880" s="250"/>
      <c r="J880" s="246"/>
      <c r="K880" s="246"/>
      <c r="L880" s="251"/>
      <c r="M880" s="252"/>
      <c r="N880" s="253"/>
      <c r="O880" s="253"/>
      <c r="P880" s="253"/>
      <c r="Q880" s="253"/>
      <c r="R880" s="253"/>
      <c r="S880" s="253"/>
      <c r="T880" s="254"/>
      <c r="U880" s="14"/>
      <c r="V880" s="14"/>
      <c r="W880" s="14"/>
      <c r="X880" s="14"/>
      <c r="Y880" s="14"/>
      <c r="Z880" s="14"/>
      <c r="AA880" s="14"/>
      <c r="AB880" s="14"/>
      <c r="AC880" s="14"/>
      <c r="AD880" s="14"/>
      <c r="AE880" s="14"/>
      <c r="AT880" s="255" t="s">
        <v>221</v>
      </c>
      <c r="AU880" s="255" t="s">
        <v>83</v>
      </c>
      <c r="AV880" s="14" t="s">
        <v>83</v>
      </c>
      <c r="AW880" s="14" t="s">
        <v>34</v>
      </c>
      <c r="AX880" s="14" t="s">
        <v>74</v>
      </c>
      <c r="AY880" s="255" t="s">
        <v>210</v>
      </c>
    </row>
    <row r="881" s="14" customFormat="1">
      <c r="A881" s="14"/>
      <c r="B881" s="245"/>
      <c r="C881" s="246"/>
      <c r="D881" s="236" t="s">
        <v>221</v>
      </c>
      <c r="E881" s="247" t="s">
        <v>19</v>
      </c>
      <c r="F881" s="248" t="s">
        <v>5180</v>
      </c>
      <c r="G881" s="246"/>
      <c r="H881" s="249">
        <v>-2.4220000000000002</v>
      </c>
      <c r="I881" s="250"/>
      <c r="J881" s="246"/>
      <c r="K881" s="246"/>
      <c r="L881" s="251"/>
      <c r="M881" s="252"/>
      <c r="N881" s="253"/>
      <c r="O881" s="253"/>
      <c r="P881" s="253"/>
      <c r="Q881" s="253"/>
      <c r="R881" s="253"/>
      <c r="S881" s="253"/>
      <c r="T881" s="254"/>
      <c r="U881" s="14"/>
      <c r="V881" s="14"/>
      <c r="W881" s="14"/>
      <c r="X881" s="14"/>
      <c r="Y881" s="14"/>
      <c r="Z881" s="14"/>
      <c r="AA881" s="14"/>
      <c r="AB881" s="14"/>
      <c r="AC881" s="14"/>
      <c r="AD881" s="14"/>
      <c r="AE881" s="14"/>
      <c r="AT881" s="255" t="s">
        <v>221</v>
      </c>
      <c r="AU881" s="255" t="s">
        <v>83</v>
      </c>
      <c r="AV881" s="14" t="s">
        <v>83</v>
      </c>
      <c r="AW881" s="14" t="s">
        <v>34</v>
      </c>
      <c r="AX881" s="14" t="s">
        <v>74</v>
      </c>
      <c r="AY881" s="255" t="s">
        <v>210</v>
      </c>
    </row>
    <row r="882" s="14" customFormat="1">
      <c r="A882" s="14"/>
      <c r="B882" s="245"/>
      <c r="C882" s="246"/>
      <c r="D882" s="236" t="s">
        <v>221</v>
      </c>
      <c r="E882" s="247" t="s">
        <v>19</v>
      </c>
      <c r="F882" s="248" t="s">
        <v>5181</v>
      </c>
      <c r="G882" s="246"/>
      <c r="H882" s="249">
        <v>2.9049999999999998</v>
      </c>
      <c r="I882" s="250"/>
      <c r="J882" s="246"/>
      <c r="K882" s="246"/>
      <c r="L882" s="251"/>
      <c r="M882" s="252"/>
      <c r="N882" s="253"/>
      <c r="O882" s="253"/>
      <c r="P882" s="253"/>
      <c r="Q882" s="253"/>
      <c r="R882" s="253"/>
      <c r="S882" s="253"/>
      <c r="T882" s="254"/>
      <c r="U882" s="14"/>
      <c r="V882" s="14"/>
      <c r="W882" s="14"/>
      <c r="X882" s="14"/>
      <c r="Y882" s="14"/>
      <c r="Z882" s="14"/>
      <c r="AA882" s="14"/>
      <c r="AB882" s="14"/>
      <c r="AC882" s="14"/>
      <c r="AD882" s="14"/>
      <c r="AE882" s="14"/>
      <c r="AT882" s="255" t="s">
        <v>221</v>
      </c>
      <c r="AU882" s="255" t="s">
        <v>83</v>
      </c>
      <c r="AV882" s="14" t="s">
        <v>83</v>
      </c>
      <c r="AW882" s="14" t="s">
        <v>34</v>
      </c>
      <c r="AX882" s="14" t="s">
        <v>74</v>
      </c>
      <c r="AY882" s="255" t="s">
        <v>210</v>
      </c>
    </row>
    <row r="883" s="14" customFormat="1">
      <c r="A883" s="14"/>
      <c r="B883" s="245"/>
      <c r="C883" s="246"/>
      <c r="D883" s="236" t="s">
        <v>221</v>
      </c>
      <c r="E883" s="247" t="s">
        <v>19</v>
      </c>
      <c r="F883" s="248" t="s">
        <v>5182</v>
      </c>
      <c r="G883" s="246"/>
      <c r="H883" s="249">
        <v>-2.145</v>
      </c>
      <c r="I883" s="250"/>
      <c r="J883" s="246"/>
      <c r="K883" s="246"/>
      <c r="L883" s="251"/>
      <c r="M883" s="252"/>
      <c r="N883" s="253"/>
      <c r="O883" s="253"/>
      <c r="P883" s="253"/>
      <c r="Q883" s="253"/>
      <c r="R883" s="253"/>
      <c r="S883" s="253"/>
      <c r="T883" s="254"/>
      <c r="U883" s="14"/>
      <c r="V883" s="14"/>
      <c r="W883" s="14"/>
      <c r="X883" s="14"/>
      <c r="Y883" s="14"/>
      <c r="Z883" s="14"/>
      <c r="AA883" s="14"/>
      <c r="AB883" s="14"/>
      <c r="AC883" s="14"/>
      <c r="AD883" s="14"/>
      <c r="AE883" s="14"/>
      <c r="AT883" s="255" t="s">
        <v>221</v>
      </c>
      <c r="AU883" s="255" t="s">
        <v>83</v>
      </c>
      <c r="AV883" s="14" t="s">
        <v>83</v>
      </c>
      <c r="AW883" s="14" t="s">
        <v>34</v>
      </c>
      <c r="AX883" s="14" t="s">
        <v>74</v>
      </c>
      <c r="AY883" s="255" t="s">
        <v>210</v>
      </c>
    </row>
    <row r="884" s="14" customFormat="1">
      <c r="A884" s="14"/>
      <c r="B884" s="245"/>
      <c r="C884" s="246"/>
      <c r="D884" s="236" t="s">
        <v>221</v>
      </c>
      <c r="E884" s="247" t="s">
        <v>19</v>
      </c>
      <c r="F884" s="248" t="s">
        <v>5183</v>
      </c>
      <c r="G884" s="246"/>
      <c r="H884" s="249">
        <v>2.3900000000000001</v>
      </c>
      <c r="I884" s="250"/>
      <c r="J884" s="246"/>
      <c r="K884" s="246"/>
      <c r="L884" s="251"/>
      <c r="M884" s="252"/>
      <c r="N884" s="253"/>
      <c r="O884" s="253"/>
      <c r="P884" s="253"/>
      <c r="Q884" s="253"/>
      <c r="R884" s="253"/>
      <c r="S884" s="253"/>
      <c r="T884" s="254"/>
      <c r="U884" s="14"/>
      <c r="V884" s="14"/>
      <c r="W884" s="14"/>
      <c r="X884" s="14"/>
      <c r="Y884" s="14"/>
      <c r="Z884" s="14"/>
      <c r="AA884" s="14"/>
      <c r="AB884" s="14"/>
      <c r="AC884" s="14"/>
      <c r="AD884" s="14"/>
      <c r="AE884" s="14"/>
      <c r="AT884" s="255" t="s">
        <v>221</v>
      </c>
      <c r="AU884" s="255" t="s">
        <v>83</v>
      </c>
      <c r="AV884" s="14" t="s">
        <v>83</v>
      </c>
      <c r="AW884" s="14" t="s">
        <v>34</v>
      </c>
      <c r="AX884" s="14" t="s">
        <v>74</v>
      </c>
      <c r="AY884" s="255" t="s">
        <v>210</v>
      </c>
    </row>
    <row r="885" s="14" customFormat="1">
      <c r="A885" s="14"/>
      <c r="B885" s="245"/>
      <c r="C885" s="246"/>
      <c r="D885" s="236" t="s">
        <v>221</v>
      </c>
      <c r="E885" s="247" t="s">
        <v>19</v>
      </c>
      <c r="F885" s="248" t="s">
        <v>5184</v>
      </c>
      <c r="G885" s="246"/>
      <c r="H885" s="249">
        <v>-2.2229999999999999</v>
      </c>
      <c r="I885" s="250"/>
      <c r="J885" s="246"/>
      <c r="K885" s="246"/>
      <c r="L885" s="251"/>
      <c r="M885" s="252"/>
      <c r="N885" s="253"/>
      <c r="O885" s="253"/>
      <c r="P885" s="253"/>
      <c r="Q885" s="253"/>
      <c r="R885" s="253"/>
      <c r="S885" s="253"/>
      <c r="T885" s="254"/>
      <c r="U885" s="14"/>
      <c r="V885" s="14"/>
      <c r="W885" s="14"/>
      <c r="X885" s="14"/>
      <c r="Y885" s="14"/>
      <c r="Z885" s="14"/>
      <c r="AA885" s="14"/>
      <c r="AB885" s="14"/>
      <c r="AC885" s="14"/>
      <c r="AD885" s="14"/>
      <c r="AE885" s="14"/>
      <c r="AT885" s="255" t="s">
        <v>221</v>
      </c>
      <c r="AU885" s="255" t="s">
        <v>83</v>
      </c>
      <c r="AV885" s="14" t="s">
        <v>83</v>
      </c>
      <c r="AW885" s="14" t="s">
        <v>34</v>
      </c>
      <c r="AX885" s="14" t="s">
        <v>74</v>
      </c>
      <c r="AY885" s="255" t="s">
        <v>210</v>
      </c>
    </row>
    <row r="886" s="14" customFormat="1">
      <c r="A886" s="14"/>
      <c r="B886" s="245"/>
      <c r="C886" s="246"/>
      <c r="D886" s="236" t="s">
        <v>221</v>
      </c>
      <c r="E886" s="247" t="s">
        <v>19</v>
      </c>
      <c r="F886" s="248" t="s">
        <v>5185</v>
      </c>
      <c r="G886" s="246"/>
      <c r="H886" s="249">
        <v>6.4210000000000003</v>
      </c>
      <c r="I886" s="250"/>
      <c r="J886" s="246"/>
      <c r="K886" s="246"/>
      <c r="L886" s="251"/>
      <c r="M886" s="252"/>
      <c r="N886" s="253"/>
      <c r="O886" s="253"/>
      <c r="P886" s="253"/>
      <c r="Q886" s="253"/>
      <c r="R886" s="253"/>
      <c r="S886" s="253"/>
      <c r="T886" s="254"/>
      <c r="U886" s="14"/>
      <c r="V886" s="14"/>
      <c r="W886" s="14"/>
      <c r="X886" s="14"/>
      <c r="Y886" s="14"/>
      <c r="Z886" s="14"/>
      <c r="AA886" s="14"/>
      <c r="AB886" s="14"/>
      <c r="AC886" s="14"/>
      <c r="AD886" s="14"/>
      <c r="AE886" s="14"/>
      <c r="AT886" s="255" t="s">
        <v>221</v>
      </c>
      <c r="AU886" s="255" t="s">
        <v>83</v>
      </c>
      <c r="AV886" s="14" t="s">
        <v>83</v>
      </c>
      <c r="AW886" s="14" t="s">
        <v>34</v>
      </c>
      <c r="AX886" s="14" t="s">
        <v>74</v>
      </c>
      <c r="AY886" s="255" t="s">
        <v>210</v>
      </c>
    </row>
    <row r="887" s="14" customFormat="1">
      <c r="A887" s="14"/>
      <c r="B887" s="245"/>
      <c r="C887" s="246"/>
      <c r="D887" s="236" t="s">
        <v>221</v>
      </c>
      <c r="E887" s="247" t="s">
        <v>19</v>
      </c>
      <c r="F887" s="248" t="s">
        <v>2333</v>
      </c>
      <c r="G887" s="246"/>
      <c r="H887" s="249">
        <v>-1.7390000000000001</v>
      </c>
      <c r="I887" s="250"/>
      <c r="J887" s="246"/>
      <c r="K887" s="246"/>
      <c r="L887" s="251"/>
      <c r="M887" s="252"/>
      <c r="N887" s="253"/>
      <c r="O887" s="253"/>
      <c r="P887" s="253"/>
      <c r="Q887" s="253"/>
      <c r="R887" s="253"/>
      <c r="S887" s="253"/>
      <c r="T887" s="254"/>
      <c r="U887" s="14"/>
      <c r="V887" s="14"/>
      <c r="W887" s="14"/>
      <c r="X887" s="14"/>
      <c r="Y887" s="14"/>
      <c r="Z887" s="14"/>
      <c r="AA887" s="14"/>
      <c r="AB887" s="14"/>
      <c r="AC887" s="14"/>
      <c r="AD887" s="14"/>
      <c r="AE887" s="14"/>
      <c r="AT887" s="255" t="s">
        <v>221</v>
      </c>
      <c r="AU887" s="255" t="s">
        <v>83</v>
      </c>
      <c r="AV887" s="14" t="s">
        <v>83</v>
      </c>
      <c r="AW887" s="14" t="s">
        <v>34</v>
      </c>
      <c r="AX887" s="14" t="s">
        <v>74</v>
      </c>
      <c r="AY887" s="255" t="s">
        <v>210</v>
      </c>
    </row>
    <row r="888" s="14" customFormat="1">
      <c r="A888" s="14"/>
      <c r="B888" s="245"/>
      <c r="C888" s="246"/>
      <c r="D888" s="236" t="s">
        <v>221</v>
      </c>
      <c r="E888" s="247" t="s">
        <v>19</v>
      </c>
      <c r="F888" s="248" t="s">
        <v>5186</v>
      </c>
      <c r="G888" s="246"/>
      <c r="H888" s="249">
        <v>3.9590000000000001</v>
      </c>
      <c r="I888" s="250"/>
      <c r="J888" s="246"/>
      <c r="K888" s="246"/>
      <c r="L888" s="251"/>
      <c r="M888" s="252"/>
      <c r="N888" s="253"/>
      <c r="O888" s="253"/>
      <c r="P888" s="253"/>
      <c r="Q888" s="253"/>
      <c r="R888" s="253"/>
      <c r="S888" s="253"/>
      <c r="T888" s="254"/>
      <c r="U888" s="14"/>
      <c r="V888" s="14"/>
      <c r="W888" s="14"/>
      <c r="X888" s="14"/>
      <c r="Y888" s="14"/>
      <c r="Z888" s="14"/>
      <c r="AA888" s="14"/>
      <c r="AB888" s="14"/>
      <c r="AC888" s="14"/>
      <c r="AD888" s="14"/>
      <c r="AE888" s="14"/>
      <c r="AT888" s="255" t="s">
        <v>221</v>
      </c>
      <c r="AU888" s="255" t="s">
        <v>83</v>
      </c>
      <c r="AV888" s="14" t="s">
        <v>83</v>
      </c>
      <c r="AW888" s="14" t="s">
        <v>34</v>
      </c>
      <c r="AX888" s="14" t="s">
        <v>74</v>
      </c>
      <c r="AY888" s="255" t="s">
        <v>210</v>
      </c>
    </row>
    <row r="889" s="14" customFormat="1">
      <c r="A889" s="14"/>
      <c r="B889" s="245"/>
      <c r="C889" s="246"/>
      <c r="D889" s="236" t="s">
        <v>221</v>
      </c>
      <c r="E889" s="247" t="s">
        <v>19</v>
      </c>
      <c r="F889" s="248" t="s">
        <v>5187</v>
      </c>
      <c r="G889" s="246"/>
      <c r="H889" s="249">
        <v>42.512</v>
      </c>
      <c r="I889" s="250"/>
      <c r="J889" s="246"/>
      <c r="K889" s="246"/>
      <c r="L889" s="251"/>
      <c r="M889" s="252"/>
      <c r="N889" s="253"/>
      <c r="O889" s="253"/>
      <c r="P889" s="253"/>
      <c r="Q889" s="253"/>
      <c r="R889" s="253"/>
      <c r="S889" s="253"/>
      <c r="T889" s="254"/>
      <c r="U889" s="14"/>
      <c r="V889" s="14"/>
      <c r="W889" s="14"/>
      <c r="X889" s="14"/>
      <c r="Y889" s="14"/>
      <c r="Z889" s="14"/>
      <c r="AA889" s="14"/>
      <c r="AB889" s="14"/>
      <c r="AC889" s="14"/>
      <c r="AD889" s="14"/>
      <c r="AE889" s="14"/>
      <c r="AT889" s="255" t="s">
        <v>221</v>
      </c>
      <c r="AU889" s="255" t="s">
        <v>83</v>
      </c>
      <c r="AV889" s="14" t="s">
        <v>83</v>
      </c>
      <c r="AW889" s="14" t="s">
        <v>34</v>
      </c>
      <c r="AX889" s="14" t="s">
        <v>74</v>
      </c>
      <c r="AY889" s="255" t="s">
        <v>210</v>
      </c>
    </row>
    <row r="890" s="14" customFormat="1">
      <c r="A890" s="14"/>
      <c r="B890" s="245"/>
      <c r="C890" s="246"/>
      <c r="D890" s="236" t="s">
        <v>221</v>
      </c>
      <c r="E890" s="247" t="s">
        <v>19</v>
      </c>
      <c r="F890" s="248" t="s">
        <v>5188</v>
      </c>
      <c r="G890" s="246"/>
      <c r="H890" s="249">
        <v>61.584000000000003</v>
      </c>
      <c r="I890" s="250"/>
      <c r="J890" s="246"/>
      <c r="K890" s="246"/>
      <c r="L890" s="251"/>
      <c r="M890" s="252"/>
      <c r="N890" s="253"/>
      <c r="O890" s="253"/>
      <c r="P890" s="253"/>
      <c r="Q890" s="253"/>
      <c r="R890" s="253"/>
      <c r="S890" s="253"/>
      <c r="T890" s="254"/>
      <c r="U890" s="14"/>
      <c r="V890" s="14"/>
      <c r="W890" s="14"/>
      <c r="X890" s="14"/>
      <c r="Y890" s="14"/>
      <c r="Z890" s="14"/>
      <c r="AA890" s="14"/>
      <c r="AB890" s="14"/>
      <c r="AC890" s="14"/>
      <c r="AD890" s="14"/>
      <c r="AE890" s="14"/>
      <c r="AT890" s="255" t="s">
        <v>221</v>
      </c>
      <c r="AU890" s="255" t="s">
        <v>83</v>
      </c>
      <c r="AV890" s="14" t="s">
        <v>83</v>
      </c>
      <c r="AW890" s="14" t="s">
        <v>34</v>
      </c>
      <c r="AX890" s="14" t="s">
        <v>74</v>
      </c>
      <c r="AY890" s="255" t="s">
        <v>210</v>
      </c>
    </row>
    <row r="891" s="14" customFormat="1">
      <c r="A891" s="14"/>
      <c r="B891" s="245"/>
      <c r="C891" s="246"/>
      <c r="D891" s="236" t="s">
        <v>221</v>
      </c>
      <c r="E891" s="247" t="s">
        <v>19</v>
      </c>
      <c r="F891" s="248" t="s">
        <v>5182</v>
      </c>
      <c r="G891" s="246"/>
      <c r="H891" s="249">
        <v>-2.145</v>
      </c>
      <c r="I891" s="250"/>
      <c r="J891" s="246"/>
      <c r="K891" s="246"/>
      <c r="L891" s="251"/>
      <c r="M891" s="252"/>
      <c r="N891" s="253"/>
      <c r="O891" s="253"/>
      <c r="P891" s="253"/>
      <c r="Q891" s="253"/>
      <c r="R891" s="253"/>
      <c r="S891" s="253"/>
      <c r="T891" s="254"/>
      <c r="U891" s="14"/>
      <c r="V891" s="14"/>
      <c r="W891" s="14"/>
      <c r="X891" s="14"/>
      <c r="Y891" s="14"/>
      <c r="Z891" s="14"/>
      <c r="AA891" s="14"/>
      <c r="AB891" s="14"/>
      <c r="AC891" s="14"/>
      <c r="AD891" s="14"/>
      <c r="AE891" s="14"/>
      <c r="AT891" s="255" t="s">
        <v>221</v>
      </c>
      <c r="AU891" s="255" t="s">
        <v>83</v>
      </c>
      <c r="AV891" s="14" t="s">
        <v>83</v>
      </c>
      <c r="AW891" s="14" t="s">
        <v>34</v>
      </c>
      <c r="AX891" s="14" t="s">
        <v>74</v>
      </c>
      <c r="AY891" s="255" t="s">
        <v>210</v>
      </c>
    </row>
    <row r="892" s="14" customFormat="1">
      <c r="A892" s="14"/>
      <c r="B892" s="245"/>
      <c r="C892" s="246"/>
      <c r="D892" s="236" t="s">
        <v>221</v>
      </c>
      <c r="E892" s="247" t="s">
        <v>19</v>
      </c>
      <c r="F892" s="248" t="s">
        <v>5189</v>
      </c>
      <c r="G892" s="246"/>
      <c r="H892" s="249">
        <v>-1.998</v>
      </c>
      <c r="I892" s="250"/>
      <c r="J892" s="246"/>
      <c r="K892" s="246"/>
      <c r="L892" s="251"/>
      <c r="M892" s="252"/>
      <c r="N892" s="253"/>
      <c r="O892" s="253"/>
      <c r="P892" s="253"/>
      <c r="Q892" s="253"/>
      <c r="R892" s="253"/>
      <c r="S892" s="253"/>
      <c r="T892" s="254"/>
      <c r="U892" s="14"/>
      <c r="V892" s="14"/>
      <c r="W892" s="14"/>
      <c r="X892" s="14"/>
      <c r="Y892" s="14"/>
      <c r="Z892" s="14"/>
      <c r="AA892" s="14"/>
      <c r="AB892" s="14"/>
      <c r="AC892" s="14"/>
      <c r="AD892" s="14"/>
      <c r="AE892" s="14"/>
      <c r="AT892" s="255" t="s">
        <v>221</v>
      </c>
      <c r="AU892" s="255" t="s">
        <v>83</v>
      </c>
      <c r="AV892" s="14" t="s">
        <v>83</v>
      </c>
      <c r="AW892" s="14" t="s">
        <v>34</v>
      </c>
      <c r="AX892" s="14" t="s">
        <v>74</v>
      </c>
      <c r="AY892" s="255" t="s">
        <v>210</v>
      </c>
    </row>
    <row r="893" s="14" customFormat="1">
      <c r="A893" s="14"/>
      <c r="B893" s="245"/>
      <c r="C893" s="246"/>
      <c r="D893" s="236" t="s">
        <v>221</v>
      </c>
      <c r="E893" s="247" t="s">
        <v>19</v>
      </c>
      <c r="F893" s="248" t="s">
        <v>5190</v>
      </c>
      <c r="G893" s="246"/>
      <c r="H893" s="249">
        <v>1.9730000000000001</v>
      </c>
      <c r="I893" s="250"/>
      <c r="J893" s="246"/>
      <c r="K893" s="246"/>
      <c r="L893" s="251"/>
      <c r="M893" s="252"/>
      <c r="N893" s="253"/>
      <c r="O893" s="253"/>
      <c r="P893" s="253"/>
      <c r="Q893" s="253"/>
      <c r="R893" s="253"/>
      <c r="S893" s="253"/>
      <c r="T893" s="254"/>
      <c r="U893" s="14"/>
      <c r="V893" s="14"/>
      <c r="W893" s="14"/>
      <c r="X893" s="14"/>
      <c r="Y893" s="14"/>
      <c r="Z893" s="14"/>
      <c r="AA893" s="14"/>
      <c r="AB893" s="14"/>
      <c r="AC893" s="14"/>
      <c r="AD893" s="14"/>
      <c r="AE893" s="14"/>
      <c r="AT893" s="255" t="s">
        <v>221</v>
      </c>
      <c r="AU893" s="255" t="s">
        <v>83</v>
      </c>
      <c r="AV893" s="14" t="s">
        <v>83</v>
      </c>
      <c r="AW893" s="14" t="s">
        <v>34</v>
      </c>
      <c r="AX893" s="14" t="s">
        <v>74</v>
      </c>
      <c r="AY893" s="255" t="s">
        <v>210</v>
      </c>
    </row>
    <row r="894" s="14" customFormat="1">
      <c r="A894" s="14"/>
      <c r="B894" s="245"/>
      <c r="C894" s="246"/>
      <c r="D894" s="236" t="s">
        <v>221</v>
      </c>
      <c r="E894" s="247" t="s">
        <v>19</v>
      </c>
      <c r="F894" s="248" t="s">
        <v>5191</v>
      </c>
      <c r="G894" s="246"/>
      <c r="H894" s="249">
        <v>-1.9039999999999999</v>
      </c>
      <c r="I894" s="250"/>
      <c r="J894" s="246"/>
      <c r="K894" s="246"/>
      <c r="L894" s="251"/>
      <c r="M894" s="252"/>
      <c r="N894" s="253"/>
      <c r="O894" s="253"/>
      <c r="P894" s="253"/>
      <c r="Q894" s="253"/>
      <c r="R894" s="253"/>
      <c r="S894" s="253"/>
      <c r="T894" s="254"/>
      <c r="U894" s="14"/>
      <c r="V894" s="14"/>
      <c r="W894" s="14"/>
      <c r="X894" s="14"/>
      <c r="Y894" s="14"/>
      <c r="Z894" s="14"/>
      <c r="AA894" s="14"/>
      <c r="AB894" s="14"/>
      <c r="AC894" s="14"/>
      <c r="AD894" s="14"/>
      <c r="AE894" s="14"/>
      <c r="AT894" s="255" t="s">
        <v>221</v>
      </c>
      <c r="AU894" s="255" t="s">
        <v>83</v>
      </c>
      <c r="AV894" s="14" t="s">
        <v>83</v>
      </c>
      <c r="AW894" s="14" t="s">
        <v>34</v>
      </c>
      <c r="AX894" s="14" t="s">
        <v>74</v>
      </c>
      <c r="AY894" s="255" t="s">
        <v>210</v>
      </c>
    </row>
    <row r="895" s="14" customFormat="1">
      <c r="A895" s="14"/>
      <c r="B895" s="245"/>
      <c r="C895" s="246"/>
      <c r="D895" s="236" t="s">
        <v>221</v>
      </c>
      <c r="E895" s="247" t="s">
        <v>19</v>
      </c>
      <c r="F895" s="248" t="s">
        <v>5192</v>
      </c>
      <c r="G895" s="246"/>
      <c r="H895" s="249">
        <v>5.25</v>
      </c>
      <c r="I895" s="250"/>
      <c r="J895" s="246"/>
      <c r="K895" s="246"/>
      <c r="L895" s="251"/>
      <c r="M895" s="252"/>
      <c r="N895" s="253"/>
      <c r="O895" s="253"/>
      <c r="P895" s="253"/>
      <c r="Q895" s="253"/>
      <c r="R895" s="253"/>
      <c r="S895" s="253"/>
      <c r="T895" s="254"/>
      <c r="U895" s="14"/>
      <c r="V895" s="14"/>
      <c r="W895" s="14"/>
      <c r="X895" s="14"/>
      <c r="Y895" s="14"/>
      <c r="Z895" s="14"/>
      <c r="AA895" s="14"/>
      <c r="AB895" s="14"/>
      <c r="AC895" s="14"/>
      <c r="AD895" s="14"/>
      <c r="AE895" s="14"/>
      <c r="AT895" s="255" t="s">
        <v>221</v>
      </c>
      <c r="AU895" s="255" t="s">
        <v>83</v>
      </c>
      <c r="AV895" s="14" t="s">
        <v>83</v>
      </c>
      <c r="AW895" s="14" t="s">
        <v>34</v>
      </c>
      <c r="AX895" s="14" t="s">
        <v>74</v>
      </c>
      <c r="AY895" s="255" t="s">
        <v>210</v>
      </c>
    </row>
    <row r="896" s="14" customFormat="1">
      <c r="A896" s="14"/>
      <c r="B896" s="245"/>
      <c r="C896" s="246"/>
      <c r="D896" s="236" t="s">
        <v>221</v>
      </c>
      <c r="E896" s="247" t="s">
        <v>19</v>
      </c>
      <c r="F896" s="248" t="s">
        <v>5193</v>
      </c>
      <c r="G896" s="246"/>
      <c r="H896" s="249">
        <v>36.612000000000002</v>
      </c>
      <c r="I896" s="250"/>
      <c r="J896" s="246"/>
      <c r="K896" s="246"/>
      <c r="L896" s="251"/>
      <c r="M896" s="252"/>
      <c r="N896" s="253"/>
      <c r="O896" s="253"/>
      <c r="P896" s="253"/>
      <c r="Q896" s="253"/>
      <c r="R896" s="253"/>
      <c r="S896" s="253"/>
      <c r="T896" s="254"/>
      <c r="U896" s="14"/>
      <c r="V896" s="14"/>
      <c r="W896" s="14"/>
      <c r="X896" s="14"/>
      <c r="Y896" s="14"/>
      <c r="Z896" s="14"/>
      <c r="AA896" s="14"/>
      <c r="AB896" s="14"/>
      <c r="AC896" s="14"/>
      <c r="AD896" s="14"/>
      <c r="AE896" s="14"/>
      <c r="AT896" s="255" t="s">
        <v>221</v>
      </c>
      <c r="AU896" s="255" t="s">
        <v>83</v>
      </c>
      <c r="AV896" s="14" t="s">
        <v>83</v>
      </c>
      <c r="AW896" s="14" t="s">
        <v>34</v>
      </c>
      <c r="AX896" s="14" t="s">
        <v>74</v>
      </c>
      <c r="AY896" s="255" t="s">
        <v>210</v>
      </c>
    </row>
    <row r="897" s="16" customFormat="1">
      <c r="A897" s="16"/>
      <c r="B897" s="267"/>
      <c r="C897" s="268"/>
      <c r="D897" s="236" t="s">
        <v>221</v>
      </c>
      <c r="E897" s="269" t="s">
        <v>19</v>
      </c>
      <c r="F897" s="270" t="s">
        <v>236</v>
      </c>
      <c r="G897" s="268"/>
      <c r="H897" s="271">
        <v>216.36200000000002</v>
      </c>
      <c r="I897" s="272"/>
      <c r="J897" s="268"/>
      <c r="K897" s="268"/>
      <c r="L897" s="273"/>
      <c r="M897" s="274"/>
      <c r="N897" s="275"/>
      <c r="O897" s="275"/>
      <c r="P897" s="275"/>
      <c r="Q897" s="275"/>
      <c r="R897" s="275"/>
      <c r="S897" s="275"/>
      <c r="T897" s="276"/>
      <c r="U897" s="16"/>
      <c r="V897" s="16"/>
      <c r="W897" s="16"/>
      <c r="X897" s="16"/>
      <c r="Y897" s="16"/>
      <c r="Z897" s="16"/>
      <c r="AA897" s="16"/>
      <c r="AB897" s="16"/>
      <c r="AC897" s="16"/>
      <c r="AD897" s="16"/>
      <c r="AE897" s="16"/>
      <c r="AT897" s="277" t="s">
        <v>221</v>
      </c>
      <c r="AU897" s="277" t="s">
        <v>83</v>
      </c>
      <c r="AV897" s="16" t="s">
        <v>217</v>
      </c>
      <c r="AW897" s="16" t="s">
        <v>34</v>
      </c>
      <c r="AX897" s="16" t="s">
        <v>81</v>
      </c>
      <c r="AY897" s="277" t="s">
        <v>210</v>
      </c>
    </row>
    <row r="898" s="2" customFormat="1" ht="16.5" customHeight="1">
      <c r="A898" s="40"/>
      <c r="B898" s="41"/>
      <c r="C898" s="216" t="s">
        <v>1043</v>
      </c>
      <c r="D898" s="216" t="s">
        <v>212</v>
      </c>
      <c r="E898" s="217" t="s">
        <v>5194</v>
      </c>
      <c r="F898" s="218" t="s">
        <v>5174</v>
      </c>
      <c r="G898" s="219" t="s">
        <v>270</v>
      </c>
      <c r="H898" s="220">
        <v>62.587000000000003</v>
      </c>
      <c r="I898" s="221"/>
      <c r="J898" s="222">
        <f>ROUND(I898*H898,2)</f>
        <v>0</v>
      </c>
      <c r="K898" s="218" t="s">
        <v>216</v>
      </c>
      <c r="L898" s="46"/>
      <c r="M898" s="223" t="s">
        <v>19</v>
      </c>
      <c r="N898" s="224" t="s">
        <v>45</v>
      </c>
      <c r="O898" s="86"/>
      <c r="P898" s="225">
        <f>O898*H898</f>
        <v>0</v>
      </c>
      <c r="Q898" s="225">
        <v>0.00013999999999999999</v>
      </c>
      <c r="R898" s="225">
        <f>Q898*H898</f>
        <v>0.0087621799999999996</v>
      </c>
      <c r="S898" s="225">
        <v>0</v>
      </c>
      <c r="T898" s="226">
        <f>S898*H898</f>
        <v>0</v>
      </c>
      <c r="U898" s="40"/>
      <c r="V898" s="40"/>
      <c r="W898" s="40"/>
      <c r="X898" s="40"/>
      <c r="Y898" s="40"/>
      <c r="Z898" s="40"/>
      <c r="AA898" s="40"/>
      <c r="AB898" s="40"/>
      <c r="AC898" s="40"/>
      <c r="AD898" s="40"/>
      <c r="AE898" s="40"/>
      <c r="AR898" s="227" t="s">
        <v>368</v>
      </c>
      <c r="AT898" s="227" t="s">
        <v>212</v>
      </c>
      <c r="AU898" s="227" t="s">
        <v>83</v>
      </c>
      <c r="AY898" s="19" t="s">
        <v>210</v>
      </c>
      <c r="BE898" s="228">
        <f>IF(N898="základní",J898,0)</f>
        <v>0</v>
      </c>
      <c r="BF898" s="228">
        <f>IF(N898="snížená",J898,0)</f>
        <v>0</v>
      </c>
      <c r="BG898" s="228">
        <f>IF(N898="zákl. přenesená",J898,0)</f>
        <v>0</v>
      </c>
      <c r="BH898" s="228">
        <f>IF(N898="sníž. přenesená",J898,0)</f>
        <v>0</v>
      </c>
      <c r="BI898" s="228">
        <f>IF(N898="nulová",J898,0)</f>
        <v>0</v>
      </c>
      <c r="BJ898" s="19" t="s">
        <v>81</v>
      </c>
      <c r="BK898" s="228">
        <f>ROUND(I898*H898,2)</f>
        <v>0</v>
      </c>
      <c r="BL898" s="19" t="s">
        <v>368</v>
      </c>
      <c r="BM898" s="227" t="s">
        <v>5195</v>
      </c>
    </row>
    <row r="899" s="2" customFormat="1">
      <c r="A899" s="40"/>
      <c r="B899" s="41"/>
      <c r="C899" s="42"/>
      <c r="D899" s="229" t="s">
        <v>219</v>
      </c>
      <c r="E899" s="42"/>
      <c r="F899" s="230" t="s">
        <v>5196</v>
      </c>
      <c r="G899" s="42"/>
      <c r="H899" s="42"/>
      <c r="I899" s="231"/>
      <c r="J899" s="42"/>
      <c r="K899" s="42"/>
      <c r="L899" s="46"/>
      <c r="M899" s="232"/>
      <c r="N899" s="233"/>
      <c r="O899" s="86"/>
      <c r="P899" s="86"/>
      <c r="Q899" s="86"/>
      <c r="R899" s="86"/>
      <c r="S899" s="86"/>
      <c r="T899" s="87"/>
      <c r="U899" s="40"/>
      <c r="V899" s="40"/>
      <c r="W899" s="40"/>
      <c r="X899" s="40"/>
      <c r="Y899" s="40"/>
      <c r="Z899" s="40"/>
      <c r="AA899" s="40"/>
      <c r="AB899" s="40"/>
      <c r="AC899" s="40"/>
      <c r="AD899" s="40"/>
      <c r="AE899" s="40"/>
      <c r="AT899" s="19" t="s">
        <v>219</v>
      </c>
      <c r="AU899" s="19" t="s">
        <v>83</v>
      </c>
    </row>
    <row r="900" s="2" customFormat="1">
      <c r="A900" s="40"/>
      <c r="B900" s="41"/>
      <c r="C900" s="42"/>
      <c r="D900" s="236" t="s">
        <v>1511</v>
      </c>
      <c r="E900" s="42"/>
      <c r="F900" s="288" t="s">
        <v>5197</v>
      </c>
      <c r="G900" s="42"/>
      <c r="H900" s="42"/>
      <c r="I900" s="231"/>
      <c r="J900" s="42"/>
      <c r="K900" s="42"/>
      <c r="L900" s="46"/>
      <c r="M900" s="232"/>
      <c r="N900" s="233"/>
      <c r="O900" s="86"/>
      <c r="P900" s="86"/>
      <c r="Q900" s="86"/>
      <c r="R900" s="86"/>
      <c r="S900" s="86"/>
      <c r="T900" s="87"/>
      <c r="U900" s="40"/>
      <c r="V900" s="40"/>
      <c r="W900" s="40"/>
      <c r="X900" s="40"/>
      <c r="Y900" s="40"/>
      <c r="Z900" s="40"/>
      <c r="AA900" s="40"/>
      <c r="AB900" s="40"/>
      <c r="AC900" s="40"/>
      <c r="AD900" s="40"/>
      <c r="AE900" s="40"/>
      <c r="AT900" s="19" t="s">
        <v>1511</v>
      </c>
      <c r="AU900" s="19" t="s">
        <v>83</v>
      </c>
    </row>
    <row r="901" s="13" customFormat="1">
      <c r="A901" s="13"/>
      <c r="B901" s="234"/>
      <c r="C901" s="235"/>
      <c r="D901" s="236" t="s">
        <v>221</v>
      </c>
      <c r="E901" s="237" t="s">
        <v>19</v>
      </c>
      <c r="F901" s="238" t="s">
        <v>5178</v>
      </c>
      <c r="G901" s="235"/>
      <c r="H901" s="237" t="s">
        <v>19</v>
      </c>
      <c r="I901" s="239"/>
      <c r="J901" s="235"/>
      <c r="K901" s="235"/>
      <c r="L901" s="240"/>
      <c r="M901" s="241"/>
      <c r="N901" s="242"/>
      <c r="O901" s="242"/>
      <c r="P901" s="242"/>
      <c r="Q901" s="242"/>
      <c r="R901" s="242"/>
      <c r="S901" s="242"/>
      <c r="T901" s="243"/>
      <c r="U901" s="13"/>
      <c r="V901" s="13"/>
      <c r="W901" s="13"/>
      <c r="X901" s="13"/>
      <c r="Y901" s="13"/>
      <c r="Z901" s="13"/>
      <c r="AA901" s="13"/>
      <c r="AB901" s="13"/>
      <c r="AC901" s="13"/>
      <c r="AD901" s="13"/>
      <c r="AE901" s="13"/>
      <c r="AT901" s="244" t="s">
        <v>221</v>
      </c>
      <c r="AU901" s="244" t="s">
        <v>83</v>
      </c>
      <c r="AV901" s="13" t="s">
        <v>81</v>
      </c>
      <c r="AW901" s="13" t="s">
        <v>34</v>
      </c>
      <c r="AX901" s="13" t="s">
        <v>74</v>
      </c>
      <c r="AY901" s="244" t="s">
        <v>210</v>
      </c>
    </row>
    <row r="902" s="14" customFormat="1">
      <c r="A902" s="14"/>
      <c r="B902" s="245"/>
      <c r="C902" s="246"/>
      <c r="D902" s="236" t="s">
        <v>221</v>
      </c>
      <c r="E902" s="247" t="s">
        <v>19</v>
      </c>
      <c r="F902" s="248" t="s">
        <v>5198</v>
      </c>
      <c r="G902" s="246"/>
      <c r="H902" s="249">
        <v>64.593000000000004</v>
      </c>
      <c r="I902" s="250"/>
      <c r="J902" s="246"/>
      <c r="K902" s="246"/>
      <c r="L902" s="251"/>
      <c r="M902" s="252"/>
      <c r="N902" s="253"/>
      <c r="O902" s="253"/>
      <c r="P902" s="253"/>
      <c r="Q902" s="253"/>
      <c r="R902" s="253"/>
      <c r="S902" s="253"/>
      <c r="T902" s="254"/>
      <c r="U902" s="14"/>
      <c r="V902" s="14"/>
      <c r="W902" s="14"/>
      <c r="X902" s="14"/>
      <c r="Y902" s="14"/>
      <c r="Z902" s="14"/>
      <c r="AA902" s="14"/>
      <c r="AB902" s="14"/>
      <c r="AC902" s="14"/>
      <c r="AD902" s="14"/>
      <c r="AE902" s="14"/>
      <c r="AT902" s="255" t="s">
        <v>221</v>
      </c>
      <c r="AU902" s="255" t="s">
        <v>83</v>
      </c>
      <c r="AV902" s="14" t="s">
        <v>83</v>
      </c>
      <c r="AW902" s="14" t="s">
        <v>34</v>
      </c>
      <c r="AX902" s="14" t="s">
        <v>74</v>
      </c>
      <c r="AY902" s="255" t="s">
        <v>210</v>
      </c>
    </row>
    <row r="903" s="14" customFormat="1">
      <c r="A903" s="14"/>
      <c r="B903" s="245"/>
      <c r="C903" s="246"/>
      <c r="D903" s="236" t="s">
        <v>221</v>
      </c>
      <c r="E903" s="247" t="s">
        <v>19</v>
      </c>
      <c r="F903" s="248" t="s">
        <v>5199</v>
      </c>
      <c r="G903" s="246"/>
      <c r="H903" s="249">
        <v>-3.7749999999999999</v>
      </c>
      <c r="I903" s="250"/>
      <c r="J903" s="246"/>
      <c r="K903" s="246"/>
      <c r="L903" s="251"/>
      <c r="M903" s="252"/>
      <c r="N903" s="253"/>
      <c r="O903" s="253"/>
      <c r="P903" s="253"/>
      <c r="Q903" s="253"/>
      <c r="R903" s="253"/>
      <c r="S903" s="253"/>
      <c r="T903" s="254"/>
      <c r="U903" s="14"/>
      <c r="V903" s="14"/>
      <c r="W903" s="14"/>
      <c r="X903" s="14"/>
      <c r="Y903" s="14"/>
      <c r="Z903" s="14"/>
      <c r="AA903" s="14"/>
      <c r="AB903" s="14"/>
      <c r="AC903" s="14"/>
      <c r="AD903" s="14"/>
      <c r="AE903" s="14"/>
      <c r="AT903" s="255" t="s">
        <v>221</v>
      </c>
      <c r="AU903" s="255" t="s">
        <v>83</v>
      </c>
      <c r="AV903" s="14" t="s">
        <v>83</v>
      </c>
      <c r="AW903" s="14" t="s">
        <v>34</v>
      </c>
      <c r="AX903" s="14" t="s">
        <v>74</v>
      </c>
      <c r="AY903" s="255" t="s">
        <v>210</v>
      </c>
    </row>
    <row r="904" s="14" customFormat="1">
      <c r="A904" s="14"/>
      <c r="B904" s="245"/>
      <c r="C904" s="246"/>
      <c r="D904" s="236" t="s">
        <v>221</v>
      </c>
      <c r="E904" s="247" t="s">
        <v>19</v>
      </c>
      <c r="F904" s="248" t="s">
        <v>5200</v>
      </c>
      <c r="G904" s="246"/>
      <c r="H904" s="249">
        <v>2.7970000000000002</v>
      </c>
      <c r="I904" s="250"/>
      <c r="J904" s="246"/>
      <c r="K904" s="246"/>
      <c r="L904" s="251"/>
      <c r="M904" s="252"/>
      <c r="N904" s="253"/>
      <c r="O904" s="253"/>
      <c r="P904" s="253"/>
      <c r="Q904" s="253"/>
      <c r="R904" s="253"/>
      <c r="S904" s="253"/>
      <c r="T904" s="254"/>
      <c r="U904" s="14"/>
      <c r="V904" s="14"/>
      <c r="W904" s="14"/>
      <c r="X904" s="14"/>
      <c r="Y904" s="14"/>
      <c r="Z904" s="14"/>
      <c r="AA904" s="14"/>
      <c r="AB904" s="14"/>
      <c r="AC904" s="14"/>
      <c r="AD904" s="14"/>
      <c r="AE904" s="14"/>
      <c r="AT904" s="255" t="s">
        <v>221</v>
      </c>
      <c r="AU904" s="255" t="s">
        <v>83</v>
      </c>
      <c r="AV904" s="14" t="s">
        <v>83</v>
      </c>
      <c r="AW904" s="14" t="s">
        <v>34</v>
      </c>
      <c r="AX904" s="14" t="s">
        <v>74</v>
      </c>
      <c r="AY904" s="255" t="s">
        <v>210</v>
      </c>
    </row>
    <row r="905" s="14" customFormat="1">
      <c r="A905" s="14"/>
      <c r="B905" s="245"/>
      <c r="C905" s="246"/>
      <c r="D905" s="236" t="s">
        <v>221</v>
      </c>
      <c r="E905" s="247" t="s">
        <v>19</v>
      </c>
      <c r="F905" s="248" t="s">
        <v>5201</v>
      </c>
      <c r="G905" s="246"/>
      <c r="H905" s="249">
        <v>1.391</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221</v>
      </c>
      <c r="AU905" s="255" t="s">
        <v>83</v>
      </c>
      <c r="AV905" s="14" t="s">
        <v>83</v>
      </c>
      <c r="AW905" s="14" t="s">
        <v>34</v>
      </c>
      <c r="AX905" s="14" t="s">
        <v>74</v>
      </c>
      <c r="AY905" s="255" t="s">
        <v>210</v>
      </c>
    </row>
    <row r="906" s="14" customFormat="1">
      <c r="A906" s="14"/>
      <c r="B906" s="245"/>
      <c r="C906" s="246"/>
      <c r="D906" s="236" t="s">
        <v>221</v>
      </c>
      <c r="E906" s="247" t="s">
        <v>19</v>
      </c>
      <c r="F906" s="248" t="s">
        <v>5202</v>
      </c>
      <c r="G906" s="246"/>
      <c r="H906" s="249">
        <v>3.927</v>
      </c>
      <c r="I906" s="250"/>
      <c r="J906" s="246"/>
      <c r="K906" s="246"/>
      <c r="L906" s="251"/>
      <c r="M906" s="252"/>
      <c r="N906" s="253"/>
      <c r="O906" s="253"/>
      <c r="P906" s="253"/>
      <c r="Q906" s="253"/>
      <c r="R906" s="253"/>
      <c r="S906" s="253"/>
      <c r="T906" s="254"/>
      <c r="U906" s="14"/>
      <c r="V906" s="14"/>
      <c r="W906" s="14"/>
      <c r="X906" s="14"/>
      <c r="Y906" s="14"/>
      <c r="Z906" s="14"/>
      <c r="AA906" s="14"/>
      <c r="AB906" s="14"/>
      <c r="AC906" s="14"/>
      <c r="AD906" s="14"/>
      <c r="AE906" s="14"/>
      <c r="AT906" s="255" t="s">
        <v>221</v>
      </c>
      <c r="AU906" s="255" t="s">
        <v>83</v>
      </c>
      <c r="AV906" s="14" t="s">
        <v>83</v>
      </c>
      <c r="AW906" s="14" t="s">
        <v>34</v>
      </c>
      <c r="AX906" s="14" t="s">
        <v>74</v>
      </c>
      <c r="AY906" s="255" t="s">
        <v>210</v>
      </c>
    </row>
    <row r="907" s="14" customFormat="1">
      <c r="A907" s="14"/>
      <c r="B907" s="245"/>
      <c r="C907" s="246"/>
      <c r="D907" s="236" t="s">
        <v>221</v>
      </c>
      <c r="E907" s="247" t="s">
        <v>19</v>
      </c>
      <c r="F907" s="248" t="s">
        <v>707</v>
      </c>
      <c r="G907" s="246"/>
      <c r="H907" s="249">
        <v>-2.2770000000000001</v>
      </c>
      <c r="I907" s="250"/>
      <c r="J907" s="246"/>
      <c r="K907" s="246"/>
      <c r="L907" s="251"/>
      <c r="M907" s="252"/>
      <c r="N907" s="253"/>
      <c r="O907" s="253"/>
      <c r="P907" s="253"/>
      <c r="Q907" s="253"/>
      <c r="R907" s="253"/>
      <c r="S907" s="253"/>
      <c r="T907" s="254"/>
      <c r="U907" s="14"/>
      <c r="V907" s="14"/>
      <c r="W907" s="14"/>
      <c r="X907" s="14"/>
      <c r="Y907" s="14"/>
      <c r="Z907" s="14"/>
      <c r="AA907" s="14"/>
      <c r="AB907" s="14"/>
      <c r="AC907" s="14"/>
      <c r="AD907" s="14"/>
      <c r="AE907" s="14"/>
      <c r="AT907" s="255" t="s">
        <v>221</v>
      </c>
      <c r="AU907" s="255" t="s">
        <v>83</v>
      </c>
      <c r="AV907" s="14" t="s">
        <v>83</v>
      </c>
      <c r="AW907" s="14" t="s">
        <v>34</v>
      </c>
      <c r="AX907" s="14" t="s">
        <v>74</v>
      </c>
      <c r="AY907" s="255" t="s">
        <v>210</v>
      </c>
    </row>
    <row r="908" s="14" customFormat="1">
      <c r="A908" s="14"/>
      <c r="B908" s="245"/>
      <c r="C908" s="246"/>
      <c r="D908" s="236" t="s">
        <v>221</v>
      </c>
      <c r="E908" s="247" t="s">
        <v>19</v>
      </c>
      <c r="F908" s="248" t="s">
        <v>5203</v>
      </c>
      <c r="G908" s="246"/>
      <c r="H908" s="249">
        <v>-2.0790000000000002</v>
      </c>
      <c r="I908" s="250"/>
      <c r="J908" s="246"/>
      <c r="K908" s="246"/>
      <c r="L908" s="251"/>
      <c r="M908" s="252"/>
      <c r="N908" s="253"/>
      <c r="O908" s="253"/>
      <c r="P908" s="253"/>
      <c r="Q908" s="253"/>
      <c r="R908" s="253"/>
      <c r="S908" s="253"/>
      <c r="T908" s="254"/>
      <c r="U908" s="14"/>
      <c r="V908" s="14"/>
      <c r="W908" s="14"/>
      <c r="X908" s="14"/>
      <c r="Y908" s="14"/>
      <c r="Z908" s="14"/>
      <c r="AA908" s="14"/>
      <c r="AB908" s="14"/>
      <c r="AC908" s="14"/>
      <c r="AD908" s="14"/>
      <c r="AE908" s="14"/>
      <c r="AT908" s="255" t="s">
        <v>221</v>
      </c>
      <c r="AU908" s="255" t="s">
        <v>83</v>
      </c>
      <c r="AV908" s="14" t="s">
        <v>83</v>
      </c>
      <c r="AW908" s="14" t="s">
        <v>34</v>
      </c>
      <c r="AX908" s="14" t="s">
        <v>74</v>
      </c>
      <c r="AY908" s="255" t="s">
        <v>210</v>
      </c>
    </row>
    <row r="909" s="14" customFormat="1">
      <c r="A909" s="14"/>
      <c r="B909" s="245"/>
      <c r="C909" s="246"/>
      <c r="D909" s="236" t="s">
        <v>221</v>
      </c>
      <c r="E909" s="247" t="s">
        <v>19</v>
      </c>
      <c r="F909" s="248" t="s">
        <v>2353</v>
      </c>
      <c r="G909" s="246"/>
      <c r="H909" s="249">
        <v>-1.99</v>
      </c>
      <c r="I909" s="250"/>
      <c r="J909" s="246"/>
      <c r="K909" s="246"/>
      <c r="L909" s="251"/>
      <c r="M909" s="252"/>
      <c r="N909" s="253"/>
      <c r="O909" s="253"/>
      <c r="P909" s="253"/>
      <c r="Q909" s="253"/>
      <c r="R909" s="253"/>
      <c r="S909" s="253"/>
      <c r="T909" s="254"/>
      <c r="U909" s="14"/>
      <c r="V909" s="14"/>
      <c r="W909" s="14"/>
      <c r="X909" s="14"/>
      <c r="Y909" s="14"/>
      <c r="Z909" s="14"/>
      <c r="AA909" s="14"/>
      <c r="AB909" s="14"/>
      <c r="AC909" s="14"/>
      <c r="AD909" s="14"/>
      <c r="AE909" s="14"/>
      <c r="AT909" s="255" t="s">
        <v>221</v>
      </c>
      <c r="AU909" s="255" t="s">
        <v>83</v>
      </c>
      <c r="AV909" s="14" t="s">
        <v>83</v>
      </c>
      <c r="AW909" s="14" t="s">
        <v>34</v>
      </c>
      <c r="AX909" s="14" t="s">
        <v>74</v>
      </c>
      <c r="AY909" s="255" t="s">
        <v>210</v>
      </c>
    </row>
    <row r="910" s="16" customFormat="1">
      <c r="A910" s="16"/>
      <c r="B910" s="267"/>
      <c r="C910" s="268"/>
      <c r="D910" s="236" t="s">
        <v>221</v>
      </c>
      <c r="E910" s="269" t="s">
        <v>19</v>
      </c>
      <c r="F910" s="270" t="s">
        <v>236</v>
      </c>
      <c r="G910" s="268"/>
      <c r="H910" s="271">
        <v>62.58700000000001</v>
      </c>
      <c r="I910" s="272"/>
      <c r="J910" s="268"/>
      <c r="K910" s="268"/>
      <c r="L910" s="273"/>
      <c r="M910" s="274"/>
      <c r="N910" s="275"/>
      <c r="O910" s="275"/>
      <c r="P910" s="275"/>
      <c r="Q910" s="275"/>
      <c r="R910" s="275"/>
      <c r="S910" s="275"/>
      <c r="T910" s="276"/>
      <c r="U910" s="16"/>
      <c r="V910" s="16"/>
      <c r="W910" s="16"/>
      <c r="X910" s="16"/>
      <c r="Y910" s="16"/>
      <c r="Z910" s="16"/>
      <c r="AA910" s="16"/>
      <c r="AB910" s="16"/>
      <c r="AC910" s="16"/>
      <c r="AD910" s="16"/>
      <c r="AE910" s="16"/>
      <c r="AT910" s="277" t="s">
        <v>221</v>
      </c>
      <c r="AU910" s="277" t="s">
        <v>83</v>
      </c>
      <c r="AV910" s="16" t="s">
        <v>217</v>
      </c>
      <c r="AW910" s="16" t="s">
        <v>34</v>
      </c>
      <c r="AX910" s="16" t="s">
        <v>81</v>
      </c>
      <c r="AY910" s="277" t="s">
        <v>210</v>
      </c>
    </row>
    <row r="911" s="12" customFormat="1" ht="25.92" customHeight="1">
      <c r="A911" s="12"/>
      <c r="B911" s="200"/>
      <c r="C911" s="201"/>
      <c r="D911" s="202" t="s">
        <v>73</v>
      </c>
      <c r="E911" s="203" t="s">
        <v>2171</v>
      </c>
      <c r="F911" s="203" t="s">
        <v>2172</v>
      </c>
      <c r="G911" s="201"/>
      <c r="H911" s="201"/>
      <c r="I911" s="204"/>
      <c r="J911" s="205">
        <f>BK911</f>
        <v>0</v>
      </c>
      <c r="K911" s="201"/>
      <c r="L911" s="206"/>
      <c r="M911" s="207"/>
      <c r="N911" s="208"/>
      <c r="O911" s="208"/>
      <c r="P911" s="209">
        <f>SUM(P912:P913)</f>
        <v>0</v>
      </c>
      <c r="Q911" s="208"/>
      <c r="R911" s="209">
        <f>SUM(R912:R913)</f>
        <v>0</v>
      </c>
      <c r="S911" s="208"/>
      <c r="T911" s="210">
        <f>SUM(T912:T913)</f>
        <v>0</v>
      </c>
      <c r="U911" s="12"/>
      <c r="V911" s="12"/>
      <c r="W911" s="12"/>
      <c r="X911" s="12"/>
      <c r="Y911" s="12"/>
      <c r="Z911" s="12"/>
      <c r="AA911" s="12"/>
      <c r="AB911" s="12"/>
      <c r="AC911" s="12"/>
      <c r="AD911" s="12"/>
      <c r="AE911" s="12"/>
      <c r="AR911" s="211" t="s">
        <v>217</v>
      </c>
      <c r="AT911" s="212" t="s">
        <v>73</v>
      </c>
      <c r="AU911" s="212" t="s">
        <v>74</v>
      </c>
      <c r="AY911" s="211" t="s">
        <v>210</v>
      </c>
      <c r="BK911" s="213">
        <f>SUM(BK912:BK913)</f>
        <v>0</v>
      </c>
    </row>
    <row r="912" s="2" customFormat="1" ht="16.5" customHeight="1">
      <c r="A912" s="40"/>
      <c r="B912" s="41"/>
      <c r="C912" s="216" t="s">
        <v>1050</v>
      </c>
      <c r="D912" s="216" t="s">
        <v>212</v>
      </c>
      <c r="E912" s="217" t="s">
        <v>2174</v>
      </c>
      <c r="F912" s="218" t="s">
        <v>2175</v>
      </c>
      <c r="G912" s="219" t="s">
        <v>295</v>
      </c>
      <c r="H912" s="220">
        <v>1</v>
      </c>
      <c r="I912" s="221"/>
      <c r="J912" s="222">
        <f>ROUND(I912*H912,2)</f>
        <v>0</v>
      </c>
      <c r="K912" s="218" t="s">
        <v>296</v>
      </c>
      <c r="L912" s="46"/>
      <c r="M912" s="223" t="s">
        <v>19</v>
      </c>
      <c r="N912" s="224" t="s">
        <v>45</v>
      </c>
      <c r="O912" s="86"/>
      <c r="P912" s="225">
        <f>O912*H912</f>
        <v>0</v>
      </c>
      <c r="Q912" s="225">
        <v>0</v>
      </c>
      <c r="R912" s="225">
        <f>Q912*H912</f>
        <v>0</v>
      </c>
      <c r="S912" s="225">
        <v>0</v>
      </c>
      <c r="T912" s="226">
        <f>S912*H912</f>
        <v>0</v>
      </c>
      <c r="U912" s="40"/>
      <c r="V912" s="40"/>
      <c r="W912" s="40"/>
      <c r="X912" s="40"/>
      <c r="Y912" s="40"/>
      <c r="Z912" s="40"/>
      <c r="AA912" s="40"/>
      <c r="AB912" s="40"/>
      <c r="AC912" s="40"/>
      <c r="AD912" s="40"/>
      <c r="AE912" s="40"/>
      <c r="AR912" s="227" t="s">
        <v>2176</v>
      </c>
      <c r="AT912" s="227" t="s">
        <v>212</v>
      </c>
      <c r="AU912" s="227" t="s">
        <v>81</v>
      </c>
      <c r="AY912" s="19" t="s">
        <v>210</v>
      </c>
      <c r="BE912" s="228">
        <f>IF(N912="základní",J912,0)</f>
        <v>0</v>
      </c>
      <c r="BF912" s="228">
        <f>IF(N912="snížená",J912,0)</f>
        <v>0</v>
      </c>
      <c r="BG912" s="228">
        <f>IF(N912="zákl. přenesená",J912,0)</f>
        <v>0</v>
      </c>
      <c r="BH912" s="228">
        <f>IF(N912="sníž. přenesená",J912,0)</f>
        <v>0</v>
      </c>
      <c r="BI912" s="228">
        <f>IF(N912="nulová",J912,0)</f>
        <v>0</v>
      </c>
      <c r="BJ912" s="19" t="s">
        <v>81</v>
      </c>
      <c r="BK912" s="228">
        <f>ROUND(I912*H912,2)</f>
        <v>0</v>
      </c>
      <c r="BL912" s="19" t="s">
        <v>2176</v>
      </c>
      <c r="BM912" s="227" t="s">
        <v>2177</v>
      </c>
    </row>
    <row r="913" s="2" customFormat="1" ht="16.5" customHeight="1">
      <c r="A913" s="40"/>
      <c r="B913" s="41"/>
      <c r="C913" s="216" t="s">
        <v>1057</v>
      </c>
      <c r="D913" s="216" t="s">
        <v>212</v>
      </c>
      <c r="E913" s="217" t="s">
        <v>2179</v>
      </c>
      <c r="F913" s="218" t="s">
        <v>2180</v>
      </c>
      <c r="G913" s="219" t="s">
        <v>2181</v>
      </c>
      <c r="H913" s="289"/>
      <c r="I913" s="221"/>
      <c r="J913" s="222">
        <f>ROUND(I913*H913,2)</f>
        <v>0</v>
      </c>
      <c r="K913" s="218" t="s">
        <v>296</v>
      </c>
      <c r="L913" s="46"/>
      <c r="M913" s="290" t="s">
        <v>19</v>
      </c>
      <c r="N913" s="291" t="s">
        <v>45</v>
      </c>
      <c r="O913" s="292"/>
      <c r="P913" s="293">
        <f>O913*H913</f>
        <v>0</v>
      </c>
      <c r="Q913" s="293">
        <v>0</v>
      </c>
      <c r="R913" s="293">
        <f>Q913*H913</f>
        <v>0</v>
      </c>
      <c r="S913" s="293">
        <v>0</v>
      </c>
      <c r="T913" s="294">
        <f>S913*H913</f>
        <v>0</v>
      </c>
      <c r="U913" s="40"/>
      <c r="V913" s="40"/>
      <c r="W913" s="40"/>
      <c r="X913" s="40"/>
      <c r="Y913" s="40"/>
      <c r="Z913" s="40"/>
      <c r="AA913" s="40"/>
      <c r="AB913" s="40"/>
      <c r="AC913" s="40"/>
      <c r="AD913" s="40"/>
      <c r="AE913" s="40"/>
      <c r="AR913" s="227" t="s">
        <v>2176</v>
      </c>
      <c r="AT913" s="227" t="s">
        <v>212</v>
      </c>
      <c r="AU913" s="227" t="s">
        <v>81</v>
      </c>
      <c r="AY913" s="19" t="s">
        <v>210</v>
      </c>
      <c r="BE913" s="228">
        <f>IF(N913="základní",J913,0)</f>
        <v>0</v>
      </c>
      <c r="BF913" s="228">
        <f>IF(N913="snížená",J913,0)</f>
        <v>0</v>
      </c>
      <c r="BG913" s="228">
        <f>IF(N913="zákl. přenesená",J913,0)</f>
        <v>0</v>
      </c>
      <c r="BH913" s="228">
        <f>IF(N913="sníž. přenesená",J913,0)</f>
        <v>0</v>
      </c>
      <c r="BI913" s="228">
        <f>IF(N913="nulová",J913,0)</f>
        <v>0</v>
      </c>
      <c r="BJ913" s="19" t="s">
        <v>81</v>
      </c>
      <c r="BK913" s="228">
        <f>ROUND(I913*H913,2)</f>
        <v>0</v>
      </c>
      <c r="BL913" s="19" t="s">
        <v>2176</v>
      </c>
      <c r="BM913" s="227" t="s">
        <v>2182</v>
      </c>
    </row>
    <row r="914" s="2" customFormat="1" ht="6.96" customHeight="1">
      <c r="A914" s="40"/>
      <c r="B914" s="61"/>
      <c r="C914" s="62"/>
      <c r="D914" s="62"/>
      <c r="E914" s="62"/>
      <c r="F914" s="62"/>
      <c r="G914" s="62"/>
      <c r="H914" s="62"/>
      <c r="I914" s="62"/>
      <c r="J914" s="62"/>
      <c r="K914" s="62"/>
      <c r="L914" s="46"/>
      <c r="M914" s="40"/>
      <c r="O914" s="40"/>
      <c r="P914" s="40"/>
      <c r="Q914" s="40"/>
      <c r="R914" s="40"/>
      <c r="S914" s="40"/>
      <c r="T914" s="40"/>
      <c r="U914" s="40"/>
      <c r="V914" s="40"/>
      <c r="W914" s="40"/>
      <c r="X914" s="40"/>
      <c r="Y914" s="40"/>
      <c r="Z914" s="40"/>
      <c r="AA914" s="40"/>
      <c r="AB914" s="40"/>
      <c r="AC914" s="40"/>
      <c r="AD914" s="40"/>
      <c r="AE914" s="40"/>
    </row>
  </sheetData>
  <sheetProtection sheet="1" autoFilter="0" formatColumns="0" formatRows="0" objects="1" scenarios="1" spinCount="100000" saltValue="9oq9AbbwcMVhw/MC0Cu35+1tYG0j/YvXboWBubpT0oFLNL062HY6R6P/jkx4SnRgvoyI5CZiQQ3rH+acULOS9w==" hashValue="HZiL90Si6jJT0UfVL4g4cO9QCS/AUZVZDE2HZQbeVvwjg2yPUn+A2bw4gSp2tRUZp6zMXaAlbi7VOKdRdUgEIA==" algorithmName="SHA-512" password="CC35"/>
  <autoFilter ref="C102:K913"/>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3_01/622311141"/>
    <hyperlink ref="F125" r:id="rId2" display="https://podminky.urs.cz/item/CS_URS_2023_01/622311191"/>
    <hyperlink ref="F142" r:id="rId3" display="https://podminky.urs.cz/item/CS_URS_2023_01/941111111"/>
    <hyperlink ref="F152" r:id="rId4" display="https://podminky.urs.cz/item/CS_URS_2023_01/941111211"/>
    <hyperlink ref="F155" r:id="rId5" display="https://podminky.urs.cz/item/CS_URS_2023_01/941111811"/>
    <hyperlink ref="F158" r:id="rId6" display="https://podminky.urs.cz/item/CS_URS_2023_01/944511111"/>
    <hyperlink ref="F160" r:id="rId7" display="https://podminky.urs.cz/item/CS_URS_2023_01/944511211"/>
    <hyperlink ref="F163" r:id="rId8" display="https://podminky.urs.cz/item/CS_URS_2023_01/944511811"/>
    <hyperlink ref="F165" r:id="rId9" display="https://podminky.urs.cz/item/CS_URS_2023_01/978015391"/>
    <hyperlink ref="F189" r:id="rId10" display="https://podminky.urs.cz/item/CS_URS_2023_01/985141212"/>
    <hyperlink ref="F215" r:id="rId11" display="https://podminky.urs.cz/item/CS_URS_2023_01/985221101"/>
    <hyperlink ref="F223" r:id="rId12" display="https://podminky.urs.cz/item/CS_URS_2023_01/985421190"/>
    <hyperlink ref="F282" r:id="rId13" display="https://podminky.urs.cz/item/CS_URS_2023_01/997006511"/>
    <hyperlink ref="F285" r:id="rId14" display="https://podminky.urs.cz/item/CS_URS_2023_01/997013002"/>
    <hyperlink ref="F289" r:id="rId15" display="https://podminky.urs.cz/item/CS_URS_2023_01/997013213"/>
    <hyperlink ref="F291" r:id="rId16" display="https://podminky.urs.cz/item/CS_URS_2023_01/997013501"/>
    <hyperlink ref="F293" r:id="rId17" display="https://podminky.urs.cz/item/CS_URS_2023_01/997013509"/>
    <hyperlink ref="F297" r:id="rId18" display="https://podminky.urs.cz/item/CS_URS_2023_01/997013631"/>
    <hyperlink ref="F300" r:id="rId19" display="https://podminky.urs.cz/item/CS_URS_2023_01/997013811"/>
    <hyperlink ref="F304" r:id="rId20" display="https://podminky.urs.cz/item/CS_URS_2023_01/998011002"/>
    <hyperlink ref="F306" r:id="rId21" display="https://podminky.urs.cz/item/CS_URS_2023_01/998017002"/>
    <hyperlink ref="F308" r:id="rId22" display="https://podminky.urs.cz/item/CS_URS_2023_01/998018002"/>
    <hyperlink ref="F326" r:id="rId23" display="https://podminky.urs.cz/item/CS_URS_2023_01/762083122"/>
    <hyperlink ref="F358" r:id="rId24" display="https://podminky.urs.cz/item/CS_URS_2023_01/762331922"/>
    <hyperlink ref="F367" r:id="rId25" display="https://podminky.urs.cz/item/CS_URS_2023_01/762332932"/>
    <hyperlink ref="F415" r:id="rId26" display="https://podminky.urs.cz/item/CS_URS_2023_01/762332933"/>
    <hyperlink ref="F443" r:id="rId27" display="https://podminky.urs.cz/item/CS_URS_2023_01/762332934"/>
    <hyperlink ref="F457" r:id="rId28" display="https://podminky.urs.cz/item/CS_URS_2023_01/762341821"/>
    <hyperlink ref="F465" r:id="rId29" display="https://podminky.urs.cz/item/CS_URS_2023_01/762342214"/>
    <hyperlink ref="F477" r:id="rId30" display="https://podminky.urs.cz/item/CS_URS_2023_01/762342812"/>
    <hyperlink ref="F483" r:id="rId31" display="https://podminky.urs.cz/item/CS_URS_2023_01/762395000"/>
    <hyperlink ref="F500" r:id="rId32" display="https://podminky.urs.cz/item/CS_URS_2023_01/762522944"/>
    <hyperlink ref="F529" r:id="rId33" display="https://podminky.urs.cz/item/CS_URS_2023_01/998762102"/>
    <hyperlink ref="F531" r:id="rId34" display="https://podminky.urs.cz/item/CS_URS_2023_01/998762181"/>
    <hyperlink ref="F534" r:id="rId35" display="https://podminky.urs.cz/item/CS_URS_2023_01/765162023"/>
    <hyperlink ref="F544" r:id="rId36" display="https://podminky.urs.cz/item/CS_URS_2023_01/765162801"/>
    <hyperlink ref="F550" r:id="rId37" display="https://podminky.urs.cz/item/CS_URS_2023_01/998765102"/>
    <hyperlink ref="F552" r:id="rId38" display="https://podminky.urs.cz/item/CS_URS_2023_01/998765181"/>
    <hyperlink ref="F555" r:id="rId39" display="https://podminky.urs.cz/item/CS_URS_2023_01/766121210"/>
    <hyperlink ref="F582" r:id="rId40" display="https://podminky.urs.cz/item/CS_URS_2023_01/998766102"/>
    <hyperlink ref="F584" r:id="rId41" display="https://podminky.urs.cz/item/CS_URS_2023_01/998766181"/>
    <hyperlink ref="F587" r:id="rId42" display="https://podminky.urs.cz/item/CS_URS_2023_01/783268103"/>
    <hyperlink ref="F595" r:id="rId43" display="https://podminky.urs.cz/item/CS_URS_2023_01/783827127"/>
    <hyperlink ref="F640" r:id="rId44" display="https://podminky.urs.cz/item/CS_URS_2023_01/784181121"/>
    <hyperlink ref="F758" r:id="rId45" display="https://podminky.urs.cz/item/CS_URS_2023_01/784221101"/>
    <hyperlink ref="F876" r:id="rId46" display="https://podminky.urs.cz/item/CS_URS_2023_01/784-R01"/>
    <hyperlink ref="F899" r:id="rId47" display="https://podminky.urs.cz/item/CS_URS_2023_01/784-R02"/>
  </hyperlinks>
  <pageMargins left="0.39375" right="0.39375" top="0.39375" bottom="0.39375" header="0" footer="0"/>
  <pageSetup paperSize="9" orientation="landscape" blackAndWhite="1" fitToHeight="100"/>
  <headerFooter>
    <oddFooter>&amp;CStrana &amp;P z &amp;N</oddFooter>
  </headerFooter>
  <drawing r:id="rId48"/>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170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5204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ROUND(J92,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ROUND((SUM(BE92:BE107)),  2)</f>
        <v>0</v>
      </c>
      <c r="G37" s="40"/>
      <c r="H37" s="40"/>
      <c r="I37" s="160">
        <v>0.20999999999999999</v>
      </c>
      <c r="J37" s="159">
        <f>ROUND(((SUM(BE92:BE107))*I37),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ROUND((SUM(BF92:BF107)),  2)</f>
        <v>0</v>
      </c>
      <c r="G38" s="40"/>
      <c r="H38" s="40"/>
      <c r="I38" s="160">
        <v>0.14999999999999999</v>
      </c>
      <c r="J38" s="159">
        <f>ROUND(((SUM(BF92:BF107))*I38),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ROUND((SUM(BG92:BG107)),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ROUND((SUM(BH92:BH107)),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ROUND((SUM(BI92:BI107)),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170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01.3 - PBŘ</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J92</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194</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195</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Revitalizace Starého děkanství, Nymburk</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167</v>
      </c>
      <c r="D79" s="24"/>
      <c r="E79" s="24"/>
      <c r="F79" s="24"/>
      <c r="G79" s="24"/>
      <c r="H79" s="24"/>
      <c r="I79" s="24"/>
      <c r="J79" s="24"/>
      <c r="K79" s="24"/>
      <c r="L79" s="22"/>
    </row>
    <row r="80" s="1" customFormat="1" ht="16.5" customHeight="1">
      <c r="B80" s="23"/>
      <c r="C80" s="24"/>
      <c r="D80" s="24"/>
      <c r="E80" s="172" t="s">
        <v>4931</v>
      </c>
      <c r="F80" s="24"/>
      <c r="G80" s="24"/>
      <c r="H80" s="24"/>
      <c r="I80" s="24"/>
      <c r="J80" s="24"/>
      <c r="K80" s="24"/>
      <c r="L80" s="22"/>
    </row>
    <row r="81" s="1" customFormat="1" ht="12" customHeight="1">
      <c r="B81" s="23"/>
      <c r="C81" s="34" t="s">
        <v>169</v>
      </c>
      <c r="D81" s="24"/>
      <c r="E81" s="24"/>
      <c r="F81" s="24"/>
      <c r="G81" s="24"/>
      <c r="H81" s="24"/>
      <c r="I81" s="24"/>
      <c r="J81" s="24"/>
      <c r="K81" s="24"/>
      <c r="L81" s="22"/>
    </row>
    <row r="82" s="2" customFormat="1" ht="16.5" customHeight="1">
      <c r="A82" s="40"/>
      <c r="B82" s="41"/>
      <c r="C82" s="42"/>
      <c r="D82" s="42"/>
      <c r="E82" s="173" t="s">
        <v>170</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171</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E13</f>
        <v>01.3 - PBŘ</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F16</f>
        <v xml:space="preserve"> </v>
      </c>
      <c r="G86" s="42"/>
      <c r="H86" s="42"/>
      <c r="I86" s="34" t="s">
        <v>23</v>
      </c>
      <c r="J86" s="74" t="str">
        <f>IF(J16="","",J16)</f>
        <v>2. 5. 2022</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E19</f>
        <v xml:space="preserve"> </v>
      </c>
      <c r="G88" s="42"/>
      <c r="H88" s="42"/>
      <c r="I88" s="34" t="s">
        <v>31</v>
      </c>
      <c r="J88" s="38" t="str">
        <f>E25</f>
        <v>FAPAL s.r.o.</v>
      </c>
      <c r="K88" s="42"/>
      <c r="L88" s="148"/>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IF(E22="","",E22)</f>
        <v>Vyplň údaj</v>
      </c>
      <c r="G89" s="42"/>
      <c r="H89" s="42"/>
      <c r="I89" s="34" t="s">
        <v>35</v>
      </c>
      <c r="J89" s="38" t="str">
        <f>E28</f>
        <v>Veronika Šoulová</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196</v>
      </c>
      <c r="D91" s="192" t="s">
        <v>59</v>
      </c>
      <c r="E91" s="192" t="s">
        <v>55</v>
      </c>
      <c r="F91" s="192" t="s">
        <v>56</v>
      </c>
      <c r="G91" s="192" t="s">
        <v>197</v>
      </c>
      <c r="H91" s="192" t="s">
        <v>198</v>
      </c>
      <c r="I91" s="192" t="s">
        <v>199</v>
      </c>
      <c r="J91" s="192" t="s">
        <v>175</v>
      </c>
      <c r="K91" s="193" t="s">
        <v>200</v>
      </c>
      <c r="L91" s="194"/>
      <c r="M91" s="94" t="s">
        <v>19</v>
      </c>
      <c r="N91" s="95" t="s">
        <v>44</v>
      </c>
      <c r="O91" s="95" t="s">
        <v>201</v>
      </c>
      <c r="P91" s="95" t="s">
        <v>202</v>
      </c>
      <c r="Q91" s="95" t="s">
        <v>203</v>
      </c>
      <c r="R91" s="95" t="s">
        <v>204</v>
      </c>
      <c r="S91" s="95" t="s">
        <v>205</v>
      </c>
      <c r="T91" s="96" t="s">
        <v>206</v>
      </c>
      <c r="U91" s="189"/>
      <c r="V91" s="189"/>
      <c r="W91" s="189"/>
      <c r="X91" s="189"/>
      <c r="Y91" s="189"/>
      <c r="Z91" s="189"/>
      <c r="AA91" s="189"/>
      <c r="AB91" s="189"/>
      <c r="AC91" s="189"/>
      <c r="AD91" s="189"/>
      <c r="AE91" s="189"/>
    </row>
    <row r="92" s="2" customFormat="1" ht="22.8" customHeight="1">
      <c r="A92" s="40"/>
      <c r="B92" s="41"/>
      <c r="C92" s="101" t="s">
        <v>207</v>
      </c>
      <c r="D92" s="42"/>
      <c r="E92" s="42"/>
      <c r="F92" s="42"/>
      <c r="G92" s="42"/>
      <c r="H92" s="42"/>
      <c r="I92" s="42"/>
      <c r="J92" s="195">
        <f>BK92</f>
        <v>0</v>
      </c>
      <c r="K92" s="42"/>
      <c r="L92" s="46"/>
      <c r="M92" s="97"/>
      <c r="N92" s="196"/>
      <c r="O92" s="98"/>
      <c r="P92" s="197">
        <f>P93</f>
        <v>0</v>
      </c>
      <c r="Q92" s="98"/>
      <c r="R92" s="197">
        <f>R93</f>
        <v>0</v>
      </c>
      <c r="S92" s="98"/>
      <c r="T92" s="198">
        <f>T93</f>
        <v>0</v>
      </c>
      <c r="U92" s="40"/>
      <c r="V92" s="40"/>
      <c r="W92" s="40"/>
      <c r="X92" s="40"/>
      <c r="Y92" s="40"/>
      <c r="Z92" s="40"/>
      <c r="AA92" s="40"/>
      <c r="AB92" s="40"/>
      <c r="AC92" s="40"/>
      <c r="AD92" s="40"/>
      <c r="AE92" s="40"/>
      <c r="AT92" s="19" t="s">
        <v>73</v>
      </c>
      <c r="AU92" s="19" t="s">
        <v>176</v>
      </c>
      <c r="BK92" s="199">
        <f>BK93</f>
        <v>0</v>
      </c>
    </row>
    <row r="93" s="12" customFormat="1" ht="25.92" customHeight="1">
      <c r="A93" s="12"/>
      <c r="B93" s="200"/>
      <c r="C93" s="201"/>
      <c r="D93" s="202" t="s">
        <v>73</v>
      </c>
      <c r="E93" s="203" t="s">
        <v>2171</v>
      </c>
      <c r="F93" s="203" t="s">
        <v>2172</v>
      </c>
      <c r="G93" s="201"/>
      <c r="H93" s="201"/>
      <c r="I93" s="204"/>
      <c r="J93" s="205">
        <f>BK93</f>
        <v>0</v>
      </c>
      <c r="K93" s="201"/>
      <c r="L93" s="206"/>
      <c r="M93" s="207"/>
      <c r="N93" s="208"/>
      <c r="O93" s="208"/>
      <c r="P93" s="209">
        <f>SUM(P94:P107)</f>
        <v>0</v>
      </c>
      <c r="Q93" s="208"/>
      <c r="R93" s="209">
        <f>SUM(R94:R107)</f>
        <v>0</v>
      </c>
      <c r="S93" s="208"/>
      <c r="T93" s="210">
        <f>SUM(T94:T107)</f>
        <v>0</v>
      </c>
      <c r="U93" s="12"/>
      <c r="V93" s="12"/>
      <c r="W93" s="12"/>
      <c r="X93" s="12"/>
      <c r="Y93" s="12"/>
      <c r="Z93" s="12"/>
      <c r="AA93" s="12"/>
      <c r="AB93" s="12"/>
      <c r="AC93" s="12"/>
      <c r="AD93" s="12"/>
      <c r="AE93" s="12"/>
      <c r="AR93" s="211" t="s">
        <v>217</v>
      </c>
      <c r="AT93" s="212" t="s">
        <v>73</v>
      </c>
      <c r="AU93" s="212" t="s">
        <v>74</v>
      </c>
      <c r="AY93" s="211" t="s">
        <v>210</v>
      </c>
      <c r="BK93" s="213">
        <f>SUM(BK94:BK107)</f>
        <v>0</v>
      </c>
    </row>
    <row r="94" s="2" customFormat="1" ht="16.5" customHeight="1">
      <c r="A94" s="40"/>
      <c r="B94" s="41"/>
      <c r="C94" s="216" t="s">
        <v>81</v>
      </c>
      <c r="D94" s="216" t="s">
        <v>212</v>
      </c>
      <c r="E94" s="217" t="s">
        <v>3116</v>
      </c>
      <c r="F94" s="218" t="s">
        <v>5205</v>
      </c>
      <c r="G94" s="219" t="s">
        <v>295</v>
      </c>
      <c r="H94" s="220">
        <v>1</v>
      </c>
      <c r="I94" s="221"/>
      <c r="J94" s="222">
        <f>ROUND(I94*H94,2)</f>
        <v>0</v>
      </c>
      <c r="K94" s="218" t="s">
        <v>19</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2176</v>
      </c>
      <c r="AT94" s="227" t="s">
        <v>212</v>
      </c>
      <c r="AU94" s="227" t="s">
        <v>81</v>
      </c>
      <c r="AY94" s="19" t="s">
        <v>210</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2176</v>
      </c>
      <c r="BM94" s="227" t="s">
        <v>5206</v>
      </c>
    </row>
    <row r="95" s="13" customFormat="1">
      <c r="A95" s="13"/>
      <c r="B95" s="234"/>
      <c r="C95" s="235"/>
      <c r="D95" s="236" t="s">
        <v>221</v>
      </c>
      <c r="E95" s="237" t="s">
        <v>19</v>
      </c>
      <c r="F95" s="238" t="s">
        <v>5207</v>
      </c>
      <c r="G95" s="235"/>
      <c r="H95" s="237" t="s">
        <v>19</v>
      </c>
      <c r="I95" s="239"/>
      <c r="J95" s="235"/>
      <c r="K95" s="235"/>
      <c r="L95" s="240"/>
      <c r="M95" s="241"/>
      <c r="N95" s="242"/>
      <c r="O95" s="242"/>
      <c r="P95" s="242"/>
      <c r="Q95" s="242"/>
      <c r="R95" s="242"/>
      <c r="S95" s="242"/>
      <c r="T95" s="243"/>
      <c r="U95" s="13"/>
      <c r="V95" s="13"/>
      <c r="W95" s="13"/>
      <c r="X95" s="13"/>
      <c r="Y95" s="13"/>
      <c r="Z95" s="13"/>
      <c r="AA95" s="13"/>
      <c r="AB95" s="13"/>
      <c r="AC95" s="13"/>
      <c r="AD95" s="13"/>
      <c r="AE95" s="13"/>
      <c r="AT95" s="244" t="s">
        <v>221</v>
      </c>
      <c r="AU95" s="244" t="s">
        <v>81</v>
      </c>
      <c r="AV95" s="13" t="s">
        <v>81</v>
      </c>
      <c r="AW95" s="13" t="s">
        <v>34</v>
      </c>
      <c r="AX95" s="13" t="s">
        <v>74</v>
      </c>
      <c r="AY95" s="244" t="s">
        <v>210</v>
      </c>
    </row>
    <row r="96" s="14" customFormat="1">
      <c r="A96" s="14"/>
      <c r="B96" s="245"/>
      <c r="C96" s="246"/>
      <c r="D96" s="236" t="s">
        <v>221</v>
      </c>
      <c r="E96" s="247" t="s">
        <v>19</v>
      </c>
      <c r="F96" s="248" t="s">
        <v>81</v>
      </c>
      <c r="G96" s="246"/>
      <c r="H96" s="249">
        <v>1</v>
      </c>
      <c r="I96" s="250"/>
      <c r="J96" s="246"/>
      <c r="K96" s="246"/>
      <c r="L96" s="251"/>
      <c r="M96" s="252"/>
      <c r="N96" s="253"/>
      <c r="O96" s="253"/>
      <c r="P96" s="253"/>
      <c r="Q96" s="253"/>
      <c r="R96" s="253"/>
      <c r="S96" s="253"/>
      <c r="T96" s="254"/>
      <c r="U96" s="14"/>
      <c r="V96" s="14"/>
      <c r="W96" s="14"/>
      <c r="X96" s="14"/>
      <c r="Y96" s="14"/>
      <c r="Z96" s="14"/>
      <c r="AA96" s="14"/>
      <c r="AB96" s="14"/>
      <c r="AC96" s="14"/>
      <c r="AD96" s="14"/>
      <c r="AE96" s="14"/>
      <c r="AT96" s="255" t="s">
        <v>221</v>
      </c>
      <c r="AU96" s="255" t="s">
        <v>81</v>
      </c>
      <c r="AV96" s="14" t="s">
        <v>83</v>
      </c>
      <c r="AW96" s="14" t="s">
        <v>34</v>
      </c>
      <c r="AX96" s="14" t="s">
        <v>81</v>
      </c>
      <c r="AY96" s="255" t="s">
        <v>210</v>
      </c>
    </row>
    <row r="97" s="2" customFormat="1" ht="16.5" customHeight="1">
      <c r="A97" s="40"/>
      <c r="B97" s="41"/>
      <c r="C97" s="216" t="s">
        <v>83</v>
      </c>
      <c r="D97" s="216" t="s">
        <v>212</v>
      </c>
      <c r="E97" s="217" t="s">
        <v>4630</v>
      </c>
      <c r="F97" s="218" t="s">
        <v>5208</v>
      </c>
      <c r="G97" s="219" t="s">
        <v>868</v>
      </c>
      <c r="H97" s="220">
        <v>4</v>
      </c>
      <c r="I97" s="221"/>
      <c r="J97" s="222">
        <f>ROUND(I97*H97,2)</f>
        <v>0</v>
      </c>
      <c r="K97" s="218" t="s">
        <v>19</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2176</v>
      </c>
      <c r="AT97" s="227" t="s">
        <v>212</v>
      </c>
      <c r="AU97" s="227" t="s">
        <v>81</v>
      </c>
      <c r="AY97" s="19" t="s">
        <v>210</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2176</v>
      </c>
      <c r="BM97" s="227" t="s">
        <v>5209</v>
      </c>
    </row>
    <row r="98" s="2" customFormat="1" ht="16.5" customHeight="1">
      <c r="A98" s="40"/>
      <c r="B98" s="41"/>
      <c r="C98" s="216" t="s">
        <v>91</v>
      </c>
      <c r="D98" s="216" t="s">
        <v>212</v>
      </c>
      <c r="E98" s="217" t="s">
        <v>4632</v>
      </c>
      <c r="F98" s="218" t="s">
        <v>5210</v>
      </c>
      <c r="G98" s="219" t="s">
        <v>868</v>
      </c>
      <c r="H98" s="220">
        <v>1</v>
      </c>
      <c r="I98" s="221"/>
      <c r="J98" s="222">
        <f>ROUND(I98*H98,2)</f>
        <v>0</v>
      </c>
      <c r="K98" s="218" t="s">
        <v>19</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2176</v>
      </c>
      <c r="AT98" s="227" t="s">
        <v>212</v>
      </c>
      <c r="AU98" s="227" t="s">
        <v>81</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2176</v>
      </c>
      <c r="BM98" s="227" t="s">
        <v>5211</v>
      </c>
    </row>
    <row r="99" s="2" customFormat="1" ht="16.5" customHeight="1">
      <c r="A99" s="40"/>
      <c r="B99" s="41"/>
      <c r="C99" s="216" t="s">
        <v>217</v>
      </c>
      <c r="D99" s="216" t="s">
        <v>212</v>
      </c>
      <c r="E99" s="217" t="s">
        <v>4634</v>
      </c>
      <c r="F99" s="218" t="s">
        <v>5212</v>
      </c>
      <c r="G99" s="219" t="s">
        <v>295</v>
      </c>
      <c r="H99" s="220">
        <v>1</v>
      </c>
      <c r="I99" s="221"/>
      <c r="J99" s="222">
        <f>ROUND(I99*H99,2)</f>
        <v>0</v>
      </c>
      <c r="K99" s="218" t="s">
        <v>19</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2176</v>
      </c>
      <c r="AT99" s="227" t="s">
        <v>212</v>
      </c>
      <c r="AU99" s="227" t="s">
        <v>81</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2176</v>
      </c>
      <c r="BM99" s="227" t="s">
        <v>5213</v>
      </c>
    </row>
    <row r="100" s="2" customFormat="1" ht="16.5" customHeight="1">
      <c r="A100" s="40"/>
      <c r="B100" s="41"/>
      <c r="C100" s="216" t="s">
        <v>267</v>
      </c>
      <c r="D100" s="216" t="s">
        <v>212</v>
      </c>
      <c r="E100" s="217" t="s">
        <v>4636</v>
      </c>
      <c r="F100" s="218" t="s">
        <v>5214</v>
      </c>
      <c r="G100" s="219" t="s">
        <v>295</v>
      </c>
      <c r="H100" s="220">
        <v>3</v>
      </c>
      <c r="I100" s="221"/>
      <c r="J100" s="222">
        <f>ROUND(I100*H100,2)</f>
        <v>0</v>
      </c>
      <c r="K100" s="218" t="s">
        <v>19</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2176</v>
      </c>
      <c r="AT100" s="227" t="s">
        <v>212</v>
      </c>
      <c r="AU100" s="227" t="s">
        <v>81</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2176</v>
      </c>
      <c r="BM100" s="227" t="s">
        <v>5215</v>
      </c>
    </row>
    <row r="101" s="2" customFormat="1" ht="16.5" customHeight="1">
      <c r="A101" s="40"/>
      <c r="B101" s="41"/>
      <c r="C101" s="216" t="s">
        <v>276</v>
      </c>
      <c r="D101" s="216" t="s">
        <v>212</v>
      </c>
      <c r="E101" s="217" t="s">
        <v>5216</v>
      </c>
      <c r="F101" s="218" t="s">
        <v>5217</v>
      </c>
      <c r="G101" s="219" t="s">
        <v>295</v>
      </c>
      <c r="H101" s="220">
        <v>1</v>
      </c>
      <c r="I101" s="221"/>
      <c r="J101" s="222">
        <f>ROUND(I101*H101,2)</f>
        <v>0</v>
      </c>
      <c r="K101" s="218" t="s">
        <v>19</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2176</v>
      </c>
      <c r="AT101" s="227" t="s">
        <v>212</v>
      </c>
      <c r="AU101" s="227" t="s">
        <v>81</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2176</v>
      </c>
      <c r="BM101" s="227" t="s">
        <v>5218</v>
      </c>
    </row>
    <row r="102" s="2" customFormat="1" ht="16.5" customHeight="1">
      <c r="A102" s="40"/>
      <c r="B102" s="41"/>
      <c r="C102" s="216" t="s">
        <v>281</v>
      </c>
      <c r="D102" s="216" t="s">
        <v>212</v>
      </c>
      <c r="E102" s="217" t="s">
        <v>5219</v>
      </c>
      <c r="F102" s="218" t="s">
        <v>5220</v>
      </c>
      <c r="G102" s="219" t="s">
        <v>868</v>
      </c>
      <c r="H102" s="220">
        <v>10</v>
      </c>
      <c r="I102" s="221"/>
      <c r="J102" s="222">
        <f>ROUND(I102*H102,2)</f>
        <v>0</v>
      </c>
      <c r="K102" s="218" t="s">
        <v>19</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2176</v>
      </c>
      <c r="AT102" s="227" t="s">
        <v>212</v>
      </c>
      <c r="AU102" s="227" t="s">
        <v>81</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2176</v>
      </c>
      <c r="BM102" s="227" t="s">
        <v>5221</v>
      </c>
    </row>
    <row r="103" s="2" customFormat="1" ht="16.5" customHeight="1">
      <c r="A103" s="40"/>
      <c r="B103" s="41"/>
      <c r="C103" s="216" t="s">
        <v>286</v>
      </c>
      <c r="D103" s="216" t="s">
        <v>212</v>
      </c>
      <c r="E103" s="217" t="s">
        <v>5222</v>
      </c>
      <c r="F103" s="218" t="s">
        <v>5223</v>
      </c>
      <c r="G103" s="219" t="s">
        <v>868</v>
      </c>
      <c r="H103" s="220">
        <v>26</v>
      </c>
      <c r="I103" s="221"/>
      <c r="J103" s="222">
        <f>ROUND(I103*H103,2)</f>
        <v>0</v>
      </c>
      <c r="K103" s="218" t="s">
        <v>19</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2176</v>
      </c>
      <c r="AT103" s="227" t="s">
        <v>212</v>
      </c>
      <c r="AU103" s="227" t="s">
        <v>81</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2176</v>
      </c>
      <c r="BM103" s="227" t="s">
        <v>5224</v>
      </c>
    </row>
    <row r="104" s="14" customFormat="1">
      <c r="A104" s="14"/>
      <c r="B104" s="245"/>
      <c r="C104" s="246"/>
      <c r="D104" s="236" t="s">
        <v>221</v>
      </c>
      <c r="E104" s="247" t="s">
        <v>19</v>
      </c>
      <c r="F104" s="248" t="s">
        <v>5225</v>
      </c>
      <c r="G104" s="246"/>
      <c r="H104" s="249">
        <v>26</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221</v>
      </c>
      <c r="AU104" s="255" t="s">
        <v>81</v>
      </c>
      <c r="AV104" s="14" t="s">
        <v>83</v>
      </c>
      <c r="AW104" s="14" t="s">
        <v>34</v>
      </c>
      <c r="AX104" s="14" t="s">
        <v>81</v>
      </c>
      <c r="AY104" s="255" t="s">
        <v>210</v>
      </c>
    </row>
    <row r="105" s="2" customFormat="1" ht="16.5" customHeight="1">
      <c r="A105" s="40"/>
      <c r="B105" s="41"/>
      <c r="C105" s="216" t="s">
        <v>292</v>
      </c>
      <c r="D105" s="216" t="s">
        <v>212</v>
      </c>
      <c r="E105" s="217" t="s">
        <v>5226</v>
      </c>
      <c r="F105" s="218" t="s">
        <v>5227</v>
      </c>
      <c r="G105" s="219" t="s">
        <v>868</v>
      </c>
      <c r="H105" s="220">
        <v>1</v>
      </c>
      <c r="I105" s="221"/>
      <c r="J105" s="222">
        <f>ROUND(I105*H105,2)</f>
        <v>0</v>
      </c>
      <c r="K105" s="218" t="s">
        <v>19</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2176</v>
      </c>
      <c r="AT105" s="227" t="s">
        <v>212</v>
      </c>
      <c r="AU105" s="227" t="s">
        <v>81</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2176</v>
      </c>
      <c r="BM105" s="227" t="s">
        <v>5228</v>
      </c>
    </row>
    <row r="106" s="13" customFormat="1">
      <c r="A106" s="13"/>
      <c r="B106" s="234"/>
      <c r="C106" s="235"/>
      <c r="D106" s="236" t="s">
        <v>221</v>
      </c>
      <c r="E106" s="237" t="s">
        <v>19</v>
      </c>
      <c r="F106" s="238" t="s">
        <v>5229</v>
      </c>
      <c r="G106" s="235"/>
      <c r="H106" s="237" t="s">
        <v>19</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221</v>
      </c>
      <c r="AU106" s="244" t="s">
        <v>81</v>
      </c>
      <c r="AV106" s="13" t="s">
        <v>81</v>
      </c>
      <c r="AW106" s="13" t="s">
        <v>34</v>
      </c>
      <c r="AX106" s="13" t="s">
        <v>74</v>
      </c>
      <c r="AY106" s="244" t="s">
        <v>210</v>
      </c>
    </row>
    <row r="107" s="14" customFormat="1">
      <c r="A107" s="14"/>
      <c r="B107" s="245"/>
      <c r="C107" s="246"/>
      <c r="D107" s="236" t="s">
        <v>221</v>
      </c>
      <c r="E107" s="247" t="s">
        <v>19</v>
      </c>
      <c r="F107" s="248" t="s">
        <v>81</v>
      </c>
      <c r="G107" s="246"/>
      <c r="H107" s="249">
        <v>1</v>
      </c>
      <c r="I107" s="250"/>
      <c r="J107" s="246"/>
      <c r="K107" s="246"/>
      <c r="L107" s="251"/>
      <c r="M107" s="304"/>
      <c r="N107" s="305"/>
      <c r="O107" s="305"/>
      <c r="P107" s="305"/>
      <c r="Q107" s="305"/>
      <c r="R107" s="305"/>
      <c r="S107" s="305"/>
      <c r="T107" s="306"/>
      <c r="U107" s="14"/>
      <c r="V107" s="14"/>
      <c r="W107" s="14"/>
      <c r="X107" s="14"/>
      <c r="Y107" s="14"/>
      <c r="Z107" s="14"/>
      <c r="AA107" s="14"/>
      <c r="AB107" s="14"/>
      <c r="AC107" s="14"/>
      <c r="AD107" s="14"/>
      <c r="AE107" s="14"/>
      <c r="AT107" s="255" t="s">
        <v>221</v>
      </c>
      <c r="AU107" s="255" t="s">
        <v>81</v>
      </c>
      <c r="AV107" s="14" t="s">
        <v>83</v>
      </c>
      <c r="AW107" s="14" t="s">
        <v>34</v>
      </c>
      <c r="AX107" s="14" t="s">
        <v>81</v>
      </c>
      <c r="AY107" s="255" t="s">
        <v>210</v>
      </c>
    </row>
    <row r="108" s="2" customFormat="1" ht="6.96" customHeight="1">
      <c r="A108" s="40"/>
      <c r="B108" s="61"/>
      <c r="C108" s="62"/>
      <c r="D108" s="62"/>
      <c r="E108" s="62"/>
      <c r="F108" s="62"/>
      <c r="G108" s="62"/>
      <c r="H108" s="62"/>
      <c r="I108" s="62"/>
      <c r="J108" s="62"/>
      <c r="K108" s="62"/>
      <c r="L108" s="46"/>
      <c r="M108" s="40"/>
      <c r="O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CPfvN50FMZlO9roJbYtxNNETQFwBazc9qTe0cPOr+9XDeBDyqgUdLTGzvpG27RlZUKNiDTbbF3hACsfOim653Q==" hashValue="07wLjoPSPNJh69DK0qSZpHBRyhcDpVLQ//wRVApy+IXBi2iizZjHc2CofXMNWyvXHUCEXtybh3hJrHENEjywHw==" algorithmName="SHA-512" password="CC35"/>
  <autoFilter ref="C91:K107"/>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5230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5231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23.25" customHeight="1">
      <c r="A31" s="151"/>
      <c r="B31" s="152"/>
      <c r="C31" s="151"/>
      <c r="D31" s="151"/>
      <c r="E31" s="153" t="s">
        <v>5232</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ROUND((SUM(BE107:BE407)),  2)</f>
        <v>0</v>
      </c>
      <c r="G37" s="40"/>
      <c r="H37" s="40"/>
      <c r="I37" s="160">
        <v>0.20999999999999999</v>
      </c>
      <c r="J37" s="159">
        <f>ROUND(((SUM(BE107:BE407))*I37),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ROUND((SUM(BF107:BF407)),  2)</f>
        <v>0</v>
      </c>
      <c r="G38" s="40"/>
      <c r="H38" s="40"/>
      <c r="I38" s="160">
        <v>0.14999999999999999</v>
      </c>
      <c r="J38" s="159">
        <f>ROUND(((SUM(BF107:BF407))*I38),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ROUND((SUM(BG107:BG407)),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ROUND((SUM(BH107:BH407)),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ROUND((SUM(BI107:BI407)),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5230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02.1,02.2 - Architektonicko stavební část + Stavebně konstrukční řešení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J107</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177</v>
      </c>
      <c r="E68" s="181"/>
      <c r="F68" s="181"/>
      <c r="G68" s="181"/>
      <c r="H68" s="181"/>
      <c r="I68" s="181"/>
      <c r="J68" s="182">
        <f>J108</f>
        <v>0</v>
      </c>
      <c r="K68" s="179"/>
      <c r="L68" s="183"/>
      <c r="S68" s="9"/>
      <c r="T68" s="9"/>
      <c r="U68" s="9"/>
      <c r="V68" s="9"/>
      <c r="W68" s="9"/>
      <c r="X68" s="9"/>
      <c r="Y68" s="9"/>
      <c r="Z68" s="9"/>
      <c r="AA68" s="9"/>
      <c r="AB68" s="9"/>
      <c r="AC68" s="9"/>
      <c r="AD68" s="9"/>
      <c r="AE68" s="9"/>
    </row>
    <row r="69" s="10" customFormat="1" ht="19.92" customHeight="1">
      <c r="A69" s="10"/>
      <c r="B69" s="184"/>
      <c r="C69" s="126"/>
      <c r="D69" s="185" t="s">
        <v>178</v>
      </c>
      <c r="E69" s="186"/>
      <c r="F69" s="186"/>
      <c r="G69" s="186"/>
      <c r="H69" s="186"/>
      <c r="I69" s="186"/>
      <c r="J69" s="187">
        <f>J109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179</v>
      </c>
      <c r="E70" s="186"/>
      <c r="F70" s="186"/>
      <c r="G70" s="186"/>
      <c r="H70" s="186"/>
      <c r="I70" s="186"/>
      <c r="J70" s="187">
        <f>J129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180</v>
      </c>
      <c r="E71" s="186"/>
      <c r="F71" s="186"/>
      <c r="G71" s="186"/>
      <c r="H71" s="186"/>
      <c r="I71" s="186"/>
      <c r="J71" s="187">
        <f>J140</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182</v>
      </c>
      <c r="E72" s="186"/>
      <c r="F72" s="186"/>
      <c r="G72" s="186"/>
      <c r="H72" s="186"/>
      <c r="I72" s="186"/>
      <c r="J72" s="187">
        <f>J147</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183</v>
      </c>
      <c r="E73" s="186"/>
      <c r="F73" s="186"/>
      <c r="G73" s="186"/>
      <c r="H73" s="186"/>
      <c r="I73" s="186"/>
      <c r="J73" s="187">
        <f>J162</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184</v>
      </c>
      <c r="E74" s="186"/>
      <c r="F74" s="186"/>
      <c r="G74" s="186"/>
      <c r="H74" s="186"/>
      <c r="I74" s="186"/>
      <c r="J74" s="187">
        <f>J184</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185</v>
      </c>
      <c r="E75" s="186"/>
      <c r="F75" s="186"/>
      <c r="G75" s="186"/>
      <c r="H75" s="186"/>
      <c r="I75" s="186"/>
      <c r="J75" s="187">
        <f>J223</f>
        <v>0</v>
      </c>
      <c r="K75" s="126"/>
      <c r="L75" s="188"/>
      <c r="S75" s="10"/>
      <c r="T75" s="10"/>
      <c r="U75" s="10"/>
      <c r="V75" s="10"/>
      <c r="W75" s="10"/>
      <c r="X75" s="10"/>
      <c r="Y75" s="10"/>
      <c r="Z75" s="10"/>
      <c r="AA75" s="10"/>
      <c r="AB75" s="10"/>
      <c r="AC75" s="10"/>
      <c r="AD75" s="10"/>
      <c r="AE75" s="10"/>
    </row>
    <row r="76" s="9" customFormat="1" ht="24.96" customHeight="1">
      <c r="A76" s="9"/>
      <c r="B76" s="178"/>
      <c r="C76" s="179"/>
      <c r="D76" s="180" t="s">
        <v>186</v>
      </c>
      <c r="E76" s="181"/>
      <c r="F76" s="181"/>
      <c r="G76" s="181"/>
      <c r="H76" s="181"/>
      <c r="I76" s="181"/>
      <c r="J76" s="182">
        <f>J226</f>
        <v>0</v>
      </c>
      <c r="K76" s="179"/>
      <c r="L76" s="183"/>
      <c r="S76" s="9"/>
      <c r="T76" s="9"/>
      <c r="U76" s="9"/>
      <c r="V76" s="9"/>
      <c r="W76" s="9"/>
      <c r="X76" s="9"/>
      <c r="Y76" s="9"/>
      <c r="Z76" s="9"/>
      <c r="AA76" s="9"/>
      <c r="AB76" s="9"/>
      <c r="AC76" s="9"/>
      <c r="AD76" s="9"/>
      <c r="AE76" s="9"/>
    </row>
    <row r="77" s="10" customFormat="1" ht="19.92" customHeight="1">
      <c r="A77" s="10"/>
      <c r="B77" s="184"/>
      <c r="C77" s="126"/>
      <c r="D77" s="185" t="s">
        <v>187</v>
      </c>
      <c r="E77" s="186"/>
      <c r="F77" s="186"/>
      <c r="G77" s="186"/>
      <c r="H77" s="186"/>
      <c r="I77" s="186"/>
      <c r="J77" s="187">
        <f>J227</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189</v>
      </c>
      <c r="E78" s="186"/>
      <c r="F78" s="186"/>
      <c r="G78" s="186"/>
      <c r="H78" s="186"/>
      <c r="I78" s="186"/>
      <c r="J78" s="187">
        <f>J230</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190</v>
      </c>
      <c r="E79" s="186"/>
      <c r="F79" s="186"/>
      <c r="G79" s="186"/>
      <c r="H79" s="186"/>
      <c r="I79" s="186"/>
      <c r="J79" s="187">
        <f>J315</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191</v>
      </c>
      <c r="E80" s="186"/>
      <c r="F80" s="186"/>
      <c r="G80" s="186"/>
      <c r="H80" s="186"/>
      <c r="I80" s="186"/>
      <c r="J80" s="187">
        <f>J323</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193</v>
      </c>
      <c r="E81" s="186"/>
      <c r="F81" s="186"/>
      <c r="G81" s="186"/>
      <c r="H81" s="186"/>
      <c r="I81" s="186"/>
      <c r="J81" s="187">
        <f>J369</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192</v>
      </c>
      <c r="E82" s="186"/>
      <c r="F82" s="186"/>
      <c r="G82" s="186"/>
      <c r="H82" s="186"/>
      <c r="I82" s="186"/>
      <c r="J82" s="187">
        <f>J378</f>
        <v>0</v>
      </c>
      <c r="K82" s="126"/>
      <c r="L82" s="188"/>
      <c r="S82" s="10"/>
      <c r="T82" s="10"/>
      <c r="U82" s="10"/>
      <c r="V82" s="10"/>
      <c r="W82" s="10"/>
      <c r="X82" s="10"/>
      <c r="Y82" s="10"/>
      <c r="Z82" s="10"/>
      <c r="AA82" s="10"/>
      <c r="AB82" s="10"/>
      <c r="AC82" s="10"/>
      <c r="AD82" s="10"/>
      <c r="AE82" s="10"/>
    </row>
    <row r="83" s="9" customFormat="1" ht="24.96" customHeight="1">
      <c r="A83" s="9"/>
      <c r="B83" s="178"/>
      <c r="C83" s="179"/>
      <c r="D83" s="180" t="s">
        <v>194</v>
      </c>
      <c r="E83" s="181"/>
      <c r="F83" s="181"/>
      <c r="G83" s="181"/>
      <c r="H83" s="181"/>
      <c r="I83" s="181"/>
      <c r="J83" s="182">
        <f>J399</f>
        <v>0</v>
      </c>
      <c r="K83" s="179"/>
      <c r="L83" s="183"/>
      <c r="S83" s="9"/>
      <c r="T83" s="9"/>
      <c r="U83" s="9"/>
      <c r="V83" s="9"/>
      <c r="W83" s="9"/>
      <c r="X83" s="9"/>
      <c r="Y83" s="9"/>
      <c r="Z83" s="9"/>
      <c r="AA83" s="9"/>
      <c r="AB83" s="9"/>
      <c r="AC83" s="9"/>
      <c r="AD83" s="9"/>
      <c r="AE83" s="9"/>
    </row>
    <row r="84" s="2" customFormat="1" ht="21.84"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8"/>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8"/>
      <c r="S89" s="40"/>
      <c r="T89" s="40"/>
      <c r="U89" s="40"/>
      <c r="V89" s="40"/>
      <c r="W89" s="40"/>
      <c r="X89" s="40"/>
      <c r="Y89" s="40"/>
      <c r="Z89" s="40"/>
      <c r="AA89" s="40"/>
      <c r="AB89" s="40"/>
      <c r="AC89" s="40"/>
      <c r="AD89" s="40"/>
      <c r="AE89" s="40"/>
    </row>
    <row r="90" s="2" customFormat="1" ht="24.96" customHeight="1">
      <c r="A90" s="40"/>
      <c r="B90" s="41"/>
      <c r="C90" s="25" t="s">
        <v>195</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172" t="str">
        <f>E7</f>
        <v>Revitalizace Starého děkanství, Nymburk</v>
      </c>
      <c r="F93" s="34"/>
      <c r="G93" s="34"/>
      <c r="H93" s="34"/>
      <c r="I93" s="42"/>
      <c r="J93" s="42"/>
      <c r="K93" s="42"/>
      <c r="L93" s="148"/>
      <c r="S93" s="40"/>
      <c r="T93" s="40"/>
      <c r="U93" s="40"/>
      <c r="V93" s="40"/>
      <c r="W93" s="40"/>
      <c r="X93" s="40"/>
      <c r="Y93" s="40"/>
      <c r="Z93" s="40"/>
      <c r="AA93" s="40"/>
      <c r="AB93" s="40"/>
      <c r="AC93" s="40"/>
      <c r="AD93" s="40"/>
      <c r="AE93" s="40"/>
    </row>
    <row r="94" s="1" customFormat="1" ht="12" customHeight="1">
      <c r="B94" s="23"/>
      <c r="C94" s="34" t="s">
        <v>167</v>
      </c>
      <c r="D94" s="24"/>
      <c r="E94" s="24"/>
      <c r="F94" s="24"/>
      <c r="G94" s="24"/>
      <c r="H94" s="24"/>
      <c r="I94" s="24"/>
      <c r="J94" s="24"/>
      <c r="K94" s="24"/>
      <c r="L94" s="22"/>
    </row>
    <row r="95" s="1" customFormat="1" ht="16.5" customHeight="1">
      <c r="B95" s="23"/>
      <c r="C95" s="24"/>
      <c r="D95" s="24"/>
      <c r="E95" s="172" t="s">
        <v>4931</v>
      </c>
      <c r="F95" s="24"/>
      <c r="G95" s="24"/>
      <c r="H95" s="24"/>
      <c r="I95" s="24"/>
      <c r="J95" s="24"/>
      <c r="K95" s="24"/>
      <c r="L95" s="22"/>
    </row>
    <row r="96" s="1" customFormat="1" ht="12" customHeight="1">
      <c r="B96" s="23"/>
      <c r="C96" s="34" t="s">
        <v>169</v>
      </c>
      <c r="D96" s="24"/>
      <c r="E96" s="24"/>
      <c r="F96" s="24"/>
      <c r="G96" s="24"/>
      <c r="H96" s="24"/>
      <c r="I96" s="24"/>
      <c r="J96" s="24"/>
      <c r="K96" s="24"/>
      <c r="L96" s="22"/>
    </row>
    <row r="97" s="2" customFormat="1" ht="16.5" customHeight="1">
      <c r="A97" s="40"/>
      <c r="B97" s="41"/>
      <c r="C97" s="42"/>
      <c r="D97" s="42"/>
      <c r="E97" s="173" t="s">
        <v>5230</v>
      </c>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171</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71" t="str">
        <f>E13</f>
        <v>02.1,02.2 - Architektonicko stavební část + Stavebně konstrukční řešení</v>
      </c>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 xml:space="preserve"> </v>
      </c>
      <c r="G101" s="42"/>
      <c r="H101" s="42"/>
      <c r="I101" s="34" t="s">
        <v>23</v>
      </c>
      <c r="J101" s="74" t="str">
        <f>IF(J16="","",J16)</f>
        <v>2. 5. 2022</v>
      </c>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5.15" customHeight="1">
      <c r="A103" s="40"/>
      <c r="B103" s="41"/>
      <c r="C103" s="34" t="s">
        <v>25</v>
      </c>
      <c r="D103" s="42"/>
      <c r="E103" s="42"/>
      <c r="F103" s="29" t="str">
        <f>E19</f>
        <v xml:space="preserve"> </v>
      </c>
      <c r="G103" s="42"/>
      <c r="H103" s="42"/>
      <c r="I103" s="34" t="s">
        <v>31</v>
      </c>
      <c r="J103" s="38" t="str">
        <f>E25</f>
        <v>FAPAL s.r.o.</v>
      </c>
      <c r="K103" s="42"/>
      <c r="L103" s="148"/>
      <c r="S103" s="40"/>
      <c r="T103" s="40"/>
      <c r="U103" s="40"/>
      <c r="V103" s="40"/>
      <c r="W103" s="40"/>
      <c r="X103" s="40"/>
      <c r="Y103" s="40"/>
      <c r="Z103" s="40"/>
      <c r="AA103" s="40"/>
      <c r="AB103" s="40"/>
      <c r="AC103" s="40"/>
      <c r="AD103" s="40"/>
      <c r="AE103" s="40"/>
    </row>
    <row r="104" s="2" customFormat="1" ht="15.15" customHeight="1">
      <c r="A104" s="40"/>
      <c r="B104" s="41"/>
      <c r="C104" s="34" t="s">
        <v>29</v>
      </c>
      <c r="D104" s="42"/>
      <c r="E104" s="42"/>
      <c r="F104" s="29" t="str">
        <f>IF(E22="","",E22)</f>
        <v>Vyplň údaj</v>
      </c>
      <c r="G104" s="42"/>
      <c r="H104" s="42"/>
      <c r="I104" s="34" t="s">
        <v>35</v>
      </c>
      <c r="J104" s="38" t="str">
        <f>E28</f>
        <v>Veronika Šoulová</v>
      </c>
      <c r="K104" s="42"/>
      <c r="L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11" customFormat="1" ht="29.28" customHeight="1">
      <c r="A106" s="189"/>
      <c r="B106" s="190"/>
      <c r="C106" s="191" t="s">
        <v>196</v>
      </c>
      <c r="D106" s="192" t="s">
        <v>59</v>
      </c>
      <c r="E106" s="192" t="s">
        <v>55</v>
      </c>
      <c r="F106" s="192" t="s">
        <v>56</v>
      </c>
      <c r="G106" s="192" t="s">
        <v>197</v>
      </c>
      <c r="H106" s="192" t="s">
        <v>198</v>
      </c>
      <c r="I106" s="192" t="s">
        <v>199</v>
      </c>
      <c r="J106" s="192" t="s">
        <v>175</v>
      </c>
      <c r="K106" s="193" t="s">
        <v>200</v>
      </c>
      <c r="L106" s="194"/>
      <c r="M106" s="94" t="s">
        <v>19</v>
      </c>
      <c r="N106" s="95" t="s">
        <v>44</v>
      </c>
      <c r="O106" s="95" t="s">
        <v>201</v>
      </c>
      <c r="P106" s="95" t="s">
        <v>202</v>
      </c>
      <c r="Q106" s="95" t="s">
        <v>203</v>
      </c>
      <c r="R106" s="95" t="s">
        <v>204</v>
      </c>
      <c r="S106" s="95" t="s">
        <v>205</v>
      </c>
      <c r="T106" s="96" t="s">
        <v>206</v>
      </c>
      <c r="U106" s="189"/>
      <c r="V106" s="189"/>
      <c r="W106" s="189"/>
      <c r="X106" s="189"/>
      <c r="Y106" s="189"/>
      <c r="Z106" s="189"/>
      <c r="AA106" s="189"/>
      <c r="AB106" s="189"/>
      <c r="AC106" s="189"/>
      <c r="AD106" s="189"/>
      <c r="AE106" s="189"/>
    </row>
    <row r="107" s="2" customFormat="1" ht="22.8" customHeight="1">
      <c r="A107" s="40"/>
      <c r="B107" s="41"/>
      <c r="C107" s="101" t="s">
        <v>207</v>
      </c>
      <c r="D107" s="42"/>
      <c r="E107" s="42"/>
      <c r="F107" s="42"/>
      <c r="G107" s="42"/>
      <c r="H107" s="42"/>
      <c r="I107" s="42"/>
      <c r="J107" s="195">
        <f>BK107</f>
        <v>0</v>
      </c>
      <c r="K107" s="42"/>
      <c r="L107" s="46"/>
      <c r="M107" s="97"/>
      <c r="N107" s="196"/>
      <c r="O107" s="98"/>
      <c r="P107" s="197">
        <f>P108+P226+P399</f>
        <v>0</v>
      </c>
      <c r="Q107" s="98"/>
      <c r="R107" s="197">
        <f>R108+R226+R399</f>
        <v>30.457929270000001</v>
      </c>
      <c r="S107" s="98"/>
      <c r="T107" s="198">
        <f>T108+T226+T399</f>
        <v>4.0689599999999997</v>
      </c>
      <c r="U107" s="40"/>
      <c r="V107" s="40"/>
      <c r="W107" s="40"/>
      <c r="X107" s="40"/>
      <c r="Y107" s="40"/>
      <c r="Z107" s="40"/>
      <c r="AA107" s="40"/>
      <c r="AB107" s="40"/>
      <c r="AC107" s="40"/>
      <c r="AD107" s="40"/>
      <c r="AE107" s="40"/>
      <c r="AT107" s="19" t="s">
        <v>73</v>
      </c>
      <c r="AU107" s="19" t="s">
        <v>176</v>
      </c>
      <c r="BK107" s="199">
        <f>BK108+BK226+BK399</f>
        <v>0</v>
      </c>
    </row>
    <row r="108" s="12" customFormat="1" ht="25.92" customHeight="1">
      <c r="A108" s="12"/>
      <c r="B108" s="200"/>
      <c r="C108" s="201"/>
      <c r="D108" s="202" t="s">
        <v>73</v>
      </c>
      <c r="E108" s="203" t="s">
        <v>208</v>
      </c>
      <c r="F108" s="203" t="s">
        <v>209</v>
      </c>
      <c r="G108" s="201"/>
      <c r="H108" s="201"/>
      <c r="I108" s="204"/>
      <c r="J108" s="205">
        <f>BK108</f>
        <v>0</v>
      </c>
      <c r="K108" s="201"/>
      <c r="L108" s="206"/>
      <c r="M108" s="207"/>
      <c r="N108" s="208"/>
      <c r="O108" s="208"/>
      <c r="P108" s="209">
        <f>P109+P129+P140+P147+P162+P184+P223</f>
        <v>0</v>
      </c>
      <c r="Q108" s="208"/>
      <c r="R108" s="209">
        <f>R109+R129+R140+R147+R162+R184+R223</f>
        <v>6.7464214700000005</v>
      </c>
      <c r="S108" s="208"/>
      <c r="T108" s="210">
        <f>T109+T129+T140+T147+T162+T184+T223</f>
        <v>0.41999999999999998</v>
      </c>
      <c r="U108" s="12"/>
      <c r="V108" s="12"/>
      <c r="W108" s="12"/>
      <c r="X108" s="12"/>
      <c r="Y108" s="12"/>
      <c r="Z108" s="12"/>
      <c r="AA108" s="12"/>
      <c r="AB108" s="12"/>
      <c r="AC108" s="12"/>
      <c r="AD108" s="12"/>
      <c r="AE108" s="12"/>
      <c r="AR108" s="211" t="s">
        <v>81</v>
      </c>
      <c r="AT108" s="212" t="s">
        <v>73</v>
      </c>
      <c r="AU108" s="212" t="s">
        <v>74</v>
      </c>
      <c r="AY108" s="211" t="s">
        <v>210</v>
      </c>
      <c r="BK108" s="213">
        <f>BK109+BK129+BK140+BK147+BK162+BK184+BK223</f>
        <v>0</v>
      </c>
    </row>
    <row r="109" s="12" customFormat="1" ht="22.8" customHeight="1">
      <c r="A109" s="12"/>
      <c r="B109" s="200"/>
      <c r="C109" s="201"/>
      <c r="D109" s="202" t="s">
        <v>73</v>
      </c>
      <c r="E109" s="214" t="s">
        <v>81</v>
      </c>
      <c r="F109" s="214" t="s">
        <v>211</v>
      </c>
      <c r="G109" s="201"/>
      <c r="H109" s="201"/>
      <c r="I109" s="204"/>
      <c r="J109" s="215">
        <f>BK109</f>
        <v>0</v>
      </c>
      <c r="K109" s="201"/>
      <c r="L109" s="206"/>
      <c r="M109" s="207"/>
      <c r="N109" s="208"/>
      <c r="O109" s="208"/>
      <c r="P109" s="209">
        <f>SUM(P110:P128)</f>
        <v>0</v>
      </c>
      <c r="Q109" s="208"/>
      <c r="R109" s="209">
        <f>SUM(R110:R128)</f>
        <v>0.0055440000000000003</v>
      </c>
      <c r="S109" s="208"/>
      <c r="T109" s="210">
        <f>SUM(T110:T128)</f>
        <v>0</v>
      </c>
      <c r="U109" s="12"/>
      <c r="V109" s="12"/>
      <c r="W109" s="12"/>
      <c r="X109" s="12"/>
      <c r="Y109" s="12"/>
      <c r="Z109" s="12"/>
      <c r="AA109" s="12"/>
      <c r="AB109" s="12"/>
      <c r="AC109" s="12"/>
      <c r="AD109" s="12"/>
      <c r="AE109" s="12"/>
      <c r="AR109" s="211" t="s">
        <v>81</v>
      </c>
      <c r="AT109" s="212" t="s">
        <v>73</v>
      </c>
      <c r="AU109" s="212" t="s">
        <v>81</v>
      </c>
      <c r="AY109" s="211" t="s">
        <v>210</v>
      </c>
      <c r="BK109" s="213">
        <f>SUM(BK110:BK128)</f>
        <v>0</v>
      </c>
    </row>
    <row r="110" s="2" customFormat="1" ht="21.75" customHeight="1">
      <c r="A110" s="40"/>
      <c r="B110" s="41"/>
      <c r="C110" s="216" t="s">
        <v>81</v>
      </c>
      <c r="D110" s="216" t="s">
        <v>212</v>
      </c>
      <c r="E110" s="217" t="s">
        <v>5233</v>
      </c>
      <c r="F110" s="218" t="s">
        <v>5234</v>
      </c>
      <c r="G110" s="219" t="s">
        <v>215</v>
      </c>
      <c r="H110" s="220">
        <v>2.4750000000000001</v>
      </c>
      <c r="I110" s="221"/>
      <c r="J110" s="222">
        <f>ROUND(I110*H110,2)</f>
        <v>0</v>
      </c>
      <c r="K110" s="218" t="s">
        <v>216</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217</v>
      </c>
      <c r="AT110" s="227" t="s">
        <v>212</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217</v>
      </c>
      <c r="BM110" s="227" t="s">
        <v>5235</v>
      </c>
    </row>
    <row r="111" s="2" customFormat="1">
      <c r="A111" s="40"/>
      <c r="B111" s="41"/>
      <c r="C111" s="42"/>
      <c r="D111" s="229" t="s">
        <v>219</v>
      </c>
      <c r="E111" s="42"/>
      <c r="F111" s="230" t="s">
        <v>5236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219</v>
      </c>
      <c r="AU111" s="19" t="s">
        <v>83</v>
      </c>
    </row>
    <row r="112" s="13" customFormat="1">
      <c r="A112" s="13"/>
      <c r="B112" s="234"/>
      <c r="C112" s="235"/>
      <c r="D112" s="236" t="s">
        <v>221</v>
      </c>
      <c r="E112" s="237" t="s">
        <v>19</v>
      </c>
      <c r="F112" s="238" t="s">
        <v>5237</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83</v>
      </c>
      <c r="AV112" s="13" t="s">
        <v>81</v>
      </c>
      <c r="AW112" s="13" t="s">
        <v>34</v>
      </c>
      <c r="AX112" s="13" t="s">
        <v>74</v>
      </c>
      <c r="AY112" s="244" t="s">
        <v>210</v>
      </c>
    </row>
    <row r="113" s="14" customFormat="1">
      <c r="A113" s="14"/>
      <c r="B113" s="245"/>
      <c r="C113" s="246"/>
      <c r="D113" s="236" t="s">
        <v>221</v>
      </c>
      <c r="E113" s="247" t="s">
        <v>19</v>
      </c>
      <c r="F113" s="248" t="s">
        <v>5238</v>
      </c>
      <c r="G113" s="246"/>
      <c r="H113" s="249">
        <v>2.4750000000000001</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83</v>
      </c>
      <c r="AV113" s="14" t="s">
        <v>83</v>
      </c>
      <c r="AW113" s="14" t="s">
        <v>34</v>
      </c>
      <c r="AX113" s="14" t="s">
        <v>81</v>
      </c>
      <c r="AY113" s="255" t="s">
        <v>210</v>
      </c>
    </row>
    <row r="114" s="2" customFormat="1" ht="21.75" customHeight="1">
      <c r="A114" s="40"/>
      <c r="B114" s="41"/>
      <c r="C114" s="216" t="s">
        <v>83</v>
      </c>
      <c r="D114" s="216" t="s">
        <v>212</v>
      </c>
      <c r="E114" s="217" t="s">
        <v>5239</v>
      </c>
      <c r="F114" s="218" t="s">
        <v>5240</v>
      </c>
      <c r="G114" s="219" t="s">
        <v>270</v>
      </c>
      <c r="H114" s="220">
        <v>6.5999999999999996</v>
      </c>
      <c r="I114" s="221"/>
      <c r="J114" s="222">
        <f>ROUND(I114*H114,2)</f>
        <v>0</v>
      </c>
      <c r="K114" s="218" t="s">
        <v>216</v>
      </c>
      <c r="L114" s="46"/>
      <c r="M114" s="223" t="s">
        <v>19</v>
      </c>
      <c r="N114" s="224" t="s">
        <v>45</v>
      </c>
      <c r="O114" s="86"/>
      <c r="P114" s="225">
        <f>O114*H114</f>
        <v>0</v>
      </c>
      <c r="Q114" s="225">
        <v>0.00084000000000000003</v>
      </c>
      <c r="R114" s="225">
        <f>Q114*H114</f>
        <v>0.0055440000000000003</v>
      </c>
      <c r="S114" s="225">
        <v>0</v>
      </c>
      <c r="T114" s="226">
        <f>S114*H114</f>
        <v>0</v>
      </c>
      <c r="U114" s="40"/>
      <c r="V114" s="40"/>
      <c r="W114" s="40"/>
      <c r="X114" s="40"/>
      <c r="Y114" s="40"/>
      <c r="Z114" s="40"/>
      <c r="AA114" s="40"/>
      <c r="AB114" s="40"/>
      <c r="AC114" s="40"/>
      <c r="AD114" s="40"/>
      <c r="AE114" s="40"/>
      <c r="AR114" s="227" t="s">
        <v>217</v>
      </c>
      <c r="AT114" s="227" t="s">
        <v>212</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217</v>
      </c>
      <c r="BM114" s="227" t="s">
        <v>5241</v>
      </c>
    </row>
    <row r="115" s="2" customFormat="1">
      <c r="A115" s="40"/>
      <c r="B115" s="41"/>
      <c r="C115" s="42"/>
      <c r="D115" s="229" t="s">
        <v>219</v>
      </c>
      <c r="E115" s="42"/>
      <c r="F115" s="230" t="s">
        <v>5242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219</v>
      </c>
      <c r="AU115" s="19" t="s">
        <v>83</v>
      </c>
    </row>
    <row r="116" s="14" customFormat="1">
      <c r="A116" s="14"/>
      <c r="B116" s="245"/>
      <c r="C116" s="246"/>
      <c r="D116" s="236" t="s">
        <v>221</v>
      </c>
      <c r="E116" s="247" t="s">
        <v>19</v>
      </c>
      <c r="F116" s="248" t="s">
        <v>5243</v>
      </c>
      <c r="G116" s="246"/>
      <c r="H116" s="249">
        <v>6.5999999999999996</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221</v>
      </c>
      <c r="AU116" s="255" t="s">
        <v>83</v>
      </c>
      <c r="AV116" s="14" t="s">
        <v>83</v>
      </c>
      <c r="AW116" s="14" t="s">
        <v>34</v>
      </c>
      <c r="AX116" s="14" t="s">
        <v>81</v>
      </c>
      <c r="AY116" s="255" t="s">
        <v>210</v>
      </c>
    </row>
    <row r="117" s="2" customFormat="1" ht="24.15" customHeight="1">
      <c r="A117" s="40"/>
      <c r="B117" s="41"/>
      <c r="C117" s="216" t="s">
        <v>91</v>
      </c>
      <c r="D117" s="216" t="s">
        <v>212</v>
      </c>
      <c r="E117" s="217" t="s">
        <v>5244</v>
      </c>
      <c r="F117" s="218" t="s">
        <v>5245</v>
      </c>
      <c r="G117" s="219" t="s">
        <v>270</v>
      </c>
      <c r="H117" s="220">
        <v>6.5999999999999996</v>
      </c>
      <c r="I117" s="221"/>
      <c r="J117" s="222">
        <f>ROUND(I117*H117,2)</f>
        <v>0</v>
      </c>
      <c r="K117" s="218" t="s">
        <v>216</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217</v>
      </c>
      <c r="AT117" s="227" t="s">
        <v>212</v>
      </c>
      <c r="AU117" s="227" t="s">
        <v>83</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5246</v>
      </c>
    </row>
    <row r="118" s="2" customFormat="1">
      <c r="A118" s="40"/>
      <c r="B118" s="41"/>
      <c r="C118" s="42"/>
      <c r="D118" s="229" t="s">
        <v>219</v>
      </c>
      <c r="E118" s="42"/>
      <c r="F118" s="230" t="s">
        <v>5247</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219</v>
      </c>
      <c r="AU118" s="19" t="s">
        <v>83</v>
      </c>
    </row>
    <row r="119" s="2" customFormat="1" ht="37.8" customHeight="1">
      <c r="A119" s="40"/>
      <c r="B119" s="41"/>
      <c r="C119" s="216" t="s">
        <v>217</v>
      </c>
      <c r="D119" s="216" t="s">
        <v>212</v>
      </c>
      <c r="E119" s="217" t="s">
        <v>5248</v>
      </c>
      <c r="F119" s="218" t="s">
        <v>5249</v>
      </c>
      <c r="G119" s="219" t="s">
        <v>215</v>
      </c>
      <c r="H119" s="220">
        <v>2.4750000000000001</v>
      </c>
      <c r="I119" s="221"/>
      <c r="J119" s="222">
        <f>ROUND(I119*H119,2)</f>
        <v>0</v>
      </c>
      <c r="K119" s="218" t="s">
        <v>216</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5250</v>
      </c>
    </row>
    <row r="120" s="2" customFormat="1">
      <c r="A120" s="40"/>
      <c r="B120" s="41"/>
      <c r="C120" s="42"/>
      <c r="D120" s="229" t="s">
        <v>219</v>
      </c>
      <c r="E120" s="42"/>
      <c r="F120" s="230" t="s">
        <v>5251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219</v>
      </c>
      <c r="AU120" s="19" t="s">
        <v>83</v>
      </c>
    </row>
    <row r="121" s="2" customFormat="1" ht="37.8" customHeight="1">
      <c r="A121" s="40"/>
      <c r="B121" s="41"/>
      <c r="C121" s="216" t="s">
        <v>267</v>
      </c>
      <c r="D121" s="216" t="s">
        <v>212</v>
      </c>
      <c r="E121" s="217" t="s">
        <v>5252</v>
      </c>
      <c r="F121" s="218" t="s">
        <v>5253</v>
      </c>
      <c r="G121" s="219" t="s">
        <v>215</v>
      </c>
      <c r="H121" s="220">
        <v>24.75</v>
      </c>
      <c r="I121" s="221"/>
      <c r="J121" s="222">
        <f>ROUND(I121*H121,2)</f>
        <v>0</v>
      </c>
      <c r="K121" s="218" t="s">
        <v>216</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217</v>
      </c>
      <c r="AT121" s="227" t="s">
        <v>212</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217</v>
      </c>
      <c r="BM121" s="227" t="s">
        <v>5254</v>
      </c>
    </row>
    <row r="122" s="2" customFormat="1">
      <c r="A122" s="40"/>
      <c r="B122" s="41"/>
      <c r="C122" s="42"/>
      <c r="D122" s="229" t="s">
        <v>219</v>
      </c>
      <c r="E122" s="42"/>
      <c r="F122" s="230" t="s">
        <v>5255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219</v>
      </c>
      <c r="AU122" s="19" t="s">
        <v>83</v>
      </c>
    </row>
    <row r="123" s="13" customFormat="1">
      <c r="A123" s="13"/>
      <c r="B123" s="234"/>
      <c r="C123" s="235"/>
      <c r="D123" s="236" t="s">
        <v>221</v>
      </c>
      <c r="E123" s="237" t="s">
        <v>19</v>
      </c>
      <c r="F123" s="238" t="s">
        <v>5256</v>
      </c>
      <c r="G123" s="235"/>
      <c r="H123" s="237" t="s">
        <v>19</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221</v>
      </c>
      <c r="AU123" s="244" t="s">
        <v>83</v>
      </c>
      <c r="AV123" s="13" t="s">
        <v>81</v>
      </c>
      <c r="AW123" s="13" t="s">
        <v>34</v>
      </c>
      <c r="AX123" s="13" t="s">
        <v>74</v>
      </c>
      <c r="AY123" s="244" t="s">
        <v>210</v>
      </c>
    </row>
    <row r="124" s="14" customFormat="1">
      <c r="A124" s="14"/>
      <c r="B124" s="245"/>
      <c r="C124" s="246"/>
      <c r="D124" s="236" t="s">
        <v>221</v>
      </c>
      <c r="E124" s="247" t="s">
        <v>19</v>
      </c>
      <c r="F124" s="248" t="s">
        <v>5257</v>
      </c>
      <c r="G124" s="246"/>
      <c r="H124" s="249">
        <v>24.75</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221</v>
      </c>
      <c r="AU124" s="255" t="s">
        <v>83</v>
      </c>
      <c r="AV124" s="14" t="s">
        <v>83</v>
      </c>
      <c r="AW124" s="14" t="s">
        <v>34</v>
      </c>
      <c r="AX124" s="14" t="s">
        <v>81</v>
      </c>
      <c r="AY124" s="255" t="s">
        <v>210</v>
      </c>
    </row>
    <row r="125" s="2" customFormat="1" ht="24.15" customHeight="1">
      <c r="A125" s="40"/>
      <c r="B125" s="41"/>
      <c r="C125" s="216" t="s">
        <v>276</v>
      </c>
      <c r="D125" s="216" t="s">
        <v>212</v>
      </c>
      <c r="E125" s="217" t="s">
        <v>5258</v>
      </c>
      <c r="F125" s="218" t="s">
        <v>5259</v>
      </c>
      <c r="G125" s="219" t="s">
        <v>356</v>
      </c>
      <c r="H125" s="220">
        <v>3.7130000000000001</v>
      </c>
      <c r="I125" s="221"/>
      <c r="J125" s="222">
        <f>ROUND(I125*H125,2)</f>
        <v>0</v>
      </c>
      <c r="K125" s="218" t="s">
        <v>216</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217</v>
      </c>
      <c r="AT125" s="227" t="s">
        <v>212</v>
      </c>
      <c r="AU125" s="227" t="s">
        <v>83</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217</v>
      </c>
      <c r="BM125" s="227" t="s">
        <v>5260</v>
      </c>
    </row>
    <row r="126" s="2" customFormat="1">
      <c r="A126" s="40"/>
      <c r="B126" s="41"/>
      <c r="C126" s="42"/>
      <c r="D126" s="229" t="s">
        <v>219</v>
      </c>
      <c r="E126" s="42"/>
      <c r="F126" s="230" t="s">
        <v>5261</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219</v>
      </c>
      <c r="AU126" s="19" t="s">
        <v>83</v>
      </c>
    </row>
    <row r="127" s="13" customFormat="1">
      <c r="A127" s="13"/>
      <c r="B127" s="234"/>
      <c r="C127" s="235"/>
      <c r="D127" s="236" t="s">
        <v>221</v>
      </c>
      <c r="E127" s="237" t="s">
        <v>19</v>
      </c>
      <c r="F127" s="238" t="s">
        <v>5262</v>
      </c>
      <c r="G127" s="235"/>
      <c r="H127" s="237" t="s">
        <v>19</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221</v>
      </c>
      <c r="AU127" s="244" t="s">
        <v>83</v>
      </c>
      <c r="AV127" s="13" t="s">
        <v>81</v>
      </c>
      <c r="AW127" s="13" t="s">
        <v>34</v>
      </c>
      <c r="AX127" s="13" t="s">
        <v>74</v>
      </c>
      <c r="AY127" s="244" t="s">
        <v>210</v>
      </c>
    </row>
    <row r="128" s="14" customFormat="1">
      <c r="A128" s="14"/>
      <c r="B128" s="245"/>
      <c r="C128" s="246"/>
      <c r="D128" s="236" t="s">
        <v>221</v>
      </c>
      <c r="E128" s="247" t="s">
        <v>19</v>
      </c>
      <c r="F128" s="248" t="s">
        <v>5263</v>
      </c>
      <c r="G128" s="246"/>
      <c r="H128" s="249">
        <v>3.7130000000000001</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221</v>
      </c>
      <c r="AU128" s="255" t="s">
        <v>83</v>
      </c>
      <c r="AV128" s="14" t="s">
        <v>83</v>
      </c>
      <c r="AW128" s="14" t="s">
        <v>34</v>
      </c>
      <c r="AX128" s="14" t="s">
        <v>81</v>
      </c>
      <c r="AY128" s="255" t="s">
        <v>210</v>
      </c>
    </row>
    <row r="129" s="12" customFormat="1" ht="22.8" customHeight="1">
      <c r="A129" s="12"/>
      <c r="B129" s="200"/>
      <c r="C129" s="201"/>
      <c r="D129" s="202" t="s">
        <v>73</v>
      </c>
      <c r="E129" s="214" t="s">
        <v>83</v>
      </c>
      <c r="F129" s="214" t="s">
        <v>291</v>
      </c>
      <c r="G129" s="201"/>
      <c r="H129" s="201"/>
      <c r="I129" s="204"/>
      <c r="J129" s="215">
        <f>BK129</f>
        <v>0</v>
      </c>
      <c r="K129" s="201"/>
      <c r="L129" s="206"/>
      <c r="M129" s="207"/>
      <c r="N129" s="208"/>
      <c r="O129" s="208"/>
      <c r="P129" s="209">
        <f>SUM(P130:P139)</f>
        <v>0</v>
      </c>
      <c r="Q129" s="208"/>
      <c r="R129" s="209">
        <f>SUM(R130:R139)</f>
        <v>6.04852481</v>
      </c>
      <c r="S129" s="208"/>
      <c r="T129" s="210">
        <f>SUM(T130:T139)</f>
        <v>0</v>
      </c>
      <c r="U129" s="12"/>
      <c r="V129" s="12"/>
      <c r="W129" s="12"/>
      <c r="X129" s="12"/>
      <c r="Y129" s="12"/>
      <c r="Z129" s="12"/>
      <c r="AA129" s="12"/>
      <c r="AB129" s="12"/>
      <c r="AC129" s="12"/>
      <c r="AD129" s="12"/>
      <c r="AE129" s="12"/>
      <c r="AR129" s="211" t="s">
        <v>81</v>
      </c>
      <c r="AT129" s="212" t="s">
        <v>73</v>
      </c>
      <c r="AU129" s="212" t="s">
        <v>81</v>
      </c>
      <c r="AY129" s="211" t="s">
        <v>210</v>
      </c>
      <c r="BK129" s="213">
        <f>SUM(BK130:BK139)</f>
        <v>0</v>
      </c>
    </row>
    <row r="130" s="2" customFormat="1" ht="21.75" customHeight="1">
      <c r="A130" s="40"/>
      <c r="B130" s="41"/>
      <c r="C130" s="216" t="s">
        <v>281</v>
      </c>
      <c r="D130" s="216" t="s">
        <v>212</v>
      </c>
      <c r="E130" s="217" t="s">
        <v>315</v>
      </c>
      <c r="F130" s="218" t="s">
        <v>316</v>
      </c>
      <c r="G130" s="219" t="s">
        <v>215</v>
      </c>
      <c r="H130" s="220">
        <v>2.3290000000000002</v>
      </c>
      <c r="I130" s="221"/>
      <c r="J130" s="222">
        <f>ROUND(I130*H130,2)</f>
        <v>0</v>
      </c>
      <c r="K130" s="218" t="s">
        <v>216</v>
      </c>
      <c r="L130" s="46"/>
      <c r="M130" s="223" t="s">
        <v>19</v>
      </c>
      <c r="N130" s="224" t="s">
        <v>45</v>
      </c>
      <c r="O130" s="86"/>
      <c r="P130" s="225">
        <f>O130*H130</f>
        <v>0</v>
      </c>
      <c r="Q130" s="225">
        <v>2.5018699999999998</v>
      </c>
      <c r="R130" s="225">
        <f>Q130*H130</f>
        <v>5.8268552299999996</v>
      </c>
      <c r="S130" s="225">
        <v>0</v>
      </c>
      <c r="T130" s="226">
        <f>S130*H130</f>
        <v>0</v>
      </c>
      <c r="U130" s="40"/>
      <c r="V130" s="40"/>
      <c r="W130" s="40"/>
      <c r="X130" s="40"/>
      <c r="Y130" s="40"/>
      <c r="Z130" s="40"/>
      <c r="AA130" s="40"/>
      <c r="AB130" s="40"/>
      <c r="AC130" s="40"/>
      <c r="AD130" s="40"/>
      <c r="AE130" s="40"/>
      <c r="AR130" s="227" t="s">
        <v>217</v>
      </c>
      <c r="AT130" s="227" t="s">
        <v>212</v>
      </c>
      <c r="AU130" s="227" t="s">
        <v>83</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217</v>
      </c>
      <c r="BM130" s="227" t="s">
        <v>5264</v>
      </c>
    </row>
    <row r="131" s="2" customFormat="1">
      <c r="A131" s="40"/>
      <c r="B131" s="41"/>
      <c r="C131" s="42"/>
      <c r="D131" s="229" t="s">
        <v>219</v>
      </c>
      <c r="E131" s="42"/>
      <c r="F131" s="230" t="s">
        <v>318</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219</v>
      </c>
      <c r="AU131" s="19" t="s">
        <v>83</v>
      </c>
    </row>
    <row r="132" s="13" customFormat="1">
      <c r="A132" s="13"/>
      <c r="B132" s="234"/>
      <c r="C132" s="235"/>
      <c r="D132" s="236" t="s">
        <v>221</v>
      </c>
      <c r="E132" s="237" t="s">
        <v>19</v>
      </c>
      <c r="F132" s="238" t="s">
        <v>5265</v>
      </c>
      <c r="G132" s="235"/>
      <c r="H132" s="237" t="s">
        <v>19</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221</v>
      </c>
      <c r="AU132" s="244" t="s">
        <v>83</v>
      </c>
      <c r="AV132" s="13" t="s">
        <v>81</v>
      </c>
      <c r="AW132" s="13" t="s">
        <v>34</v>
      </c>
      <c r="AX132" s="13" t="s">
        <v>74</v>
      </c>
      <c r="AY132" s="244" t="s">
        <v>210</v>
      </c>
    </row>
    <row r="133" s="14" customFormat="1">
      <c r="A133" s="14"/>
      <c r="B133" s="245"/>
      <c r="C133" s="246"/>
      <c r="D133" s="236" t="s">
        <v>221</v>
      </c>
      <c r="E133" s="247" t="s">
        <v>19</v>
      </c>
      <c r="F133" s="248" t="s">
        <v>5266</v>
      </c>
      <c r="G133" s="246"/>
      <c r="H133" s="249">
        <v>2.25</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221</v>
      </c>
      <c r="AU133" s="255" t="s">
        <v>83</v>
      </c>
      <c r="AV133" s="14" t="s">
        <v>83</v>
      </c>
      <c r="AW133" s="14" t="s">
        <v>34</v>
      </c>
      <c r="AX133" s="14" t="s">
        <v>74</v>
      </c>
      <c r="AY133" s="255" t="s">
        <v>210</v>
      </c>
    </row>
    <row r="134" s="14" customFormat="1">
      <c r="A134" s="14"/>
      <c r="B134" s="245"/>
      <c r="C134" s="246"/>
      <c r="D134" s="236" t="s">
        <v>221</v>
      </c>
      <c r="E134" s="247" t="s">
        <v>19</v>
      </c>
      <c r="F134" s="248" t="s">
        <v>5267</v>
      </c>
      <c r="G134" s="246"/>
      <c r="H134" s="249">
        <v>0.079000000000000001</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83</v>
      </c>
      <c r="AV134" s="14" t="s">
        <v>83</v>
      </c>
      <c r="AW134" s="14" t="s">
        <v>34</v>
      </c>
      <c r="AX134" s="14" t="s">
        <v>74</v>
      </c>
      <c r="AY134" s="255" t="s">
        <v>210</v>
      </c>
    </row>
    <row r="135" s="16" customFormat="1">
      <c r="A135" s="16"/>
      <c r="B135" s="267"/>
      <c r="C135" s="268"/>
      <c r="D135" s="236" t="s">
        <v>221</v>
      </c>
      <c r="E135" s="269" t="s">
        <v>19</v>
      </c>
      <c r="F135" s="270" t="s">
        <v>236</v>
      </c>
      <c r="G135" s="268"/>
      <c r="H135" s="271">
        <v>2.3290000000000002</v>
      </c>
      <c r="I135" s="272"/>
      <c r="J135" s="268"/>
      <c r="K135" s="268"/>
      <c r="L135" s="273"/>
      <c r="M135" s="274"/>
      <c r="N135" s="275"/>
      <c r="O135" s="275"/>
      <c r="P135" s="275"/>
      <c r="Q135" s="275"/>
      <c r="R135" s="275"/>
      <c r="S135" s="275"/>
      <c r="T135" s="276"/>
      <c r="U135" s="16"/>
      <c r="V135" s="16"/>
      <c r="W135" s="16"/>
      <c r="X135" s="16"/>
      <c r="Y135" s="16"/>
      <c r="Z135" s="16"/>
      <c r="AA135" s="16"/>
      <c r="AB135" s="16"/>
      <c r="AC135" s="16"/>
      <c r="AD135" s="16"/>
      <c r="AE135" s="16"/>
      <c r="AT135" s="277" t="s">
        <v>221</v>
      </c>
      <c r="AU135" s="277" t="s">
        <v>83</v>
      </c>
      <c r="AV135" s="16" t="s">
        <v>217</v>
      </c>
      <c r="AW135" s="16" t="s">
        <v>34</v>
      </c>
      <c r="AX135" s="16" t="s">
        <v>81</v>
      </c>
      <c r="AY135" s="277" t="s">
        <v>210</v>
      </c>
    </row>
    <row r="136" s="2" customFormat="1" ht="16.5" customHeight="1">
      <c r="A136" s="40"/>
      <c r="B136" s="41"/>
      <c r="C136" s="216" t="s">
        <v>286</v>
      </c>
      <c r="D136" s="216" t="s">
        <v>212</v>
      </c>
      <c r="E136" s="217" t="s">
        <v>354</v>
      </c>
      <c r="F136" s="218" t="s">
        <v>355</v>
      </c>
      <c r="G136" s="219" t="s">
        <v>356</v>
      </c>
      <c r="H136" s="220">
        <v>0.20899999999999999</v>
      </c>
      <c r="I136" s="221"/>
      <c r="J136" s="222">
        <f>ROUND(I136*H136,2)</f>
        <v>0</v>
      </c>
      <c r="K136" s="218" t="s">
        <v>216</v>
      </c>
      <c r="L136" s="46"/>
      <c r="M136" s="223" t="s">
        <v>19</v>
      </c>
      <c r="N136" s="224" t="s">
        <v>45</v>
      </c>
      <c r="O136" s="86"/>
      <c r="P136" s="225">
        <f>O136*H136</f>
        <v>0</v>
      </c>
      <c r="Q136" s="225">
        <v>1.0606199999999999</v>
      </c>
      <c r="R136" s="225">
        <f>Q136*H136</f>
        <v>0.22166957999999998</v>
      </c>
      <c r="S136" s="225">
        <v>0</v>
      </c>
      <c r="T136" s="226">
        <f>S136*H136</f>
        <v>0</v>
      </c>
      <c r="U136" s="40"/>
      <c r="V136" s="40"/>
      <c r="W136" s="40"/>
      <c r="X136" s="40"/>
      <c r="Y136" s="40"/>
      <c r="Z136" s="40"/>
      <c r="AA136" s="40"/>
      <c r="AB136" s="40"/>
      <c r="AC136" s="40"/>
      <c r="AD136" s="40"/>
      <c r="AE136" s="40"/>
      <c r="AR136" s="227" t="s">
        <v>217</v>
      </c>
      <c r="AT136" s="227" t="s">
        <v>212</v>
      </c>
      <c r="AU136" s="227" t="s">
        <v>83</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5268</v>
      </c>
    </row>
    <row r="137" s="2" customFormat="1">
      <c r="A137" s="40"/>
      <c r="B137" s="41"/>
      <c r="C137" s="42"/>
      <c r="D137" s="229" t="s">
        <v>219</v>
      </c>
      <c r="E137" s="42"/>
      <c r="F137" s="230" t="s">
        <v>358</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219</v>
      </c>
      <c r="AU137" s="19" t="s">
        <v>83</v>
      </c>
    </row>
    <row r="138" s="13" customFormat="1">
      <c r="A138" s="13"/>
      <c r="B138" s="234"/>
      <c r="C138" s="235"/>
      <c r="D138" s="236" t="s">
        <v>221</v>
      </c>
      <c r="E138" s="237" t="s">
        <v>19</v>
      </c>
      <c r="F138" s="238" t="s">
        <v>5269</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221</v>
      </c>
      <c r="AU138" s="244" t="s">
        <v>83</v>
      </c>
      <c r="AV138" s="13" t="s">
        <v>81</v>
      </c>
      <c r="AW138" s="13" t="s">
        <v>34</v>
      </c>
      <c r="AX138" s="13" t="s">
        <v>74</v>
      </c>
      <c r="AY138" s="244" t="s">
        <v>210</v>
      </c>
    </row>
    <row r="139" s="14" customFormat="1">
      <c r="A139" s="14"/>
      <c r="B139" s="245"/>
      <c r="C139" s="246"/>
      <c r="D139" s="236" t="s">
        <v>221</v>
      </c>
      <c r="E139" s="247" t="s">
        <v>19</v>
      </c>
      <c r="F139" s="248" t="s">
        <v>5270</v>
      </c>
      <c r="G139" s="246"/>
      <c r="H139" s="249">
        <v>0.20899999999999999</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221</v>
      </c>
      <c r="AU139" s="255" t="s">
        <v>83</v>
      </c>
      <c r="AV139" s="14" t="s">
        <v>83</v>
      </c>
      <c r="AW139" s="14" t="s">
        <v>34</v>
      </c>
      <c r="AX139" s="14" t="s">
        <v>81</v>
      </c>
      <c r="AY139" s="255" t="s">
        <v>210</v>
      </c>
    </row>
    <row r="140" s="12" customFormat="1" ht="22.8" customHeight="1">
      <c r="A140" s="12"/>
      <c r="B140" s="200"/>
      <c r="C140" s="201"/>
      <c r="D140" s="202" t="s">
        <v>73</v>
      </c>
      <c r="E140" s="214" t="s">
        <v>91</v>
      </c>
      <c r="F140" s="214" t="s">
        <v>385</v>
      </c>
      <c r="G140" s="201"/>
      <c r="H140" s="201"/>
      <c r="I140" s="204"/>
      <c r="J140" s="215">
        <f>BK140</f>
        <v>0</v>
      </c>
      <c r="K140" s="201"/>
      <c r="L140" s="206"/>
      <c r="M140" s="207"/>
      <c r="N140" s="208"/>
      <c r="O140" s="208"/>
      <c r="P140" s="209">
        <f>SUM(P141:P146)</f>
        <v>0</v>
      </c>
      <c r="Q140" s="208"/>
      <c r="R140" s="209">
        <f>SUM(R141:R146)</f>
        <v>0.13</v>
      </c>
      <c r="S140" s="208"/>
      <c r="T140" s="210">
        <f>SUM(T141:T146)</f>
        <v>0</v>
      </c>
      <c r="U140" s="12"/>
      <c r="V140" s="12"/>
      <c r="W140" s="12"/>
      <c r="X140" s="12"/>
      <c r="Y140" s="12"/>
      <c r="Z140" s="12"/>
      <c r="AA140" s="12"/>
      <c r="AB140" s="12"/>
      <c r="AC140" s="12"/>
      <c r="AD140" s="12"/>
      <c r="AE140" s="12"/>
      <c r="AR140" s="211" t="s">
        <v>81</v>
      </c>
      <c r="AT140" s="212" t="s">
        <v>73</v>
      </c>
      <c r="AU140" s="212" t="s">
        <v>81</v>
      </c>
      <c r="AY140" s="211" t="s">
        <v>210</v>
      </c>
      <c r="BK140" s="213">
        <f>SUM(BK141:BK146)</f>
        <v>0</v>
      </c>
    </row>
    <row r="141" s="2" customFormat="1" ht="16.5" customHeight="1">
      <c r="A141" s="40"/>
      <c r="B141" s="41"/>
      <c r="C141" s="216" t="s">
        <v>292</v>
      </c>
      <c r="D141" s="216" t="s">
        <v>212</v>
      </c>
      <c r="E141" s="217" t="s">
        <v>2582</v>
      </c>
      <c r="F141" s="218" t="s">
        <v>5271</v>
      </c>
      <c r="G141" s="219" t="s">
        <v>215</v>
      </c>
      <c r="H141" s="220">
        <v>6.5</v>
      </c>
      <c r="I141" s="221"/>
      <c r="J141" s="222">
        <f>ROUND(I141*H141,2)</f>
        <v>0</v>
      </c>
      <c r="K141" s="218" t="s">
        <v>296</v>
      </c>
      <c r="L141" s="46"/>
      <c r="M141" s="223" t="s">
        <v>19</v>
      </c>
      <c r="N141" s="224" t="s">
        <v>45</v>
      </c>
      <c r="O141" s="86"/>
      <c r="P141" s="225">
        <f>O141*H141</f>
        <v>0</v>
      </c>
      <c r="Q141" s="225">
        <v>0.02</v>
      </c>
      <c r="R141" s="225">
        <f>Q141*H141</f>
        <v>0.13</v>
      </c>
      <c r="S141" s="225">
        <v>0</v>
      </c>
      <c r="T141" s="226">
        <f>S141*H141</f>
        <v>0</v>
      </c>
      <c r="U141" s="40"/>
      <c r="V141" s="40"/>
      <c r="W141" s="40"/>
      <c r="X141" s="40"/>
      <c r="Y141" s="40"/>
      <c r="Z141" s="40"/>
      <c r="AA141" s="40"/>
      <c r="AB141" s="40"/>
      <c r="AC141" s="40"/>
      <c r="AD141" s="40"/>
      <c r="AE141" s="40"/>
      <c r="AR141" s="227" t="s">
        <v>217</v>
      </c>
      <c r="AT141" s="227" t="s">
        <v>212</v>
      </c>
      <c r="AU141" s="227" t="s">
        <v>83</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5272</v>
      </c>
    </row>
    <row r="142" s="13" customFormat="1">
      <c r="A142" s="13"/>
      <c r="B142" s="234"/>
      <c r="C142" s="235"/>
      <c r="D142" s="236" t="s">
        <v>221</v>
      </c>
      <c r="E142" s="237" t="s">
        <v>19</v>
      </c>
      <c r="F142" s="238" t="s">
        <v>5273</v>
      </c>
      <c r="G142" s="235"/>
      <c r="H142" s="237" t="s">
        <v>19</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221</v>
      </c>
      <c r="AU142" s="244" t="s">
        <v>83</v>
      </c>
      <c r="AV142" s="13" t="s">
        <v>81</v>
      </c>
      <c r="AW142" s="13" t="s">
        <v>34</v>
      </c>
      <c r="AX142" s="13" t="s">
        <v>74</v>
      </c>
      <c r="AY142" s="244" t="s">
        <v>210</v>
      </c>
    </row>
    <row r="143" s="14" customFormat="1">
      <c r="A143" s="14"/>
      <c r="B143" s="245"/>
      <c r="C143" s="246"/>
      <c r="D143" s="236" t="s">
        <v>221</v>
      </c>
      <c r="E143" s="247" t="s">
        <v>19</v>
      </c>
      <c r="F143" s="248" t="s">
        <v>5274</v>
      </c>
      <c r="G143" s="246"/>
      <c r="H143" s="249">
        <v>1.5</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83</v>
      </c>
      <c r="AV143" s="14" t="s">
        <v>83</v>
      </c>
      <c r="AW143" s="14" t="s">
        <v>34</v>
      </c>
      <c r="AX143" s="14" t="s">
        <v>74</v>
      </c>
      <c r="AY143" s="255" t="s">
        <v>210</v>
      </c>
    </row>
    <row r="144" s="14" customFormat="1">
      <c r="A144" s="14"/>
      <c r="B144" s="245"/>
      <c r="C144" s="246"/>
      <c r="D144" s="236" t="s">
        <v>221</v>
      </c>
      <c r="E144" s="247" t="s">
        <v>19</v>
      </c>
      <c r="F144" s="248" t="s">
        <v>5275</v>
      </c>
      <c r="G144" s="246"/>
      <c r="H144" s="249">
        <v>3</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221</v>
      </c>
      <c r="AU144" s="255" t="s">
        <v>83</v>
      </c>
      <c r="AV144" s="14" t="s">
        <v>83</v>
      </c>
      <c r="AW144" s="14" t="s">
        <v>34</v>
      </c>
      <c r="AX144" s="14" t="s">
        <v>74</v>
      </c>
      <c r="AY144" s="255" t="s">
        <v>210</v>
      </c>
    </row>
    <row r="145" s="14" customFormat="1">
      <c r="A145" s="14"/>
      <c r="B145" s="245"/>
      <c r="C145" s="246"/>
      <c r="D145" s="236" t="s">
        <v>221</v>
      </c>
      <c r="E145" s="247" t="s">
        <v>19</v>
      </c>
      <c r="F145" s="248" t="s">
        <v>5276</v>
      </c>
      <c r="G145" s="246"/>
      <c r="H145" s="249">
        <v>2</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83</v>
      </c>
      <c r="AV145" s="14" t="s">
        <v>83</v>
      </c>
      <c r="AW145" s="14" t="s">
        <v>34</v>
      </c>
      <c r="AX145" s="14" t="s">
        <v>74</v>
      </c>
      <c r="AY145" s="255" t="s">
        <v>210</v>
      </c>
    </row>
    <row r="146" s="16" customFormat="1">
      <c r="A146" s="16"/>
      <c r="B146" s="267"/>
      <c r="C146" s="268"/>
      <c r="D146" s="236" t="s">
        <v>221</v>
      </c>
      <c r="E146" s="269" t="s">
        <v>19</v>
      </c>
      <c r="F146" s="270" t="s">
        <v>236</v>
      </c>
      <c r="G146" s="268"/>
      <c r="H146" s="271">
        <v>6.5</v>
      </c>
      <c r="I146" s="272"/>
      <c r="J146" s="268"/>
      <c r="K146" s="268"/>
      <c r="L146" s="273"/>
      <c r="M146" s="274"/>
      <c r="N146" s="275"/>
      <c r="O146" s="275"/>
      <c r="P146" s="275"/>
      <c r="Q146" s="275"/>
      <c r="R146" s="275"/>
      <c r="S146" s="275"/>
      <c r="T146" s="276"/>
      <c r="U146" s="16"/>
      <c r="V146" s="16"/>
      <c r="W146" s="16"/>
      <c r="X146" s="16"/>
      <c r="Y146" s="16"/>
      <c r="Z146" s="16"/>
      <c r="AA146" s="16"/>
      <c r="AB146" s="16"/>
      <c r="AC146" s="16"/>
      <c r="AD146" s="16"/>
      <c r="AE146" s="16"/>
      <c r="AT146" s="277" t="s">
        <v>221</v>
      </c>
      <c r="AU146" s="277" t="s">
        <v>83</v>
      </c>
      <c r="AV146" s="16" t="s">
        <v>217</v>
      </c>
      <c r="AW146" s="16" t="s">
        <v>34</v>
      </c>
      <c r="AX146" s="16" t="s">
        <v>81</v>
      </c>
      <c r="AY146" s="277" t="s">
        <v>210</v>
      </c>
    </row>
    <row r="147" s="12" customFormat="1" ht="22.8" customHeight="1">
      <c r="A147" s="12"/>
      <c r="B147" s="200"/>
      <c r="C147" s="201"/>
      <c r="D147" s="202" t="s">
        <v>73</v>
      </c>
      <c r="E147" s="214" t="s">
        <v>276</v>
      </c>
      <c r="F147" s="214" t="s">
        <v>449</v>
      </c>
      <c r="G147" s="201"/>
      <c r="H147" s="201"/>
      <c r="I147" s="204"/>
      <c r="J147" s="215">
        <f>BK147</f>
        <v>0</v>
      </c>
      <c r="K147" s="201"/>
      <c r="L147" s="206"/>
      <c r="M147" s="207"/>
      <c r="N147" s="208"/>
      <c r="O147" s="208"/>
      <c r="P147" s="209">
        <f>SUM(P148:P161)</f>
        <v>0</v>
      </c>
      <c r="Q147" s="208"/>
      <c r="R147" s="209">
        <f>SUM(R148:R161)</f>
        <v>0.56235265999999995</v>
      </c>
      <c r="S147" s="208"/>
      <c r="T147" s="210">
        <f>SUM(T148:T161)</f>
        <v>0</v>
      </c>
      <c r="U147" s="12"/>
      <c r="V147" s="12"/>
      <c r="W147" s="12"/>
      <c r="X147" s="12"/>
      <c r="Y147" s="12"/>
      <c r="Z147" s="12"/>
      <c r="AA147" s="12"/>
      <c r="AB147" s="12"/>
      <c r="AC147" s="12"/>
      <c r="AD147" s="12"/>
      <c r="AE147" s="12"/>
      <c r="AR147" s="211" t="s">
        <v>81</v>
      </c>
      <c r="AT147" s="212" t="s">
        <v>73</v>
      </c>
      <c r="AU147" s="212" t="s">
        <v>81</v>
      </c>
      <c r="AY147" s="211" t="s">
        <v>210</v>
      </c>
      <c r="BK147" s="213">
        <f>SUM(BK148:BK161)</f>
        <v>0</v>
      </c>
    </row>
    <row r="148" s="2" customFormat="1" ht="16.5" customHeight="1">
      <c r="A148" s="40"/>
      <c r="B148" s="41"/>
      <c r="C148" s="216" t="s">
        <v>299</v>
      </c>
      <c r="D148" s="216" t="s">
        <v>212</v>
      </c>
      <c r="E148" s="217" t="s">
        <v>5277</v>
      </c>
      <c r="F148" s="218" t="s">
        <v>5278</v>
      </c>
      <c r="G148" s="219" t="s">
        <v>270</v>
      </c>
      <c r="H148" s="220">
        <v>1.5</v>
      </c>
      <c r="I148" s="221"/>
      <c r="J148" s="222">
        <f>ROUND(I148*H148,2)</f>
        <v>0</v>
      </c>
      <c r="K148" s="218" t="s">
        <v>296</v>
      </c>
      <c r="L148" s="46"/>
      <c r="M148" s="223" t="s">
        <v>19</v>
      </c>
      <c r="N148" s="224" t="s">
        <v>45</v>
      </c>
      <c r="O148" s="86"/>
      <c r="P148" s="225">
        <f>O148*H148</f>
        <v>0</v>
      </c>
      <c r="Q148" s="225">
        <v>0.0057099999999999998</v>
      </c>
      <c r="R148" s="225">
        <f>Q148*H148</f>
        <v>0.0085649999999999997</v>
      </c>
      <c r="S148" s="225">
        <v>0</v>
      </c>
      <c r="T148" s="226">
        <f>S148*H148</f>
        <v>0</v>
      </c>
      <c r="U148" s="40"/>
      <c r="V148" s="40"/>
      <c r="W148" s="40"/>
      <c r="X148" s="40"/>
      <c r="Y148" s="40"/>
      <c r="Z148" s="40"/>
      <c r="AA148" s="40"/>
      <c r="AB148" s="40"/>
      <c r="AC148" s="40"/>
      <c r="AD148" s="40"/>
      <c r="AE148" s="40"/>
      <c r="AR148" s="227" t="s">
        <v>217</v>
      </c>
      <c r="AT148" s="227" t="s">
        <v>212</v>
      </c>
      <c r="AU148" s="227" t="s">
        <v>83</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217</v>
      </c>
      <c r="BM148" s="227" t="s">
        <v>5279</v>
      </c>
    </row>
    <row r="149" s="13" customFormat="1">
      <c r="A149" s="13"/>
      <c r="B149" s="234"/>
      <c r="C149" s="235"/>
      <c r="D149" s="236" t="s">
        <v>221</v>
      </c>
      <c r="E149" s="237" t="s">
        <v>19</v>
      </c>
      <c r="F149" s="238" t="s">
        <v>5280</v>
      </c>
      <c r="G149" s="235"/>
      <c r="H149" s="237" t="s">
        <v>19</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221</v>
      </c>
      <c r="AU149" s="244" t="s">
        <v>83</v>
      </c>
      <c r="AV149" s="13" t="s">
        <v>81</v>
      </c>
      <c r="AW149" s="13" t="s">
        <v>34</v>
      </c>
      <c r="AX149" s="13" t="s">
        <v>74</v>
      </c>
      <c r="AY149" s="244" t="s">
        <v>210</v>
      </c>
    </row>
    <row r="150" s="14" customFormat="1">
      <c r="A150" s="14"/>
      <c r="B150" s="245"/>
      <c r="C150" s="246"/>
      <c r="D150" s="236" t="s">
        <v>221</v>
      </c>
      <c r="E150" s="247" t="s">
        <v>19</v>
      </c>
      <c r="F150" s="248" t="s">
        <v>5281</v>
      </c>
      <c r="G150" s="246"/>
      <c r="H150" s="249">
        <v>1.5</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221</v>
      </c>
      <c r="AU150" s="255" t="s">
        <v>83</v>
      </c>
      <c r="AV150" s="14" t="s">
        <v>83</v>
      </c>
      <c r="AW150" s="14" t="s">
        <v>34</v>
      </c>
      <c r="AX150" s="14" t="s">
        <v>81</v>
      </c>
      <c r="AY150" s="255" t="s">
        <v>210</v>
      </c>
    </row>
    <row r="151" s="2" customFormat="1" ht="21.75" customHeight="1">
      <c r="A151" s="40"/>
      <c r="B151" s="41"/>
      <c r="C151" s="216" t="s">
        <v>307</v>
      </c>
      <c r="D151" s="216" t="s">
        <v>212</v>
      </c>
      <c r="E151" s="217" t="s">
        <v>5282</v>
      </c>
      <c r="F151" s="218" t="s">
        <v>5283</v>
      </c>
      <c r="G151" s="219" t="s">
        <v>215</v>
      </c>
      <c r="H151" s="220">
        <v>0.23300000000000001</v>
      </c>
      <c r="I151" s="221"/>
      <c r="J151" s="222">
        <f>ROUND(I151*H151,2)</f>
        <v>0</v>
      </c>
      <c r="K151" s="218" t="s">
        <v>216</v>
      </c>
      <c r="L151" s="46"/>
      <c r="M151" s="223" t="s">
        <v>19</v>
      </c>
      <c r="N151" s="224" t="s">
        <v>45</v>
      </c>
      <c r="O151" s="86"/>
      <c r="P151" s="225">
        <f>O151*H151</f>
        <v>0</v>
      </c>
      <c r="Q151" s="225">
        <v>2.3010199999999998</v>
      </c>
      <c r="R151" s="225">
        <f>Q151*H151</f>
        <v>0.53613765999999996</v>
      </c>
      <c r="S151" s="225">
        <v>0</v>
      </c>
      <c r="T151" s="226">
        <f>S151*H151</f>
        <v>0</v>
      </c>
      <c r="U151" s="40"/>
      <c r="V151" s="40"/>
      <c r="W151" s="40"/>
      <c r="X151" s="40"/>
      <c r="Y151" s="40"/>
      <c r="Z151" s="40"/>
      <c r="AA151" s="40"/>
      <c r="AB151" s="40"/>
      <c r="AC151" s="40"/>
      <c r="AD151" s="40"/>
      <c r="AE151" s="40"/>
      <c r="AR151" s="227" t="s">
        <v>217</v>
      </c>
      <c r="AT151" s="227" t="s">
        <v>212</v>
      </c>
      <c r="AU151" s="227" t="s">
        <v>83</v>
      </c>
      <c r="AY151" s="19" t="s">
        <v>210</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217</v>
      </c>
      <c r="BM151" s="227" t="s">
        <v>5284</v>
      </c>
    </row>
    <row r="152" s="2" customFormat="1">
      <c r="A152" s="40"/>
      <c r="B152" s="41"/>
      <c r="C152" s="42"/>
      <c r="D152" s="229" t="s">
        <v>219</v>
      </c>
      <c r="E152" s="42"/>
      <c r="F152" s="230" t="s">
        <v>5285</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219</v>
      </c>
      <c r="AU152" s="19" t="s">
        <v>83</v>
      </c>
    </row>
    <row r="153" s="13" customFormat="1">
      <c r="A153" s="13"/>
      <c r="B153" s="234"/>
      <c r="C153" s="235"/>
      <c r="D153" s="236" t="s">
        <v>221</v>
      </c>
      <c r="E153" s="237" t="s">
        <v>19</v>
      </c>
      <c r="F153" s="238" t="s">
        <v>5286</v>
      </c>
      <c r="G153" s="235"/>
      <c r="H153" s="237" t="s">
        <v>19</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221</v>
      </c>
      <c r="AU153" s="244" t="s">
        <v>83</v>
      </c>
      <c r="AV153" s="13" t="s">
        <v>81</v>
      </c>
      <c r="AW153" s="13" t="s">
        <v>34</v>
      </c>
      <c r="AX153" s="13" t="s">
        <v>74</v>
      </c>
      <c r="AY153" s="244" t="s">
        <v>210</v>
      </c>
    </row>
    <row r="154" s="14" customFormat="1">
      <c r="A154" s="14"/>
      <c r="B154" s="245"/>
      <c r="C154" s="246"/>
      <c r="D154" s="236" t="s">
        <v>221</v>
      </c>
      <c r="E154" s="247" t="s">
        <v>19</v>
      </c>
      <c r="F154" s="248" t="s">
        <v>5287</v>
      </c>
      <c r="G154" s="246"/>
      <c r="H154" s="249">
        <v>0.22500000000000001</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221</v>
      </c>
      <c r="AU154" s="255" t="s">
        <v>83</v>
      </c>
      <c r="AV154" s="14" t="s">
        <v>83</v>
      </c>
      <c r="AW154" s="14" t="s">
        <v>34</v>
      </c>
      <c r="AX154" s="14" t="s">
        <v>74</v>
      </c>
      <c r="AY154" s="255" t="s">
        <v>210</v>
      </c>
    </row>
    <row r="155" s="14" customFormat="1">
      <c r="A155" s="14"/>
      <c r="B155" s="245"/>
      <c r="C155" s="246"/>
      <c r="D155" s="236" t="s">
        <v>221</v>
      </c>
      <c r="E155" s="247" t="s">
        <v>19</v>
      </c>
      <c r="F155" s="248" t="s">
        <v>5288</v>
      </c>
      <c r="G155" s="246"/>
      <c r="H155" s="249">
        <v>0.0080000000000000002</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221</v>
      </c>
      <c r="AU155" s="255" t="s">
        <v>83</v>
      </c>
      <c r="AV155" s="14" t="s">
        <v>83</v>
      </c>
      <c r="AW155" s="14" t="s">
        <v>34</v>
      </c>
      <c r="AX155" s="14" t="s">
        <v>74</v>
      </c>
      <c r="AY155" s="255" t="s">
        <v>210</v>
      </c>
    </row>
    <row r="156" s="16" customFormat="1">
      <c r="A156" s="16"/>
      <c r="B156" s="267"/>
      <c r="C156" s="268"/>
      <c r="D156" s="236" t="s">
        <v>221</v>
      </c>
      <c r="E156" s="269" t="s">
        <v>19</v>
      </c>
      <c r="F156" s="270" t="s">
        <v>236</v>
      </c>
      <c r="G156" s="268"/>
      <c r="H156" s="271">
        <v>0.23300000000000001</v>
      </c>
      <c r="I156" s="272"/>
      <c r="J156" s="268"/>
      <c r="K156" s="268"/>
      <c r="L156" s="273"/>
      <c r="M156" s="274"/>
      <c r="N156" s="275"/>
      <c r="O156" s="275"/>
      <c r="P156" s="275"/>
      <c r="Q156" s="275"/>
      <c r="R156" s="275"/>
      <c r="S156" s="275"/>
      <c r="T156" s="276"/>
      <c r="U156" s="16"/>
      <c r="V156" s="16"/>
      <c r="W156" s="16"/>
      <c r="X156" s="16"/>
      <c r="Y156" s="16"/>
      <c r="Z156" s="16"/>
      <c r="AA156" s="16"/>
      <c r="AB156" s="16"/>
      <c r="AC156" s="16"/>
      <c r="AD156" s="16"/>
      <c r="AE156" s="16"/>
      <c r="AT156" s="277" t="s">
        <v>221</v>
      </c>
      <c r="AU156" s="277" t="s">
        <v>83</v>
      </c>
      <c r="AV156" s="16" t="s">
        <v>217</v>
      </c>
      <c r="AW156" s="16" t="s">
        <v>34</v>
      </c>
      <c r="AX156" s="16" t="s">
        <v>81</v>
      </c>
      <c r="AY156" s="277" t="s">
        <v>210</v>
      </c>
    </row>
    <row r="157" s="2" customFormat="1" ht="16.5" customHeight="1">
      <c r="A157" s="40"/>
      <c r="B157" s="41"/>
      <c r="C157" s="216" t="s">
        <v>314</v>
      </c>
      <c r="D157" s="216" t="s">
        <v>212</v>
      </c>
      <c r="E157" s="217" t="s">
        <v>2724</v>
      </c>
      <c r="F157" s="218" t="s">
        <v>5289</v>
      </c>
      <c r="G157" s="219" t="s">
        <v>270</v>
      </c>
      <c r="H157" s="220">
        <v>1.1299999999999999</v>
      </c>
      <c r="I157" s="221"/>
      <c r="J157" s="222">
        <f>ROUND(I157*H157,2)</f>
        <v>0</v>
      </c>
      <c r="K157" s="218" t="s">
        <v>296</v>
      </c>
      <c r="L157" s="46"/>
      <c r="M157" s="223" t="s">
        <v>19</v>
      </c>
      <c r="N157" s="224" t="s">
        <v>45</v>
      </c>
      <c r="O157" s="86"/>
      <c r="P157" s="225">
        <f>O157*H157</f>
        <v>0</v>
      </c>
      <c r="Q157" s="225">
        <v>0.0050000000000000001</v>
      </c>
      <c r="R157" s="225">
        <f>Q157*H157</f>
        <v>0.0056499999999999996</v>
      </c>
      <c r="S157" s="225">
        <v>0</v>
      </c>
      <c r="T157" s="226">
        <f>S157*H157</f>
        <v>0</v>
      </c>
      <c r="U157" s="40"/>
      <c r="V157" s="40"/>
      <c r="W157" s="40"/>
      <c r="X157" s="40"/>
      <c r="Y157" s="40"/>
      <c r="Z157" s="40"/>
      <c r="AA157" s="40"/>
      <c r="AB157" s="40"/>
      <c r="AC157" s="40"/>
      <c r="AD157" s="40"/>
      <c r="AE157" s="40"/>
      <c r="AR157" s="227" t="s">
        <v>217</v>
      </c>
      <c r="AT157" s="227" t="s">
        <v>212</v>
      </c>
      <c r="AU157" s="227" t="s">
        <v>83</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5290</v>
      </c>
    </row>
    <row r="158" s="14" customFormat="1">
      <c r="A158" s="14"/>
      <c r="B158" s="245"/>
      <c r="C158" s="246"/>
      <c r="D158" s="236" t="s">
        <v>221</v>
      </c>
      <c r="E158" s="247" t="s">
        <v>19</v>
      </c>
      <c r="F158" s="248" t="s">
        <v>5291</v>
      </c>
      <c r="G158" s="246"/>
      <c r="H158" s="249">
        <v>1.1299999999999999</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221</v>
      </c>
      <c r="AU158" s="255" t="s">
        <v>83</v>
      </c>
      <c r="AV158" s="14" t="s">
        <v>83</v>
      </c>
      <c r="AW158" s="14" t="s">
        <v>34</v>
      </c>
      <c r="AX158" s="14" t="s">
        <v>81</v>
      </c>
      <c r="AY158" s="255" t="s">
        <v>210</v>
      </c>
    </row>
    <row r="159" s="2" customFormat="1" ht="16.5" customHeight="1">
      <c r="A159" s="40"/>
      <c r="B159" s="41"/>
      <c r="C159" s="216" t="s">
        <v>332</v>
      </c>
      <c r="D159" s="216" t="s">
        <v>212</v>
      </c>
      <c r="E159" s="217" t="s">
        <v>5292</v>
      </c>
      <c r="F159" s="218" t="s">
        <v>5293</v>
      </c>
      <c r="G159" s="219" t="s">
        <v>270</v>
      </c>
      <c r="H159" s="220">
        <v>3</v>
      </c>
      <c r="I159" s="221"/>
      <c r="J159" s="222">
        <f>ROUND(I159*H159,2)</f>
        <v>0</v>
      </c>
      <c r="K159" s="218" t="s">
        <v>296</v>
      </c>
      <c r="L159" s="46"/>
      <c r="M159" s="223" t="s">
        <v>19</v>
      </c>
      <c r="N159" s="224" t="s">
        <v>45</v>
      </c>
      <c r="O159" s="86"/>
      <c r="P159" s="225">
        <f>O159*H159</f>
        <v>0</v>
      </c>
      <c r="Q159" s="225">
        <v>0.0040000000000000001</v>
      </c>
      <c r="R159" s="225">
        <f>Q159*H159</f>
        <v>0.012</v>
      </c>
      <c r="S159" s="225">
        <v>0</v>
      </c>
      <c r="T159" s="226">
        <f>S159*H159</f>
        <v>0</v>
      </c>
      <c r="U159" s="40"/>
      <c r="V159" s="40"/>
      <c r="W159" s="40"/>
      <c r="X159" s="40"/>
      <c r="Y159" s="40"/>
      <c r="Z159" s="40"/>
      <c r="AA159" s="40"/>
      <c r="AB159" s="40"/>
      <c r="AC159" s="40"/>
      <c r="AD159" s="40"/>
      <c r="AE159" s="40"/>
      <c r="AR159" s="227" t="s">
        <v>217</v>
      </c>
      <c r="AT159" s="227" t="s">
        <v>212</v>
      </c>
      <c r="AU159" s="227" t="s">
        <v>83</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5294</v>
      </c>
    </row>
    <row r="160" s="13" customFormat="1">
      <c r="A160" s="13"/>
      <c r="B160" s="234"/>
      <c r="C160" s="235"/>
      <c r="D160" s="236" t="s">
        <v>221</v>
      </c>
      <c r="E160" s="237" t="s">
        <v>19</v>
      </c>
      <c r="F160" s="238" t="s">
        <v>5295</v>
      </c>
      <c r="G160" s="235"/>
      <c r="H160" s="237" t="s">
        <v>19</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221</v>
      </c>
      <c r="AU160" s="244" t="s">
        <v>83</v>
      </c>
      <c r="AV160" s="13" t="s">
        <v>81</v>
      </c>
      <c r="AW160" s="13" t="s">
        <v>34</v>
      </c>
      <c r="AX160" s="13" t="s">
        <v>74</v>
      </c>
      <c r="AY160" s="244" t="s">
        <v>210</v>
      </c>
    </row>
    <row r="161" s="14" customFormat="1">
      <c r="A161" s="14"/>
      <c r="B161" s="245"/>
      <c r="C161" s="246"/>
      <c r="D161" s="236" t="s">
        <v>221</v>
      </c>
      <c r="E161" s="247" t="s">
        <v>19</v>
      </c>
      <c r="F161" s="248" t="s">
        <v>5296</v>
      </c>
      <c r="G161" s="246"/>
      <c r="H161" s="249">
        <v>3</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221</v>
      </c>
      <c r="AU161" s="255" t="s">
        <v>83</v>
      </c>
      <c r="AV161" s="14" t="s">
        <v>83</v>
      </c>
      <c r="AW161" s="14" t="s">
        <v>34</v>
      </c>
      <c r="AX161" s="14" t="s">
        <v>81</v>
      </c>
      <c r="AY161" s="255" t="s">
        <v>210</v>
      </c>
    </row>
    <row r="162" s="12" customFormat="1" ht="22.8" customHeight="1">
      <c r="A162" s="12"/>
      <c r="B162" s="200"/>
      <c r="C162" s="201"/>
      <c r="D162" s="202" t="s">
        <v>73</v>
      </c>
      <c r="E162" s="214" t="s">
        <v>292</v>
      </c>
      <c r="F162" s="214" t="s">
        <v>455</v>
      </c>
      <c r="G162" s="201"/>
      <c r="H162" s="201"/>
      <c r="I162" s="204"/>
      <c r="J162" s="215">
        <f>BK162</f>
        <v>0</v>
      </c>
      <c r="K162" s="201"/>
      <c r="L162" s="206"/>
      <c r="M162" s="207"/>
      <c r="N162" s="208"/>
      <c r="O162" s="208"/>
      <c r="P162" s="209">
        <f>SUM(P163:P183)</f>
        <v>0</v>
      </c>
      <c r="Q162" s="208"/>
      <c r="R162" s="209">
        <f>SUM(R163:R183)</f>
        <v>0</v>
      </c>
      <c r="S162" s="208"/>
      <c r="T162" s="210">
        <f>SUM(T163:T183)</f>
        <v>0.41999999999999998</v>
      </c>
      <c r="U162" s="12"/>
      <c r="V162" s="12"/>
      <c r="W162" s="12"/>
      <c r="X162" s="12"/>
      <c r="Y162" s="12"/>
      <c r="Z162" s="12"/>
      <c r="AA162" s="12"/>
      <c r="AB162" s="12"/>
      <c r="AC162" s="12"/>
      <c r="AD162" s="12"/>
      <c r="AE162" s="12"/>
      <c r="AR162" s="211" t="s">
        <v>81</v>
      </c>
      <c r="AT162" s="212" t="s">
        <v>73</v>
      </c>
      <c r="AU162" s="212" t="s">
        <v>81</v>
      </c>
      <c r="AY162" s="211" t="s">
        <v>210</v>
      </c>
      <c r="BK162" s="213">
        <f>SUM(BK163:BK183)</f>
        <v>0</v>
      </c>
    </row>
    <row r="163" s="2" customFormat="1" ht="24.15" customHeight="1">
      <c r="A163" s="40"/>
      <c r="B163" s="41"/>
      <c r="C163" s="216" t="s">
        <v>349</v>
      </c>
      <c r="D163" s="216" t="s">
        <v>212</v>
      </c>
      <c r="E163" s="217" t="s">
        <v>5297</v>
      </c>
      <c r="F163" s="218" t="s">
        <v>5298</v>
      </c>
      <c r="G163" s="219" t="s">
        <v>270</v>
      </c>
      <c r="H163" s="220">
        <v>379.19999999999999</v>
      </c>
      <c r="I163" s="221"/>
      <c r="J163" s="222">
        <f>ROUND(I163*H163,2)</f>
        <v>0</v>
      </c>
      <c r="K163" s="218" t="s">
        <v>216</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217</v>
      </c>
      <c r="AT163" s="227" t="s">
        <v>212</v>
      </c>
      <c r="AU163" s="227" t="s">
        <v>83</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217</v>
      </c>
      <c r="BM163" s="227" t="s">
        <v>5299</v>
      </c>
    </row>
    <row r="164" s="2" customFormat="1">
      <c r="A164" s="40"/>
      <c r="B164" s="41"/>
      <c r="C164" s="42"/>
      <c r="D164" s="229" t="s">
        <v>219</v>
      </c>
      <c r="E164" s="42"/>
      <c r="F164" s="230" t="s">
        <v>5300</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219</v>
      </c>
      <c r="AU164" s="19" t="s">
        <v>83</v>
      </c>
    </row>
    <row r="165" s="13" customFormat="1">
      <c r="A165" s="13"/>
      <c r="B165" s="234"/>
      <c r="C165" s="235"/>
      <c r="D165" s="236" t="s">
        <v>221</v>
      </c>
      <c r="E165" s="237" t="s">
        <v>19</v>
      </c>
      <c r="F165" s="238" t="s">
        <v>5301</v>
      </c>
      <c r="G165" s="235"/>
      <c r="H165" s="237" t="s">
        <v>19</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221</v>
      </c>
      <c r="AU165" s="244" t="s">
        <v>83</v>
      </c>
      <c r="AV165" s="13" t="s">
        <v>81</v>
      </c>
      <c r="AW165" s="13" t="s">
        <v>34</v>
      </c>
      <c r="AX165" s="13" t="s">
        <v>74</v>
      </c>
      <c r="AY165" s="244" t="s">
        <v>210</v>
      </c>
    </row>
    <row r="166" s="14" customFormat="1">
      <c r="A166" s="14"/>
      <c r="B166" s="245"/>
      <c r="C166" s="246"/>
      <c r="D166" s="236" t="s">
        <v>221</v>
      </c>
      <c r="E166" s="247" t="s">
        <v>19</v>
      </c>
      <c r="F166" s="248" t="s">
        <v>5302</v>
      </c>
      <c r="G166" s="246"/>
      <c r="H166" s="249">
        <v>379.19999999999999</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221</v>
      </c>
      <c r="AU166" s="255" t="s">
        <v>83</v>
      </c>
      <c r="AV166" s="14" t="s">
        <v>83</v>
      </c>
      <c r="AW166" s="14" t="s">
        <v>34</v>
      </c>
      <c r="AX166" s="14" t="s">
        <v>81</v>
      </c>
      <c r="AY166" s="255" t="s">
        <v>210</v>
      </c>
    </row>
    <row r="167" s="2" customFormat="1" ht="24.15" customHeight="1">
      <c r="A167" s="40"/>
      <c r="B167" s="41"/>
      <c r="C167" s="216" t="s">
        <v>8</v>
      </c>
      <c r="D167" s="216" t="s">
        <v>212</v>
      </c>
      <c r="E167" s="217" t="s">
        <v>5303</v>
      </c>
      <c r="F167" s="218" t="s">
        <v>5304</v>
      </c>
      <c r="G167" s="219" t="s">
        <v>270</v>
      </c>
      <c r="H167" s="220">
        <v>22752</v>
      </c>
      <c r="I167" s="221"/>
      <c r="J167" s="222">
        <f>ROUND(I167*H167,2)</f>
        <v>0</v>
      </c>
      <c r="K167" s="218" t="s">
        <v>216</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217</v>
      </c>
      <c r="AT167" s="227" t="s">
        <v>212</v>
      </c>
      <c r="AU167" s="227" t="s">
        <v>83</v>
      </c>
      <c r="AY167" s="19" t="s">
        <v>210</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217</v>
      </c>
      <c r="BM167" s="227" t="s">
        <v>5305</v>
      </c>
    </row>
    <row r="168" s="2" customFormat="1">
      <c r="A168" s="40"/>
      <c r="B168" s="41"/>
      <c r="C168" s="42"/>
      <c r="D168" s="229" t="s">
        <v>219</v>
      </c>
      <c r="E168" s="42"/>
      <c r="F168" s="230" t="s">
        <v>5306</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219</v>
      </c>
      <c r="AU168" s="19" t="s">
        <v>83</v>
      </c>
    </row>
    <row r="169" s="13" customFormat="1">
      <c r="A169" s="13"/>
      <c r="B169" s="234"/>
      <c r="C169" s="235"/>
      <c r="D169" s="236" t="s">
        <v>221</v>
      </c>
      <c r="E169" s="237" t="s">
        <v>19</v>
      </c>
      <c r="F169" s="238" t="s">
        <v>5307</v>
      </c>
      <c r="G169" s="235"/>
      <c r="H169" s="237" t="s">
        <v>19</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221</v>
      </c>
      <c r="AU169" s="244" t="s">
        <v>83</v>
      </c>
      <c r="AV169" s="13" t="s">
        <v>81</v>
      </c>
      <c r="AW169" s="13" t="s">
        <v>34</v>
      </c>
      <c r="AX169" s="13" t="s">
        <v>74</v>
      </c>
      <c r="AY169" s="244" t="s">
        <v>210</v>
      </c>
    </row>
    <row r="170" s="14" customFormat="1">
      <c r="A170" s="14"/>
      <c r="B170" s="245"/>
      <c r="C170" s="246"/>
      <c r="D170" s="236" t="s">
        <v>221</v>
      </c>
      <c r="E170" s="247" t="s">
        <v>19</v>
      </c>
      <c r="F170" s="248" t="s">
        <v>5308</v>
      </c>
      <c r="G170" s="246"/>
      <c r="H170" s="249">
        <v>22752</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221</v>
      </c>
      <c r="AU170" s="255" t="s">
        <v>83</v>
      </c>
      <c r="AV170" s="14" t="s">
        <v>83</v>
      </c>
      <c r="AW170" s="14" t="s">
        <v>34</v>
      </c>
      <c r="AX170" s="14" t="s">
        <v>81</v>
      </c>
      <c r="AY170" s="255" t="s">
        <v>210</v>
      </c>
    </row>
    <row r="171" s="2" customFormat="1" ht="24.15" customHeight="1">
      <c r="A171" s="40"/>
      <c r="B171" s="41"/>
      <c r="C171" s="216" t="s">
        <v>368</v>
      </c>
      <c r="D171" s="216" t="s">
        <v>212</v>
      </c>
      <c r="E171" s="217" t="s">
        <v>5309</v>
      </c>
      <c r="F171" s="218" t="s">
        <v>5310</v>
      </c>
      <c r="G171" s="219" t="s">
        <v>270</v>
      </c>
      <c r="H171" s="220">
        <v>379.19999999999999</v>
      </c>
      <c r="I171" s="221"/>
      <c r="J171" s="222">
        <f>ROUND(I171*H171,2)</f>
        <v>0</v>
      </c>
      <c r="K171" s="218" t="s">
        <v>216</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217</v>
      </c>
      <c r="AT171" s="227" t="s">
        <v>212</v>
      </c>
      <c r="AU171" s="227" t="s">
        <v>83</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217</v>
      </c>
      <c r="BM171" s="227" t="s">
        <v>5311</v>
      </c>
    </row>
    <row r="172" s="2" customFormat="1">
      <c r="A172" s="40"/>
      <c r="B172" s="41"/>
      <c r="C172" s="42"/>
      <c r="D172" s="229" t="s">
        <v>219</v>
      </c>
      <c r="E172" s="42"/>
      <c r="F172" s="230" t="s">
        <v>5312</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219</v>
      </c>
      <c r="AU172" s="19" t="s">
        <v>83</v>
      </c>
    </row>
    <row r="173" s="2" customFormat="1" ht="16.5" customHeight="1">
      <c r="A173" s="40"/>
      <c r="B173" s="41"/>
      <c r="C173" s="216" t="s">
        <v>374</v>
      </c>
      <c r="D173" s="216" t="s">
        <v>212</v>
      </c>
      <c r="E173" s="217" t="s">
        <v>4990</v>
      </c>
      <c r="F173" s="218" t="s">
        <v>4991</v>
      </c>
      <c r="G173" s="219" t="s">
        <v>270</v>
      </c>
      <c r="H173" s="220">
        <v>379.19999999999999</v>
      </c>
      <c r="I173" s="221"/>
      <c r="J173" s="222">
        <f>ROUND(I173*H173,2)</f>
        <v>0</v>
      </c>
      <c r="K173" s="218" t="s">
        <v>216</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217</v>
      </c>
      <c r="AT173" s="227" t="s">
        <v>212</v>
      </c>
      <c r="AU173" s="227" t="s">
        <v>83</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5313</v>
      </c>
    </row>
    <row r="174" s="2" customFormat="1">
      <c r="A174" s="40"/>
      <c r="B174" s="41"/>
      <c r="C174" s="42"/>
      <c r="D174" s="229" t="s">
        <v>219</v>
      </c>
      <c r="E174" s="42"/>
      <c r="F174" s="230" t="s">
        <v>4993</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219</v>
      </c>
      <c r="AU174" s="19" t="s">
        <v>83</v>
      </c>
    </row>
    <row r="175" s="2" customFormat="1" ht="16.5" customHeight="1">
      <c r="A175" s="40"/>
      <c r="B175" s="41"/>
      <c r="C175" s="216" t="s">
        <v>386</v>
      </c>
      <c r="D175" s="216" t="s">
        <v>212</v>
      </c>
      <c r="E175" s="217" t="s">
        <v>4994</v>
      </c>
      <c r="F175" s="218" t="s">
        <v>4995</v>
      </c>
      <c r="G175" s="219" t="s">
        <v>270</v>
      </c>
      <c r="H175" s="220">
        <v>22752</v>
      </c>
      <c r="I175" s="221"/>
      <c r="J175" s="222">
        <f>ROUND(I175*H175,2)</f>
        <v>0</v>
      </c>
      <c r="K175" s="218" t="s">
        <v>216</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217</v>
      </c>
      <c r="AT175" s="227" t="s">
        <v>212</v>
      </c>
      <c r="AU175" s="227" t="s">
        <v>83</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217</v>
      </c>
      <c r="BM175" s="227" t="s">
        <v>5314</v>
      </c>
    </row>
    <row r="176" s="2" customFormat="1">
      <c r="A176" s="40"/>
      <c r="B176" s="41"/>
      <c r="C176" s="42"/>
      <c r="D176" s="229" t="s">
        <v>219</v>
      </c>
      <c r="E176" s="42"/>
      <c r="F176" s="230" t="s">
        <v>4997</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219</v>
      </c>
      <c r="AU176" s="19" t="s">
        <v>83</v>
      </c>
    </row>
    <row r="177" s="2" customFormat="1" ht="16.5" customHeight="1">
      <c r="A177" s="40"/>
      <c r="B177" s="41"/>
      <c r="C177" s="216" t="s">
        <v>399</v>
      </c>
      <c r="D177" s="216" t="s">
        <v>212</v>
      </c>
      <c r="E177" s="217" t="s">
        <v>4998</v>
      </c>
      <c r="F177" s="218" t="s">
        <v>4999</v>
      </c>
      <c r="G177" s="219" t="s">
        <v>270</v>
      </c>
      <c r="H177" s="220">
        <v>379.19999999999999</v>
      </c>
      <c r="I177" s="221"/>
      <c r="J177" s="222">
        <f>ROUND(I177*H177,2)</f>
        <v>0</v>
      </c>
      <c r="K177" s="218" t="s">
        <v>216</v>
      </c>
      <c r="L177" s="46"/>
      <c r="M177" s="223" t="s">
        <v>19</v>
      </c>
      <c r="N177" s="224"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217</v>
      </c>
      <c r="AT177" s="227" t="s">
        <v>212</v>
      </c>
      <c r="AU177" s="227" t="s">
        <v>83</v>
      </c>
      <c r="AY177" s="19" t="s">
        <v>210</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217</v>
      </c>
      <c r="BM177" s="227" t="s">
        <v>5315</v>
      </c>
    </row>
    <row r="178" s="2" customFormat="1">
      <c r="A178" s="40"/>
      <c r="B178" s="41"/>
      <c r="C178" s="42"/>
      <c r="D178" s="229" t="s">
        <v>219</v>
      </c>
      <c r="E178" s="42"/>
      <c r="F178" s="230" t="s">
        <v>5001</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219</v>
      </c>
      <c r="AU178" s="19" t="s">
        <v>83</v>
      </c>
    </row>
    <row r="179" s="2" customFormat="1" ht="21.75" customHeight="1">
      <c r="A179" s="40"/>
      <c r="B179" s="41"/>
      <c r="C179" s="216" t="s">
        <v>406</v>
      </c>
      <c r="D179" s="216" t="s">
        <v>212</v>
      </c>
      <c r="E179" s="217" t="s">
        <v>5316</v>
      </c>
      <c r="F179" s="218" t="s">
        <v>5317</v>
      </c>
      <c r="G179" s="219" t="s">
        <v>215</v>
      </c>
      <c r="H179" s="220">
        <v>0.29999999999999999</v>
      </c>
      <c r="I179" s="221"/>
      <c r="J179" s="222">
        <f>ROUND(I179*H179,2)</f>
        <v>0</v>
      </c>
      <c r="K179" s="218" t="s">
        <v>216</v>
      </c>
      <c r="L179" s="46"/>
      <c r="M179" s="223" t="s">
        <v>19</v>
      </c>
      <c r="N179" s="224" t="s">
        <v>45</v>
      </c>
      <c r="O179" s="86"/>
      <c r="P179" s="225">
        <f>O179*H179</f>
        <v>0</v>
      </c>
      <c r="Q179" s="225">
        <v>0</v>
      </c>
      <c r="R179" s="225">
        <f>Q179*H179</f>
        <v>0</v>
      </c>
      <c r="S179" s="225">
        <v>1.3999999999999999</v>
      </c>
      <c r="T179" s="226">
        <f>S179*H179</f>
        <v>0.41999999999999998</v>
      </c>
      <c r="U179" s="40"/>
      <c r="V179" s="40"/>
      <c r="W179" s="40"/>
      <c r="X179" s="40"/>
      <c r="Y179" s="40"/>
      <c r="Z179" s="40"/>
      <c r="AA179" s="40"/>
      <c r="AB179" s="40"/>
      <c r="AC179" s="40"/>
      <c r="AD179" s="40"/>
      <c r="AE179" s="40"/>
      <c r="AR179" s="227" t="s">
        <v>217</v>
      </c>
      <c r="AT179" s="227" t="s">
        <v>212</v>
      </c>
      <c r="AU179" s="227" t="s">
        <v>83</v>
      </c>
      <c r="AY179" s="19" t="s">
        <v>210</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217</v>
      </c>
      <c r="BM179" s="227" t="s">
        <v>5318</v>
      </c>
    </row>
    <row r="180" s="2" customFormat="1">
      <c r="A180" s="40"/>
      <c r="B180" s="41"/>
      <c r="C180" s="42"/>
      <c r="D180" s="229" t="s">
        <v>219</v>
      </c>
      <c r="E180" s="42"/>
      <c r="F180" s="230" t="s">
        <v>5319</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219</v>
      </c>
      <c r="AU180" s="19" t="s">
        <v>83</v>
      </c>
    </row>
    <row r="181" s="13" customFormat="1">
      <c r="A181" s="13"/>
      <c r="B181" s="234"/>
      <c r="C181" s="235"/>
      <c r="D181" s="236" t="s">
        <v>221</v>
      </c>
      <c r="E181" s="237" t="s">
        <v>19</v>
      </c>
      <c r="F181" s="238" t="s">
        <v>5320</v>
      </c>
      <c r="G181" s="235"/>
      <c r="H181" s="237" t="s">
        <v>19</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221</v>
      </c>
      <c r="AU181" s="244" t="s">
        <v>83</v>
      </c>
      <c r="AV181" s="13" t="s">
        <v>81</v>
      </c>
      <c r="AW181" s="13" t="s">
        <v>34</v>
      </c>
      <c r="AX181" s="13" t="s">
        <v>74</v>
      </c>
      <c r="AY181" s="244" t="s">
        <v>210</v>
      </c>
    </row>
    <row r="182" s="13" customFormat="1">
      <c r="A182" s="13"/>
      <c r="B182" s="234"/>
      <c r="C182" s="235"/>
      <c r="D182" s="236" t="s">
        <v>221</v>
      </c>
      <c r="E182" s="237" t="s">
        <v>19</v>
      </c>
      <c r="F182" s="238" t="s">
        <v>5273</v>
      </c>
      <c r="G182" s="235"/>
      <c r="H182" s="237" t="s">
        <v>19</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221</v>
      </c>
      <c r="AU182" s="244" t="s">
        <v>83</v>
      </c>
      <c r="AV182" s="13" t="s">
        <v>81</v>
      </c>
      <c r="AW182" s="13" t="s">
        <v>34</v>
      </c>
      <c r="AX182" s="13" t="s">
        <v>74</v>
      </c>
      <c r="AY182" s="244" t="s">
        <v>210</v>
      </c>
    </row>
    <row r="183" s="14" customFormat="1">
      <c r="A183" s="14"/>
      <c r="B183" s="245"/>
      <c r="C183" s="246"/>
      <c r="D183" s="236" t="s">
        <v>221</v>
      </c>
      <c r="E183" s="247" t="s">
        <v>19</v>
      </c>
      <c r="F183" s="248" t="s">
        <v>5321</v>
      </c>
      <c r="G183" s="246"/>
      <c r="H183" s="249">
        <v>0.29999999999999999</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221</v>
      </c>
      <c r="AU183" s="255" t="s">
        <v>83</v>
      </c>
      <c r="AV183" s="14" t="s">
        <v>83</v>
      </c>
      <c r="AW183" s="14" t="s">
        <v>34</v>
      </c>
      <c r="AX183" s="14" t="s">
        <v>81</v>
      </c>
      <c r="AY183" s="255" t="s">
        <v>210</v>
      </c>
    </row>
    <row r="184" s="12" customFormat="1" ht="22.8" customHeight="1">
      <c r="A184" s="12"/>
      <c r="B184" s="200"/>
      <c r="C184" s="201"/>
      <c r="D184" s="202" t="s">
        <v>73</v>
      </c>
      <c r="E184" s="214" t="s">
        <v>877</v>
      </c>
      <c r="F184" s="214" t="s">
        <v>878</v>
      </c>
      <c r="G184" s="201"/>
      <c r="H184" s="201"/>
      <c r="I184" s="204"/>
      <c r="J184" s="215">
        <f>BK184</f>
        <v>0</v>
      </c>
      <c r="K184" s="201"/>
      <c r="L184" s="206"/>
      <c r="M184" s="207"/>
      <c r="N184" s="208"/>
      <c r="O184" s="208"/>
      <c r="P184" s="209">
        <f>SUM(P185:P222)</f>
        <v>0</v>
      </c>
      <c r="Q184" s="208"/>
      <c r="R184" s="209">
        <f>SUM(R185:R222)</f>
        <v>0</v>
      </c>
      <c r="S184" s="208"/>
      <c r="T184" s="210">
        <f>SUM(T185:T222)</f>
        <v>0</v>
      </c>
      <c r="U184" s="12"/>
      <c r="V184" s="12"/>
      <c r="W184" s="12"/>
      <c r="X184" s="12"/>
      <c r="Y184" s="12"/>
      <c r="Z184" s="12"/>
      <c r="AA184" s="12"/>
      <c r="AB184" s="12"/>
      <c r="AC184" s="12"/>
      <c r="AD184" s="12"/>
      <c r="AE184" s="12"/>
      <c r="AR184" s="211" t="s">
        <v>81</v>
      </c>
      <c r="AT184" s="212" t="s">
        <v>73</v>
      </c>
      <c r="AU184" s="212" t="s">
        <v>81</v>
      </c>
      <c r="AY184" s="211" t="s">
        <v>210</v>
      </c>
      <c r="BK184" s="213">
        <f>SUM(BK185:BK222)</f>
        <v>0</v>
      </c>
    </row>
    <row r="185" s="2" customFormat="1" ht="16.5" customHeight="1">
      <c r="A185" s="40"/>
      <c r="B185" s="41"/>
      <c r="C185" s="216" t="s">
        <v>7</v>
      </c>
      <c r="D185" s="216" t="s">
        <v>212</v>
      </c>
      <c r="E185" s="217" t="s">
        <v>5322</v>
      </c>
      <c r="F185" s="218" t="s">
        <v>5323</v>
      </c>
      <c r="G185" s="219" t="s">
        <v>417</v>
      </c>
      <c r="H185" s="220">
        <v>10.83</v>
      </c>
      <c r="I185" s="221"/>
      <c r="J185" s="222">
        <f>ROUND(I185*H185,2)</f>
        <v>0</v>
      </c>
      <c r="K185" s="218" t="s">
        <v>216</v>
      </c>
      <c r="L185" s="46"/>
      <c r="M185" s="223" t="s">
        <v>19</v>
      </c>
      <c r="N185" s="224" t="s">
        <v>45</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217</v>
      </c>
      <c r="AT185" s="227" t="s">
        <v>212</v>
      </c>
      <c r="AU185" s="227" t="s">
        <v>83</v>
      </c>
      <c r="AY185" s="19" t="s">
        <v>210</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217</v>
      </c>
      <c r="BM185" s="227" t="s">
        <v>5324</v>
      </c>
    </row>
    <row r="186" s="2" customFormat="1">
      <c r="A186" s="40"/>
      <c r="B186" s="41"/>
      <c r="C186" s="42"/>
      <c r="D186" s="229" t="s">
        <v>219</v>
      </c>
      <c r="E186" s="42"/>
      <c r="F186" s="230" t="s">
        <v>5325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219</v>
      </c>
      <c r="AU186" s="19" t="s">
        <v>83</v>
      </c>
    </row>
    <row r="187" s="13" customFormat="1">
      <c r="A187" s="13"/>
      <c r="B187" s="234"/>
      <c r="C187" s="235"/>
      <c r="D187" s="236" t="s">
        <v>221</v>
      </c>
      <c r="E187" s="237" t="s">
        <v>19</v>
      </c>
      <c r="F187" s="238" t="s">
        <v>5326</v>
      </c>
      <c r="G187" s="235"/>
      <c r="H187" s="237" t="s">
        <v>19</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221</v>
      </c>
      <c r="AU187" s="244" t="s">
        <v>83</v>
      </c>
      <c r="AV187" s="13" t="s">
        <v>81</v>
      </c>
      <c r="AW187" s="13" t="s">
        <v>34</v>
      </c>
      <c r="AX187" s="13" t="s">
        <v>74</v>
      </c>
      <c r="AY187" s="244" t="s">
        <v>210</v>
      </c>
    </row>
    <row r="188" s="14" customFormat="1">
      <c r="A188" s="14"/>
      <c r="B188" s="245"/>
      <c r="C188" s="246"/>
      <c r="D188" s="236" t="s">
        <v>221</v>
      </c>
      <c r="E188" s="247" t="s">
        <v>19</v>
      </c>
      <c r="F188" s="248" t="s">
        <v>5327</v>
      </c>
      <c r="G188" s="246"/>
      <c r="H188" s="249">
        <v>10.83</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221</v>
      </c>
      <c r="AU188" s="255" t="s">
        <v>83</v>
      </c>
      <c r="AV188" s="14" t="s">
        <v>83</v>
      </c>
      <c r="AW188" s="14" t="s">
        <v>34</v>
      </c>
      <c r="AX188" s="14" t="s">
        <v>81</v>
      </c>
      <c r="AY188" s="255" t="s">
        <v>210</v>
      </c>
    </row>
    <row r="189" s="2" customFormat="1" ht="24.15" customHeight="1">
      <c r="A189" s="40"/>
      <c r="B189" s="41"/>
      <c r="C189" s="216" t="s">
        <v>423</v>
      </c>
      <c r="D189" s="216" t="s">
        <v>212</v>
      </c>
      <c r="E189" s="217" t="s">
        <v>5328</v>
      </c>
      <c r="F189" s="218" t="s">
        <v>5329</v>
      </c>
      <c r="G189" s="219" t="s">
        <v>417</v>
      </c>
      <c r="H189" s="220">
        <v>10.83</v>
      </c>
      <c r="I189" s="221"/>
      <c r="J189" s="222">
        <f>ROUND(I189*H189,2)</f>
        <v>0</v>
      </c>
      <c r="K189" s="218" t="s">
        <v>216</v>
      </c>
      <c r="L189" s="46"/>
      <c r="M189" s="223" t="s">
        <v>19</v>
      </c>
      <c r="N189" s="224" t="s">
        <v>45</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217</v>
      </c>
      <c r="AT189" s="227" t="s">
        <v>212</v>
      </c>
      <c r="AU189" s="227" t="s">
        <v>83</v>
      </c>
      <c r="AY189" s="19" t="s">
        <v>210</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217</v>
      </c>
      <c r="BM189" s="227" t="s">
        <v>5330</v>
      </c>
    </row>
    <row r="190" s="2" customFormat="1">
      <c r="A190" s="40"/>
      <c r="B190" s="41"/>
      <c r="C190" s="42"/>
      <c r="D190" s="229" t="s">
        <v>219</v>
      </c>
      <c r="E190" s="42"/>
      <c r="F190" s="230" t="s">
        <v>5331</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219</v>
      </c>
      <c r="AU190" s="19" t="s">
        <v>83</v>
      </c>
    </row>
    <row r="191" s="2" customFormat="1" ht="21.75" customHeight="1">
      <c r="A191" s="40"/>
      <c r="B191" s="41"/>
      <c r="C191" s="216" t="s">
        <v>428</v>
      </c>
      <c r="D191" s="216" t="s">
        <v>212</v>
      </c>
      <c r="E191" s="217" t="s">
        <v>897</v>
      </c>
      <c r="F191" s="218" t="s">
        <v>898</v>
      </c>
      <c r="G191" s="219" t="s">
        <v>356</v>
      </c>
      <c r="H191" s="220">
        <v>6.9909999999999997</v>
      </c>
      <c r="I191" s="221"/>
      <c r="J191" s="222">
        <f>ROUND(I191*H191,2)</f>
        <v>0</v>
      </c>
      <c r="K191" s="218" t="s">
        <v>216</v>
      </c>
      <c r="L191" s="46"/>
      <c r="M191" s="223" t="s">
        <v>19</v>
      </c>
      <c r="N191" s="224" t="s">
        <v>45</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217</v>
      </c>
      <c r="AT191" s="227" t="s">
        <v>212</v>
      </c>
      <c r="AU191" s="227" t="s">
        <v>83</v>
      </c>
      <c r="AY191" s="19" t="s">
        <v>210</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217</v>
      </c>
      <c r="BM191" s="227" t="s">
        <v>5332</v>
      </c>
    </row>
    <row r="192" s="2" customFormat="1">
      <c r="A192" s="40"/>
      <c r="B192" s="41"/>
      <c r="C192" s="42"/>
      <c r="D192" s="229" t="s">
        <v>219</v>
      </c>
      <c r="E192" s="42"/>
      <c r="F192" s="230" t="s">
        <v>900</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219</v>
      </c>
      <c r="AU192" s="19" t="s">
        <v>83</v>
      </c>
    </row>
    <row r="193" s="13" customFormat="1">
      <c r="A193" s="13"/>
      <c r="B193" s="234"/>
      <c r="C193" s="235"/>
      <c r="D193" s="236" t="s">
        <v>221</v>
      </c>
      <c r="E193" s="237" t="s">
        <v>19</v>
      </c>
      <c r="F193" s="238" t="s">
        <v>5333</v>
      </c>
      <c r="G193" s="235"/>
      <c r="H193" s="237" t="s">
        <v>19</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221</v>
      </c>
      <c r="AU193" s="244" t="s">
        <v>83</v>
      </c>
      <c r="AV193" s="13" t="s">
        <v>81</v>
      </c>
      <c r="AW193" s="13" t="s">
        <v>34</v>
      </c>
      <c r="AX193" s="13" t="s">
        <v>74</v>
      </c>
      <c r="AY193" s="244" t="s">
        <v>210</v>
      </c>
    </row>
    <row r="194" s="13" customFormat="1">
      <c r="A194" s="13"/>
      <c r="B194" s="234"/>
      <c r="C194" s="235"/>
      <c r="D194" s="236" t="s">
        <v>221</v>
      </c>
      <c r="E194" s="237" t="s">
        <v>19</v>
      </c>
      <c r="F194" s="238" t="s">
        <v>5326</v>
      </c>
      <c r="G194" s="235"/>
      <c r="H194" s="237" t="s">
        <v>19</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221</v>
      </c>
      <c r="AU194" s="244" t="s">
        <v>83</v>
      </c>
      <c r="AV194" s="13" t="s">
        <v>81</v>
      </c>
      <c r="AW194" s="13" t="s">
        <v>34</v>
      </c>
      <c r="AX194" s="13" t="s">
        <v>74</v>
      </c>
      <c r="AY194" s="244" t="s">
        <v>210</v>
      </c>
    </row>
    <row r="195" s="13" customFormat="1">
      <c r="A195" s="13"/>
      <c r="B195" s="234"/>
      <c r="C195" s="235"/>
      <c r="D195" s="236" t="s">
        <v>221</v>
      </c>
      <c r="E195" s="237" t="s">
        <v>19</v>
      </c>
      <c r="F195" s="238" t="s">
        <v>5334</v>
      </c>
      <c r="G195" s="235"/>
      <c r="H195" s="237" t="s">
        <v>19</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221</v>
      </c>
      <c r="AU195" s="244" t="s">
        <v>83</v>
      </c>
      <c r="AV195" s="13" t="s">
        <v>81</v>
      </c>
      <c r="AW195" s="13" t="s">
        <v>34</v>
      </c>
      <c r="AX195" s="13" t="s">
        <v>74</v>
      </c>
      <c r="AY195" s="244" t="s">
        <v>210</v>
      </c>
    </row>
    <row r="196" s="14" customFormat="1">
      <c r="A196" s="14"/>
      <c r="B196" s="245"/>
      <c r="C196" s="246"/>
      <c r="D196" s="236" t="s">
        <v>221</v>
      </c>
      <c r="E196" s="247" t="s">
        <v>19</v>
      </c>
      <c r="F196" s="248" t="s">
        <v>5335</v>
      </c>
      <c r="G196" s="246"/>
      <c r="H196" s="249">
        <v>2.7000000000000002</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221</v>
      </c>
      <c r="AU196" s="255" t="s">
        <v>83</v>
      </c>
      <c r="AV196" s="14" t="s">
        <v>83</v>
      </c>
      <c r="AW196" s="14" t="s">
        <v>34</v>
      </c>
      <c r="AX196" s="14" t="s">
        <v>74</v>
      </c>
      <c r="AY196" s="255" t="s">
        <v>210</v>
      </c>
    </row>
    <row r="197" s="14" customFormat="1">
      <c r="A197" s="14"/>
      <c r="B197" s="245"/>
      <c r="C197" s="246"/>
      <c r="D197" s="236" t="s">
        <v>221</v>
      </c>
      <c r="E197" s="247" t="s">
        <v>19</v>
      </c>
      <c r="F197" s="248" t="s">
        <v>5336</v>
      </c>
      <c r="G197" s="246"/>
      <c r="H197" s="249">
        <v>0.34999999999999998</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221</v>
      </c>
      <c r="AU197" s="255" t="s">
        <v>83</v>
      </c>
      <c r="AV197" s="14" t="s">
        <v>83</v>
      </c>
      <c r="AW197" s="14" t="s">
        <v>34</v>
      </c>
      <c r="AX197" s="14" t="s">
        <v>74</v>
      </c>
      <c r="AY197" s="255" t="s">
        <v>210</v>
      </c>
    </row>
    <row r="198" s="13" customFormat="1">
      <c r="A198" s="13"/>
      <c r="B198" s="234"/>
      <c r="C198" s="235"/>
      <c r="D198" s="236" t="s">
        <v>221</v>
      </c>
      <c r="E198" s="237" t="s">
        <v>19</v>
      </c>
      <c r="F198" s="238" t="s">
        <v>5273</v>
      </c>
      <c r="G198" s="235"/>
      <c r="H198" s="237" t="s">
        <v>19</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221</v>
      </c>
      <c r="AU198" s="244" t="s">
        <v>83</v>
      </c>
      <c r="AV198" s="13" t="s">
        <v>81</v>
      </c>
      <c r="AW198" s="13" t="s">
        <v>34</v>
      </c>
      <c r="AX198" s="13" t="s">
        <v>74</v>
      </c>
      <c r="AY198" s="244" t="s">
        <v>210</v>
      </c>
    </row>
    <row r="199" s="13" customFormat="1">
      <c r="A199" s="13"/>
      <c r="B199" s="234"/>
      <c r="C199" s="235"/>
      <c r="D199" s="236" t="s">
        <v>221</v>
      </c>
      <c r="E199" s="237" t="s">
        <v>19</v>
      </c>
      <c r="F199" s="238" t="s">
        <v>5337</v>
      </c>
      <c r="G199" s="235"/>
      <c r="H199" s="237" t="s">
        <v>19</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221</v>
      </c>
      <c r="AU199" s="244" t="s">
        <v>83</v>
      </c>
      <c r="AV199" s="13" t="s">
        <v>81</v>
      </c>
      <c r="AW199" s="13" t="s">
        <v>34</v>
      </c>
      <c r="AX199" s="13" t="s">
        <v>74</v>
      </c>
      <c r="AY199" s="244" t="s">
        <v>210</v>
      </c>
    </row>
    <row r="200" s="14" customFormat="1">
      <c r="A200" s="14"/>
      <c r="B200" s="245"/>
      <c r="C200" s="246"/>
      <c r="D200" s="236" t="s">
        <v>221</v>
      </c>
      <c r="E200" s="247" t="s">
        <v>19</v>
      </c>
      <c r="F200" s="248" t="s">
        <v>5338</v>
      </c>
      <c r="G200" s="246"/>
      <c r="H200" s="249">
        <v>0.5</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221</v>
      </c>
      <c r="AU200" s="255" t="s">
        <v>83</v>
      </c>
      <c r="AV200" s="14" t="s">
        <v>83</v>
      </c>
      <c r="AW200" s="14" t="s">
        <v>34</v>
      </c>
      <c r="AX200" s="14" t="s">
        <v>74</v>
      </c>
      <c r="AY200" s="255" t="s">
        <v>210</v>
      </c>
    </row>
    <row r="201" s="15" customFormat="1">
      <c r="A201" s="15"/>
      <c r="B201" s="256"/>
      <c r="C201" s="257"/>
      <c r="D201" s="236" t="s">
        <v>221</v>
      </c>
      <c r="E201" s="258" t="s">
        <v>19</v>
      </c>
      <c r="F201" s="259" t="s">
        <v>234</v>
      </c>
      <c r="G201" s="257"/>
      <c r="H201" s="260">
        <v>3.5500000000000003</v>
      </c>
      <c r="I201" s="261"/>
      <c r="J201" s="257"/>
      <c r="K201" s="257"/>
      <c r="L201" s="262"/>
      <c r="M201" s="263"/>
      <c r="N201" s="264"/>
      <c r="O201" s="264"/>
      <c r="P201" s="264"/>
      <c r="Q201" s="264"/>
      <c r="R201" s="264"/>
      <c r="S201" s="264"/>
      <c r="T201" s="265"/>
      <c r="U201" s="15"/>
      <c r="V201" s="15"/>
      <c r="W201" s="15"/>
      <c r="X201" s="15"/>
      <c r="Y201" s="15"/>
      <c r="Z201" s="15"/>
      <c r="AA201" s="15"/>
      <c r="AB201" s="15"/>
      <c r="AC201" s="15"/>
      <c r="AD201" s="15"/>
      <c r="AE201" s="15"/>
      <c r="AT201" s="266" t="s">
        <v>221</v>
      </c>
      <c r="AU201" s="266" t="s">
        <v>83</v>
      </c>
      <c r="AV201" s="15" t="s">
        <v>91</v>
      </c>
      <c r="AW201" s="15" t="s">
        <v>34</v>
      </c>
      <c r="AX201" s="15" t="s">
        <v>74</v>
      </c>
      <c r="AY201" s="266" t="s">
        <v>210</v>
      </c>
    </row>
    <row r="202" s="13" customFormat="1">
      <c r="A202" s="13"/>
      <c r="B202" s="234"/>
      <c r="C202" s="235"/>
      <c r="D202" s="236" t="s">
        <v>221</v>
      </c>
      <c r="E202" s="237" t="s">
        <v>19</v>
      </c>
      <c r="F202" s="238" t="s">
        <v>5339</v>
      </c>
      <c r="G202" s="235"/>
      <c r="H202" s="237" t="s">
        <v>19</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221</v>
      </c>
      <c r="AU202" s="244" t="s">
        <v>83</v>
      </c>
      <c r="AV202" s="13" t="s">
        <v>81</v>
      </c>
      <c r="AW202" s="13" t="s">
        <v>34</v>
      </c>
      <c r="AX202" s="13" t="s">
        <v>74</v>
      </c>
      <c r="AY202" s="244" t="s">
        <v>210</v>
      </c>
    </row>
    <row r="203" s="14" customFormat="1">
      <c r="A203" s="14"/>
      <c r="B203" s="245"/>
      <c r="C203" s="246"/>
      <c r="D203" s="236" t="s">
        <v>221</v>
      </c>
      <c r="E203" s="247" t="s">
        <v>19</v>
      </c>
      <c r="F203" s="248" t="s">
        <v>5340</v>
      </c>
      <c r="G203" s="246"/>
      <c r="H203" s="249">
        <v>3.4409999999999998</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221</v>
      </c>
      <c r="AU203" s="255" t="s">
        <v>83</v>
      </c>
      <c r="AV203" s="14" t="s">
        <v>83</v>
      </c>
      <c r="AW203" s="14" t="s">
        <v>34</v>
      </c>
      <c r="AX203" s="14" t="s">
        <v>74</v>
      </c>
      <c r="AY203" s="255" t="s">
        <v>210</v>
      </c>
    </row>
    <row r="204" s="16" customFormat="1">
      <c r="A204" s="16"/>
      <c r="B204" s="267"/>
      <c r="C204" s="268"/>
      <c r="D204" s="236" t="s">
        <v>221</v>
      </c>
      <c r="E204" s="269" t="s">
        <v>19</v>
      </c>
      <c r="F204" s="270" t="s">
        <v>236</v>
      </c>
      <c r="G204" s="268"/>
      <c r="H204" s="271">
        <v>6.9909999999999997</v>
      </c>
      <c r="I204" s="272"/>
      <c r="J204" s="268"/>
      <c r="K204" s="268"/>
      <c r="L204" s="273"/>
      <c r="M204" s="274"/>
      <c r="N204" s="275"/>
      <c r="O204" s="275"/>
      <c r="P204" s="275"/>
      <c r="Q204" s="275"/>
      <c r="R204" s="275"/>
      <c r="S204" s="275"/>
      <c r="T204" s="276"/>
      <c r="U204" s="16"/>
      <c r="V204" s="16"/>
      <c r="W204" s="16"/>
      <c r="X204" s="16"/>
      <c r="Y204" s="16"/>
      <c r="Z204" s="16"/>
      <c r="AA204" s="16"/>
      <c r="AB204" s="16"/>
      <c r="AC204" s="16"/>
      <c r="AD204" s="16"/>
      <c r="AE204" s="16"/>
      <c r="AT204" s="277" t="s">
        <v>221</v>
      </c>
      <c r="AU204" s="277" t="s">
        <v>83</v>
      </c>
      <c r="AV204" s="16" t="s">
        <v>217</v>
      </c>
      <c r="AW204" s="16" t="s">
        <v>34</v>
      </c>
      <c r="AX204" s="16" t="s">
        <v>81</v>
      </c>
      <c r="AY204" s="277" t="s">
        <v>210</v>
      </c>
    </row>
    <row r="205" s="2" customFormat="1" ht="24.15" customHeight="1">
      <c r="A205" s="40"/>
      <c r="B205" s="41"/>
      <c r="C205" s="216" t="s">
        <v>435</v>
      </c>
      <c r="D205" s="216" t="s">
        <v>212</v>
      </c>
      <c r="E205" s="217" t="s">
        <v>902</v>
      </c>
      <c r="F205" s="218" t="s">
        <v>903</v>
      </c>
      <c r="G205" s="219" t="s">
        <v>356</v>
      </c>
      <c r="H205" s="220">
        <v>69.909999999999997</v>
      </c>
      <c r="I205" s="221"/>
      <c r="J205" s="222">
        <f>ROUND(I205*H205,2)</f>
        <v>0</v>
      </c>
      <c r="K205" s="218" t="s">
        <v>216</v>
      </c>
      <c r="L205" s="46"/>
      <c r="M205" s="223" t="s">
        <v>19</v>
      </c>
      <c r="N205" s="224" t="s">
        <v>45</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217</v>
      </c>
      <c r="AT205" s="227" t="s">
        <v>212</v>
      </c>
      <c r="AU205" s="227" t="s">
        <v>83</v>
      </c>
      <c r="AY205" s="19" t="s">
        <v>210</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217</v>
      </c>
      <c r="BM205" s="227" t="s">
        <v>5341</v>
      </c>
    </row>
    <row r="206" s="2" customFormat="1">
      <c r="A206" s="40"/>
      <c r="B206" s="41"/>
      <c r="C206" s="42"/>
      <c r="D206" s="229" t="s">
        <v>219</v>
      </c>
      <c r="E206" s="42"/>
      <c r="F206" s="230" t="s">
        <v>905</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219</v>
      </c>
      <c r="AU206" s="19" t="s">
        <v>83</v>
      </c>
    </row>
    <row r="207" s="13" customFormat="1">
      <c r="A207" s="13"/>
      <c r="B207" s="234"/>
      <c r="C207" s="235"/>
      <c r="D207" s="236" t="s">
        <v>221</v>
      </c>
      <c r="E207" s="237" t="s">
        <v>19</v>
      </c>
      <c r="F207" s="238" t="s">
        <v>5256</v>
      </c>
      <c r="G207" s="235"/>
      <c r="H207" s="237" t="s">
        <v>19</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221</v>
      </c>
      <c r="AU207" s="244" t="s">
        <v>83</v>
      </c>
      <c r="AV207" s="13" t="s">
        <v>81</v>
      </c>
      <c r="AW207" s="13" t="s">
        <v>34</v>
      </c>
      <c r="AX207" s="13" t="s">
        <v>74</v>
      </c>
      <c r="AY207" s="244" t="s">
        <v>210</v>
      </c>
    </row>
    <row r="208" s="14" customFormat="1">
      <c r="A208" s="14"/>
      <c r="B208" s="245"/>
      <c r="C208" s="246"/>
      <c r="D208" s="236" t="s">
        <v>221</v>
      </c>
      <c r="E208" s="247" t="s">
        <v>19</v>
      </c>
      <c r="F208" s="248" t="s">
        <v>5342</v>
      </c>
      <c r="G208" s="246"/>
      <c r="H208" s="249">
        <v>69.909999999999997</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221</v>
      </c>
      <c r="AU208" s="255" t="s">
        <v>83</v>
      </c>
      <c r="AV208" s="14" t="s">
        <v>83</v>
      </c>
      <c r="AW208" s="14" t="s">
        <v>34</v>
      </c>
      <c r="AX208" s="14" t="s">
        <v>81</v>
      </c>
      <c r="AY208" s="255" t="s">
        <v>210</v>
      </c>
    </row>
    <row r="209" s="2" customFormat="1" ht="24.15" customHeight="1">
      <c r="A209" s="40"/>
      <c r="B209" s="41"/>
      <c r="C209" s="216" t="s">
        <v>450</v>
      </c>
      <c r="D209" s="216" t="s">
        <v>212</v>
      </c>
      <c r="E209" s="217" t="s">
        <v>5343</v>
      </c>
      <c r="F209" s="218" t="s">
        <v>5344</v>
      </c>
      <c r="G209" s="219" t="s">
        <v>356</v>
      </c>
      <c r="H209" s="220">
        <v>3.8999999999999999</v>
      </c>
      <c r="I209" s="221"/>
      <c r="J209" s="222">
        <f>ROUND(I209*H209,2)</f>
        <v>0</v>
      </c>
      <c r="K209" s="218" t="s">
        <v>216</v>
      </c>
      <c r="L209" s="46"/>
      <c r="M209" s="223" t="s">
        <v>19</v>
      </c>
      <c r="N209" s="224" t="s">
        <v>45</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217</v>
      </c>
      <c r="AT209" s="227" t="s">
        <v>212</v>
      </c>
      <c r="AU209" s="227" t="s">
        <v>83</v>
      </c>
      <c r="AY209" s="19" t="s">
        <v>210</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217</v>
      </c>
      <c r="BM209" s="227" t="s">
        <v>5345</v>
      </c>
    </row>
    <row r="210" s="2" customFormat="1">
      <c r="A210" s="40"/>
      <c r="B210" s="41"/>
      <c r="C210" s="42"/>
      <c r="D210" s="229" t="s">
        <v>219</v>
      </c>
      <c r="E210" s="42"/>
      <c r="F210" s="230" t="s">
        <v>5346</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219</v>
      </c>
      <c r="AU210" s="19" t="s">
        <v>83</v>
      </c>
    </row>
    <row r="211" s="13" customFormat="1">
      <c r="A211" s="13"/>
      <c r="B211" s="234"/>
      <c r="C211" s="235"/>
      <c r="D211" s="236" t="s">
        <v>221</v>
      </c>
      <c r="E211" s="237" t="s">
        <v>19</v>
      </c>
      <c r="F211" s="238" t="s">
        <v>5347</v>
      </c>
      <c r="G211" s="235"/>
      <c r="H211" s="237" t="s">
        <v>19</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221</v>
      </c>
      <c r="AU211" s="244" t="s">
        <v>83</v>
      </c>
      <c r="AV211" s="13" t="s">
        <v>81</v>
      </c>
      <c r="AW211" s="13" t="s">
        <v>34</v>
      </c>
      <c r="AX211" s="13" t="s">
        <v>74</v>
      </c>
      <c r="AY211" s="244" t="s">
        <v>210</v>
      </c>
    </row>
    <row r="212" s="14" customFormat="1">
      <c r="A212" s="14"/>
      <c r="B212" s="245"/>
      <c r="C212" s="246"/>
      <c r="D212" s="236" t="s">
        <v>221</v>
      </c>
      <c r="E212" s="247" t="s">
        <v>19</v>
      </c>
      <c r="F212" s="248" t="s">
        <v>5335</v>
      </c>
      <c r="G212" s="246"/>
      <c r="H212" s="249">
        <v>2.7000000000000002</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221</v>
      </c>
      <c r="AU212" s="255" t="s">
        <v>83</v>
      </c>
      <c r="AV212" s="14" t="s">
        <v>83</v>
      </c>
      <c r="AW212" s="14" t="s">
        <v>34</v>
      </c>
      <c r="AX212" s="14" t="s">
        <v>74</v>
      </c>
      <c r="AY212" s="255" t="s">
        <v>210</v>
      </c>
    </row>
    <row r="213" s="13" customFormat="1">
      <c r="A213" s="13"/>
      <c r="B213" s="234"/>
      <c r="C213" s="235"/>
      <c r="D213" s="236" t="s">
        <v>221</v>
      </c>
      <c r="E213" s="237" t="s">
        <v>19</v>
      </c>
      <c r="F213" s="238" t="s">
        <v>5348</v>
      </c>
      <c r="G213" s="235"/>
      <c r="H213" s="237" t="s">
        <v>19</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221</v>
      </c>
      <c r="AU213" s="244" t="s">
        <v>83</v>
      </c>
      <c r="AV213" s="13" t="s">
        <v>81</v>
      </c>
      <c r="AW213" s="13" t="s">
        <v>34</v>
      </c>
      <c r="AX213" s="13" t="s">
        <v>74</v>
      </c>
      <c r="AY213" s="244" t="s">
        <v>210</v>
      </c>
    </row>
    <row r="214" s="14" customFormat="1">
      <c r="A214" s="14"/>
      <c r="B214" s="245"/>
      <c r="C214" s="246"/>
      <c r="D214" s="236" t="s">
        <v>221</v>
      </c>
      <c r="E214" s="247" t="s">
        <v>19</v>
      </c>
      <c r="F214" s="248" t="s">
        <v>5349</v>
      </c>
      <c r="G214" s="246"/>
      <c r="H214" s="249">
        <v>1.2</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83</v>
      </c>
      <c r="AV214" s="14" t="s">
        <v>83</v>
      </c>
      <c r="AW214" s="14" t="s">
        <v>34</v>
      </c>
      <c r="AX214" s="14" t="s">
        <v>74</v>
      </c>
      <c r="AY214" s="255" t="s">
        <v>210</v>
      </c>
    </row>
    <row r="215" s="16" customFormat="1">
      <c r="A215" s="16"/>
      <c r="B215" s="267"/>
      <c r="C215" s="268"/>
      <c r="D215" s="236" t="s">
        <v>221</v>
      </c>
      <c r="E215" s="269" t="s">
        <v>19</v>
      </c>
      <c r="F215" s="270" t="s">
        <v>236</v>
      </c>
      <c r="G215" s="268"/>
      <c r="H215" s="271">
        <v>3.9000000000000004</v>
      </c>
      <c r="I215" s="272"/>
      <c r="J215" s="268"/>
      <c r="K215" s="268"/>
      <c r="L215" s="273"/>
      <c r="M215" s="274"/>
      <c r="N215" s="275"/>
      <c r="O215" s="275"/>
      <c r="P215" s="275"/>
      <c r="Q215" s="275"/>
      <c r="R215" s="275"/>
      <c r="S215" s="275"/>
      <c r="T215" s="276"/>
      <c r="U215" s="16"/>
      <c r="V215" s="16"/>
      <c r="W215" s="16"/>
      <c r="X215" s="16"/>
      <c r="Y215" s="16"/>
      <c r="Z215" s="16"/>
      <c r="AA215" s="16"/>
      <c r="AB215" s="16"/>
      <c r="AC215" s="16"/>
      <c r="AD215" s="16"/>
      <c r="AE215" s="16"/>
      <c r="AT215" s="277" t="s">
        <v>221</v>
      </c>
      <c r="AU215" s="277" t="s">
        <v>83</v>
      </c>
      <c r="AV215" s="16" t="s">
        <v>217</v>
      </c>
      <c r="AW215" s="16" t="s">
        <v>34</v>
      </c>
      <c r="AX215" s="16" t="s">
        <v>81</v>
      </c>
      <c r="AY215" s="277" t="s">
        <v>210</v>
      </c>
    </row>
    <row r="216" s="2" customFormat="1" ht="24.15" customHeight="1">
      <c r="A216" s="40"/>
      <c r="B216" s="41"/>
      <c r="C216" s="216" t="s">
        <v>456</v>
      </c>
      <c r="D216" s="216" t="s">
        <v>212</v>
      </c>
      <c r="E216" s="217" t="s">
        <v>915</v>
      </c>
      <c r="F216" s="218" t="s">
        <v>916</v>
      </c>
      <c r="G216" s="219" t="s">
        <v>356</v>
      </c>
      <c r="H216" s="220">
        <v>2.5899999999999999</v>
      </c>
      <c r="I216" s="221"/>
      <c r="J216" s="222">
        <f>ROUND(I216*H216,2)</f>
        <v>0</v>
      </c>
      <c r="K216" s="218" t="s">
        <v>216</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217</v>
      </c>
      <c r="AT216" s="227" t="s">
        <v>212</v>
      </c>
      <c r="AU216" s="227" t="s">
        <v>83</v>
      </c>
      <c r="AY216" s="19" t="s">
        <v>210</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217</v>
      </c>
      <c r="BM216" s="227" t="s">
        <v>5350</v>
      </c>
    </row>
    <row r="217" s="2" customFormat="1">
      <c r="A217" s="40"/>
      <c r="B217" s="41"/>
      <c r="C217" s="42"/>
      <c r="D217" s="229" t="s">
        <v>219</v>
      </c>
      <c r="E217" s="42"/>
      <c r="F217" s="230" t="s">
        <v>918</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219</v>
      </c>
      <c r="AU217" s="19" t="s">
        <v>83</v>
      </c>
    </row>
    <row r="218" s="13" customFormat="1">
      <c r="A218" s="13"/>
      <c r="B218" s="234"/>
      <c r="C218" s="235"/>
      <c r="D218" s="236" t="s">
        <v>221</v>
      </c>
      <c r="E218" s="237" t="s">
        <v>19</v>
      </c>
      <c r="F218" s="238" t="s">
        <v>5351</v>
      </c>
      <c r="G218" s="235"/>
      <c r="H218" s="237" t="s">
        <v>19</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221</v>
      </c>
      <c r="AU218" s="244" t="s">
        <v>83</v>
      </c>
      <c r="AV218" s="13" t="s">
        <v>81</v>
      </c>
      <c r="AW218" s="13" t="s">
        <v>34</v>
      </c>
      <c r="AX218" s="13" t="s">
        <v>74</v>
      </c>
      <c r="AY218" s="244" t="s">
        <v>210</v>
      </c>
    </row>
    <row r="219" s="14" customFormat="1">
      <c r="A219" s="14"/>
      <c r="B219" s="245"/>
      <c r="C219" s="246"/>
      <c r="D219" s="236" t="s">
        <v>221</v>
      </c>
      <c r="E219" s="247" t="s">
        <v>19</v>
      </c>
      <c r="F219" s="248" t="s">
        <v>5336</v>
      </c>
      <c r="G219" s="246"/>
      <c r="H219" s="249">
        <v>0.34999999999999998</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83</v>
      </c>
      <c r="AV219" s="14" t="s">
        <v>83</v>
      </c>
      <c r="AW219" s="14" t="s">
        <v>34</v>
      </c>
      <c r="AX219" s="14" t="s">
        <v>74</v>
      </c>
      <c r="AY219" s="255" t="s">
        <v>210</v>
      </c>
    </row>
    <row r="220" s="13" customFormat="1">
      <c r="A220" s="13"/>
      <c r="B220" s="234"/>
      <c r="C220" s="235"/>
      <c r="D220" s="236" t="s">
        <v>221</v>
      </c>
      <c r="E220" s="237" t="s">
        <v>19</v>
      </c>
      <c r="F220" s="238" t="s">
        <v>5352</v>
      </c>
      <c r="G220" s="235"/>
      <c r="H220" s="237" t="s">
        <v>19</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221</v>
      </c>
      <c r="AU220" s="244" t="s">
        <v>83</v>
      </c>
      <c r="AV220" s="13" t="s">
        <v>81</v>
      </c>
      <c r="AW220" s="13" t="s">
        <v>34</v>
      </c>
      <c r="AX220" s="13" t="s">
        <v>74</v>
      </c>
      <c r="AY220" s="244" t="s">
        <v>210</v>
      </c>
    </row>
    <row r="221" s="14" customFormat="1">
      <c r="A221" s="14"/>
      <c r="B221" s="245"/>
      <c r="C221" s="246"/>
      <c r="D221" s="236" t="s">
        <v>221</v>
      </c>
      <c r="E221" s="247" t="s">
        <v>19</v>
      </c>
      <c r="F221" s="248" t="s">
        <v>5353</v>
      </c>
      <c r="G221" s="246"/>
      <c r="H221" s="249">
        <v>2.2400000000000002</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221</v>
      </c>
      <c r="AU221" s="255" t="s">
        <v>83</v>
      </c>
      <c r="AV221" s="14" t="s">
        <v>83</v>
      </c>
      <c r="AW221" s="14" t="s">
        <v>34</v>
      </c>
      <c r="AX221" s="14" t="s">
        <v>74</v>
      </c>
      <c r="AY221" s="255" t="s">
        <v>210</v>
      </c>
    </row>
    <row r="222" s="16" customFormat="1">
      <c r="A222" s="16"/>
      <c r="B222" s="267"/>
      <c r="C222" s="268"/>
      <c r="D222" s="236" t="s">
        <v>221</v>
      </c>
      <c r="E222" s="269" t="s">
        <v>19</v>
      </c>
      <c r="F222" s="270" t="s">
        <v>236</v>
      </c>
      <c r="G222" s="268"/>
      <c r="H222" s="271">
        <v>2.5900000000000003</v>
      </c>
      <c r="I222" s="272"/>
      <c r="J222" s="268"/>
      <c r="K222" s="268"/>
      <c r="L222" s="273"/>
      <c r="M222" s="274"/>
      <c r="N222" s="275"/>
      <c r="O222" s="275"/>
      <c r="P222" s="275"/>
      <c r="Q222" s="275"/>
      <c r="R222" s="275"/>
      <c r="S222" s="275"/>
      <c r="T222" s="276"/>
      <c r="U222" s="16"/>
      <c r="V222" s="16"/>
      <c r="W222" s="16"/>
      <c r="X222" s="16"/>
      <c r="Y222" s="16"/>
      <c r="Z222" s="16"/>
      <c r="AA222" s="16"/>
      <c r="AB222" s="16"/>
      <c r="AC222" s="16"/>
      <c r="AD222" s="16"/>
      <c r="AE222" s="16"/>
      <c r="AT222" s="277" t="s">
        <v>221</v>
      </c>
      <c r="AU222" s="277" t="s">
        <v>83</v>
      </c>
      <c r="AV222" s="16" t="s">
        <v>217</v>
      </c>
      <c r="AW222" s="16" t="s">
        <v>34</v>
      </c>
      <c r="AX222" s="16" t="s">
        <v>81</v>
      </c>
      <c r="AY222" s="277" t="s">
        <v>210</v>
      </c>
    </row>
    <row r="223" s="12" customFormat="1" ht="22.8" customHeight="1">
      <c r="A223" s="12"/>
      <c r="B223" s="200"/>
      <c r="C223" s="201"/>
      <c r="D223" s="202" t="s">
        <v>73</v>
      </c>
      <c r="E223" s="214" t="s">
        <v>920</v>
      </c>
      <c r="F223" s="214" t="s">
        <v>921</v>
      </c>
      <c r="G223" s="201"/>
      <c r="H223" s="201"/>
      <c r="I223" s="204"/>
      <c r="J223" s="215">
        <f>BK223</f>
        <v>0</v>
      </c>
      <c r="K223" s="201"/>
      <c r="L223" s="206"/>
      <c r="M223" s="207"/>
      <c r="N223" s="208"/>
      <c r="O223" s="208"/>
      <c r="P223" s="209">
        <f>SUM(P224:P225)</f>
        <v>0</v>
      </c>
      <c r="Q223" s="208"/>
      <c r="R223" s="209">
        <f>SUM(R224:R225)</f>
        <v>0</v>
      </c>
      <c r="S223" s="208"/>
      <c r="T223" s="210">
        <f>SUM(T224:T225)</f>
        <v>0</v>
      </c>
      <c r="U223" s="12"/>
      <c r="V223" s="12"/>
      <c r="W223" s="12"/>
      <c r="X223" s="12"/>
      <c r="Y223" s="12"/>
      <c r="Z223" s="12"/>
      <c r="AA223" s="12"/>
      <c r="AB223" s="12"/>
      <c r="AC223" s="12"/>
      <c r="AD223" s="12"/>
      <c r="AE223" s="12"/>
      <c r="AR223" s="211" t="s">
        <v>81</v>
      </c>
      <c r="AT223" s="212" t="s">
        <v>73</v>
      </c>
      <c r="AU223" s="212" t="s">
        <v>81</v>
      </c>
      <c r="AY223" s="211" t="s">
        <v>210</v>
      </c>
      <c r="BK223" s="213">
        <f>SUM(BK224:BK225)</f>
        <v>0</v>
      </c>
    </row>
    <row r="224" s="2" customFormat="1" ht="33" customHeight="1">
      <c r="A224" s="40"/>
      <c r="B224" s="41"/>
      <c r="C224" s="216" t="s">
        <v>467</v>
      </c>
      <c r="D224" s="216" t="s">
        <v>212</v>
      </c>
      <c r="E224" s="217" t="s">
        <v>923</v>
      </c>
      <c r="F224" s="218" t="s">
        <v>924</v>
      </c>
      <c r="G224" s="219" t="s">
        <v>356</v>
      </c>
      <c r="H224" s="220">
        <v>6.7460000000000004</v>
      </c>
      <c r="I224" s="221"/>
      <c r="J224" s="222">
        <f>ROUND(I224*H224,2)</f>
        <v>0</v>
      </c>
      <c r="K224" s="218" t="s">
        <v>216</v>
      </c>
      <c r="L224" s="46"/>
      <c r="M224" s="223" t="s">
        <v>19</v>
      </c>
      <c r="N224" s="224" t="s">
        <v>45</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217</v>
      </c>
      <c r="AT224" s="227" t="s">
        <v>212</v>
      </c>
      <c r="AU224" s="227" t="s">
        <v>83</v>
      </c>
      <c r="AY224" s="19" t="s">
        <v>210</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217</v>
      </c>
      <c r="BM224" s="227" t="s">
        <v>5354</v>
      </c>
    </row>
    <row r="225" s="2" customFormat="1">
      <c r="A225" s="40"/>
      <c r="B225" s="41"/>
      <c r="C225" s="42"/>
      <c r="D225" s="229" t="s">
        <v>219</v>
      </c>
      <c r="E225" s="42"/>
      <c r="F225" s="230" t="s">
        <v>926</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219</v>
      </c>
      <c r="AU225" s="19" t="s">
        <v>83</v>
      </c>
    </row>
    <row r="226" s="12" customFormat="1" ht="25.92" customHeight="1">
      <c r="A226" s="12"/>
      <c r="B226" s="200"/>
      <c r="C226" s="201"/>
      <c r="D226" s="202" t="s">
        <v>73</v>
      </c>
      <c r="E226" s="203" t="s">
        <v>937</v>
      </c>
      <c r="F226" s="203" t="s">
        <v>938</v>
      </c>
      <c r="G226" s="201"/>
      <c r="H226" s="201"/>
      <c r="I226" s="204"/>
      <c r="J226" s="205">
        <f>BK226</f>
        <v>0</v>
      </c>
      <c r="K226" s="201"/>
      <c r="L226" s="206"/>
      <c r="M226" s="207"/>
      <c r="N226" s="208"/>
      <c r="O226" s="208"/>
      <c r="P226" s="209">
        <f>P227+P230+P315+P323+P369+P378</f>
        <v>0</v>
      </c>
      <c r="Q226" s="208"/>
      <c r="R226" s="209">
        <f>R227+R230+R315+R323+R369+R378</f>
        <v>23.7115078</v>
      </c>
      <c r="S226" s="208"/>
      <c r="T226" s="210">
        <f>T227+T230+T315+T323+T369+T378</f>
        <v>3.6489599999999998</v>
      </c>
      <c r="U226" s="12"/>
      <c r="V226" s="12"/>
      <c r="W226" s="12"/>
      <c r="X226" s="12"/>
      <c r="Y226" s="12"/>
      <c r="Z226" s="12"/>
      <c r="AA226" s="12"/>
      <c r="AB226" s="12"/>
      <c r="AC226" s="12"/>
      <c r="AD226" s="12"/>
      <c r="AE226" s="12"/>
      <c r="AR226" s="211" t="s">
        <v>83</v>
      </c>
      <c r="AT226" s="212" t="s">
        <v>73</v>
      </c>
      <c r="AU226" s="212" t="s">
        <v>74</v>
      </c>
      <c r="AY226" s="211" t="s">
        <v>210</v>
      </c>
      <c r="BK226" s="213">
        <f>BK227+BK230+BK315+BK323+BK369+BK378</f>
        <v>0</v>
      </c>
    </row>
    <row r="227" s="12" customFormat="1" ht="22.8" customHeight="1">
      <c r="A227" s="12"/>
      <c r="B227" s="200"/>
      <c r="C227" s="201"/>
      <c r="D227" s="202" t="s">
        <v>73</v>
      </c>
      <c r="E227" s="214" t="s">
        <v>939</v>
      </c>
      <c r="F227" s="214" t="s">
        <v>940</v>
      </c>
      <c r="G227" s="201"/>
      <c r="H227" s="201"/>
      <c r="I227" s="204"/>
      <c r="J227" s="215">
        <f>BK227</f>
        <v>0</v>
      </c>
      <c r="K227" s="201"/>
      <c r="L227" s="206"/>
      <c r="M227" s="207"/>
      <c r="N227" s="208"/>
      <c r="O227" s="208"/>
      <c r="P227" s="209">
        <f>SUM(P228:P229)</f>
        <v>0</v>
      </c>
      <c r="Q227" s="208"/>
      <c r="R227" s="209">
        <f>SUM(R228:R229)</f>
        <v>0</v>
      </c>
      <c r="S227" s="208"/>
      <c r="T227" s="210">
        <f>SUM(T228:T229)</f>
        <v>0</v>
      </c>
      <c r="U227" s="12"/>
      <c r="V227" s="12"/>
      <c r="W227" s="12"/>
      <c r="X227" s="12"/>
      <c r="Y227" s="12"/>
      <c r="Z227" s="12"/>
      <c r="AA227" s="12"/>
      <c r="AB227" s="12"/>
      <c r="AC227" s="12"/>
      <c r="AD227" s="12"/>
      <c r="AE227" s="12"/>
      <c r="AR227" s="211" t="s">
        <v>83</v>
      </c>
      <c r="AT227" s="212" t="s">
        <v>73</v>
      </c>
      <c r="AU227" s="212" t="s">
        <v>81</v>
      </c>
      <c r="AY227" s="211" t="s">
        <v>210</v>
      </c>
      <c r="BK227" s="213">
        <f>SUM(BK228:BK229)</f>
        <v>0</v>
      </c>
    </row>
    <row r="228" s="2" customFormat="1" ht="16.5" customHeight="1">
      <c r="A228" s="40"/>
      <c r="B228" s="41"/>
      <c r="C228" s="216" t="s">
        <v>474</v>
      </c>
      <c r="D228" s="216" t="s">
        <v>212</v>
      </c>
      <c r="E228" s="217" t="s">
        <v>861</v>
      </c>
      <c r="F228" s="218" t="s">
        <v>5355</v>
      </c>
      <c r="G228" s="219" t="s">
        <v>295</v>
      </c>
      <c r="H228" s="220">
        <v>1</v>
      </c>
      <c r="I228" s="221"/>
      <c r="J228" s="222">
        <f>ROUND(I228*H228,2)</f>
        <v>0</v>
      </c>
      <c r="K228" s="218" t="s">
        <v>296</v>
      </c>
      <c r="L228" s="46"/>
      <c r="M228" s="223" t="s">
        <v>19</v>
      </c>
      <c r="N228" s="224" t="s">
        <v>45</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368</v>
      </c>
      <c r="AT228" s="227" t="s">
        <v>212</v>
      </c>
      <c r="AU228" s="227" t="s">
        <v>83</v>
      </c>
      <c r="AY228" s="19" t="s">
        <v>210</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368</v>
      </c>
      <c r="BM228" s="227" t="s">
        <v>5356</v>
      </c>
    </row>
    <row r="229" s="2" customFormat="1" ht="16.5" customHeight="1">
      <c r="A229" s="40"/>
      <c r="B229" s="41"/>
      <c r="C229" s="216" t="s">
        <v>481</v>
      </c>
      <c r="D229" s="216" t="s">
        <v>212</v>
      </c>
      <c r="E229" s="217" t="s">
        <v>2561</v>
      </c>
      <c r="F229" s="218" t="s">
        <v>5357</v>
      </c>
      <c r="G229" s="219" t="s">
        <v>295</v>
      </c>
      <c r="H229" s="220">
        <v>1</v>
      </c>
      <c r="I229" s="221"/>
      <c r="J229" s="222">
        <f>ROUND(I229*H229,2)</f>
        <v>0</v>
      </c>
      <c r="K229" s="218" t="s">
        <v>296</v>
      </c>
      <c r="L229" s="46"/>
      <c r="M229" s="223" t="s">
        <v>19</v>
      </c>
      <c r="N229" s="224" t="s">
        <v>45</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368</v>
      </c>
      <c r="AT229" s="227" t="s">
        <v>212</v>
      </c>
      <c r="AU229" s="227" t="s">
        <v>83</v>
      </c>
      <c r="AY229" s="19" t="s">
        <v>210</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368</v>
      </c>
      <c r="BM229" s="227" t="s">
        <v>5358</v>
      </c>
    </row>
    <row r="230" s="12" customFormat="1" ht="22.8" customHeight="1">
      <c r="A230" s="12"/>
      <c r="B230" s="200"/>
      <c r="C230" s="201"/>
      <c r="D230" s="202" t="s">
        <v>73</v>
      </c>
      <c r="E230" s="214" t="s">
        <v>958</v>
      </c>
      <c r="F230" s="214" t="s">
        <v>959</v>
      </c>
      <c r="G230" s="201"/>
      <c r="H230" s="201"/>
      <c r="I230" s="204"/>
      <c r="J230" s="215">
        <f>BK230</f>
        <v>0</v>
      </c>
      <c r="K230" s="201"/>
      <c r="L230" s="206"/>
      <c r="M230" s="207"/>
      <c r="N230" s="208"/>
      <c r="O230" s="208"/>
      <c r="P230" s="209">
        <f>SUM(P231:P314)</f>
        <v>0</v>
      </c>
      <c r="Q230" s="208"/>
      <c r="R230" s="209">
        <f>SUM(R231:R314)</f>
        <v>10.868389790000002</v>
      </c>
      <c r="S230" s="208"/>
      <c r="T230" s="210">
        <f>SUM(T231:T314)</f>
        <v>2.1186099999999999</v>
      </c>
      <c r="U230" s="12"/>
      <c r="V230" s="12"/>
      <c r="W230" s="12"/>
      <c r="X230" s="12"/>
      <c r="Y230" s="12"/>
      <c r="Z230" s="12"/>
      <c r="AA230" s="12"/>
      <c r="AB230" s="12"/>
      <c r="AC230" s="12"/>
      <c r="AD230" s="12"/>
      <c r="AE230" s="12"/>
      <c r="AR230" s="211" t="s">
        <v>83</v>
      </c>
      <c r="AT230" s="212" t="s">
        <v>73</v>
      </c>
      <c r="AU230" s="212" t="s">
        <v>81</v>
      </c>
      <c r="AY230" s="211" t="s">
        <v>210</v>
      </c>
      <c r="BK230" s="213">
        <f>SUM(BK231:BK314)</f>
        <v>0</v>
      </c>
    </row>
    <row r="231" s="2" customFormat="1" ht="24.15" customHeight="1">
      <c r="A231" s="40"/>
      <c r="B231" s="41"/>
      <c r="C231" s="216" t="s">
        <v>487</v>
      </c>
      <c r="D231" s="216" t="s">
        <v>212</v>
      </c>
      <c r="E231" s="217" t="s">
        <v>999</v>
      </c>
      <c r="F231" s="218" t="s">
        <v>1000</v>
      </c>
      <c r="G231" s="219" t="s">
        <v>215</v>
      </c>
      <c r="H231" s="220">
        <v>13.371</v>
      </c>
      <c r="I231" s="221"/>
      <c r="J231" s="222">
        <f>ROUND(I231*H231,2)</f>
        <v>0</v>
      </c>
      <c r="K231" s="218" t="s">
        <v>216</v>
      </c>
      <c r="L231" s="46"/>
      <c r="M231" s="223" t="s">
        <v>19</v>
      </c>
      <c r="N231" s="224" t="s">
        <v>45</v>
      </c>
      <c r="O231" s="86"/>
      <c r="P231" s="225">
        <f>O231*H231</f>
        <v>0</v>
      </c>
      <c r="Q231" s="225">
        <v>0.00189</v>
      </c>
      <c r="R231" s="225">
        <f>Q231*H231</f>
        <v>0.025271189999999999</v>
      </c>
      <c r="S231" s="225">
        <v>0</v>
      </c>
      <c r="T231" s="226">
        <f>S231*H231</f>
        <v>0</v>
      </c>
      <c r="U231" s="40"/>
      <c r="V231" s="40"/>
      <c r="W231" s="40"/>
      <c r="X231" s="40"/>
      <c r="Y231" s="40"/>
      <c r="Z231" s="40"/>
      <c r="AA231" s="40"/>
      <c r="AB231" s="40"/>
      <c r="AC231" s="40"/>
      <c r="AD231" s="40"/>
      <c r="AE231" s="40"/>
      <c r="AR231" s="227" t="s">
        <v>368</v>
      </c>
      <c r="AT231" s="227" t="s">
        <v>212</v>
      </c>
      <c r="AU231" s="227" t="s">
        <v>83</v>
      </c>
      <c r="AY231" s="19" t="s">
        <v>210</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368</v>
      </c>
      <c r="BM231" s="227" t="s">
        <v>5359</v>
      </c>
    </row>
    <row r="232" s="2" customFormat="1">
      <c r="A232" s="40"/>
      <c r="B232" s="41"/>
      <c r="C232" s="42"/>
      <c r="D232" s="229" t="s">
        <v>219</v>
      </c>
      <c r="E232" s="42"/>
      <c r="F232" s="230" t="s">
        <v>1002</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219</v>
      </c>
      <c r="AU232" s="19" t="s">
        <v>83</v>
      </c>
    </row>
    <row r="233" s="13" customFormat="1">
      <c r="A233" s="13"/>
      <c r="B233" s="234"/>
      <c r="C233" s="235"/>
      <c r="D233" s="236" t="s">
        <v>221</v>
      </c>
      <c r="E233" s="237" t="s">
        <v>19</v>
      </c>
      <c r="F233" s="238" t="s">
        <v>5360</v>
      </c>
      <c r="G233" s="235"/>
      <c r="H233" s="237" t="s">
        <v>19</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221</v>
      </c>
      <c r="AU233" s="244" t="s">
        <v>83</v>
      </c>
      <c r="AV233" s="13" t="s">
        <v>81</v>
      </c>
      <c r="AW233" s="13" t="s">
        <v>34</v>
      </c>
      <c r="AX233" s="13" t="s">
        <v>74</v>
      </c>
      <c r="AY233" s="244" t="s">
        <v>210</v>
      </c>
    </row>
    <row r="234" s="14" customFormat="1">
      <c r="A234" s="14"/>
      <c r="B234" s="245"/>
      <c r="C234" s="246"/>
      <c r="D234" s="236" t="s">
        <v>221</v>
      </c>
      <c r="E234" s="247" t="s">
        <v>19</v>
      </c>
      <c r="F234" s="248" t="s">
        <v>5361</v>
      </c>
      <c r="G234" s="246"/>
      <c r="H234" s="249">
        <v>1.98</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221</v>
      </c>
      <c r="AU234" s="255" t="s">
        <v>83</v>
      </c>
      <c r="AV234" s="14" t="s">
        <v>83</v>
      </c>
      <c r="AW234" s="14" t="s">
        <v>34</v>
      </c>
      <c r="AX234" s="14" t="s">
        <v>74</v>
      </c>
      <c r="AY234" s="255" t="s">
        <v>210</v>
      </c>
    </row>
    <row r="235" s="14" customFormat="1">
      <c r="A235" s="14"/>
      <c r="B235" s="245"/>
      <c r="C235" s="246"/>
      <c r="D235" s="236" t="s">
        <v>221</v>
      </c>
      <c r="E235" s="247" t="s">
        <v>19</v>
      </c>
      <c r="F235" s="248" t="s">
        <v>5362</v>
      </c>
      <c r="G235" s="246"/>
      <c r="H235" s="249">
        <v>11.391</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221</v>
      </c>
      <c r="AU235" s="255" t="s">
        <v>83</v>
      </c>
      <c r="AV235" s="14" t="s">
        <v>83</v>
      </c>
      <c r="AW235" s="14" t="s">
        <v>34</v>
      </c>
      <c r="AX235" s="14" t="s">
        <v>74</v>
      </c>
      <c r="AY235" s="255" t="s">
        <v>210</v>
      </c>
    </row>
    <row r="236" s="16" customFormat="1">
      <c r="A236" s="16"/>
      <c r="B236" s="267"/>
      <c r="C236" s="268"/>
      <c r="D236" s="236" t="s">
        <v>221</v>
      </c>
      <c r="E236" s="269" t="s">
        <v>19</v>
      </c>
      <c r="F236" s="270" t="s">
        <v>236</v>
      </c>
      <c r="G236" s="268"/>
      <c r="H236" s="271">
        <v>13.371</v>
      </c>
      <c r="I236" s="272"/>
      <c r="J236" s="268"/>
      <c r="K236" s="268"/>
      <c r="L236" s="273"/>
      <c r="M236" s="274"/>
      <c r="N236" s="275"/>
      <c r="O236" s="275"/>
      <c r="P236" s="275"/>
      <c r="Q236" s="275"/>
      <c r="R236" s="275"/>
      <c r="S236" s="275"/>
      <c r="T236" s="276"/>
      <c r="U236" s="16"/>
      <c r="V236" s="16"/>
      <c r="W236" s="16"/>
      <c r="X236" s="16"/>
      <c r="Y236" s="16"/>
      <c r="Z236" s="16"/>
      <c r="AA236" s="16"/>
      <c r="AB236" s="16"/>
      <c r="AC236" s="16"/>
      <c r="AD236" s="16"/>
      <c r="AE236" s="16"/>
      <c r="AT236" s="277" t="s">
        <v>221</v>
      </c>
      <c r="AU236" s="277" t="s">
        <v>83</v>
      </c>
      <c r="AV236" s="16" t="s">
        <v>217</v>
      </c>
      <c r="AW236" s="16" t="s">
        <v>34</v>
      </c>
      <c r="AX236" s="16" t="s">
        <v>81</v>
      </c>
      <c r="AY236" s="277" t="s">
        <v>210</v>
      </c>
    </row>
    <row r="237" s="2" customFormat="1" ht="24.15" customHeight="1">
      <c r="A237" s="40"/>
      <c r="B237" s="41"/>
      <c r="C237" s="216" t="s">
        <v>492</v>
      </c>
      <c r="D237" s="216" t="s">
        <v>212</v>
      </c>
      <c r="E237" s="217" t="s">
        <v>5363</v>
      </c>
      <c r="F237" s="218" t="s">
        <v>5364</v>
      </c>
      <c r="G237" s="219" t="s">
        <v>417</v>
      </c>
      <c r="H237" s="220">
        <v>6.4000000000000004</v>
      </c>
      <c r="I237" s="221"/>
      <c r="J237" s="222">
        <f>ROUND(I237*H237,2)</f>
        <v>0</v>
      </c>
      <c r="K237" s="218" t="s">
        <v>216</v>
      </c>
      <c r="L237" s="46"/>
      <c r="M237" s="223" t="s">
        <v>19</v>
      </c>
      <c r="N237" s="224" t="s">
        <v>45</v>
      </c>
      <c r="O237" s="86"/>
      <c r="P237" s="225">
        <f>O237*H237</f>
        <v>0</v>
      </c>
      <c r="Q237" s="225">
        <v>0</v>
      </c>
      <c r="R237" s="225">
        <f>Q237*H237</f>
        <v>0</v>
      </c>
      <c r="S237" s="225">
        <v>0.10000000000000001</v>
      </c>
      <c r="T237" s="226">
        <f>S237*H237</f>
        <v>0.64000000000000012</v>
      </c>
      <c r="U237" s="40"/>
      <c r="V237" s="40"/>
      <c r="W237" s="40"/>
      <c r="X237" s="40"/>
      <c r="Y237" s="40"/>
      <c r="Z237" s="40"/>
      <c r="AA237" s="40"/>
      <c r="AB237" s="40"/>
      <c r="AC237" s="40"/>
      <c r="AD237" s="40"/>
      <c r="AE237" s="40"/>
      <c r="AR237" s="227" t="s">
        <v>368</v>
      </c>
      <c r="AT237" s="227" t="s">
        <v>212</v>
      </c>
      <c r="AU237" s="227" t="s">
        <v>83</v>
      </c>
      <c r="AY237" s="19" t="s">
        <v>210</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368</v>
      </c>
      <c r="BM237" s="227" t="s">
        <v>5365</v>
      </c>
    </row>
    <row r="238" s="2" customFormat="1">
      <c r="A238" s="40"/>
      <c r="B238" s="41"/>
      <c r="C238" s="42"/>
      <c r="D238" s="229" t="s">
        <v>219</v>
      </c>
      <c r="E238" s="42"/>
      <c r="F238" s="230" t="s">
        <v>5366</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219</v>
      </c>
      <c r="AU238" s="19" t="s">
        <v>83</v>
      </c>
    </row>
    <row r="239" s="13" customFormat="1">
      <c r="A239" s="13"/>
      <c r="B239" s="234"/>
      <c r="C239" s="235"/>
      <c r="D239" s="236" t="s">
        <v>221</v>
      </c>
      <c r="E239" s="237" t="s">
        <v>19</v>
      </c>
      <c r="F239" s="238" t="s">
        <v>5367</v>
      </c>
      <c r="G239" s="235"/>
      <c r="H239" s="237" t="s">
        <v>19</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221</v>
      </c>
      <c r="AU239" s="244" t="s">
        <v>83</v>
      </c>
      <c r="AV239" s="13" t="s">
        <v>81</v>
      </c>
      <c r="AW239" s="13" t="s">
        <v>34</v>
      </c>
      <c r="AX239" s="13" t="s">
        <v>74</v>
      </c>
      <c r="AY239" s="244" t="s">
        <v>210</v>
      </c>
    </row>
    <row r="240" s="14" customFormat="1">
      <c r="A240" s="14"/>
      <c r="B240" s="245"/>
      <c r="C240" s="246"/>
      <c r="D240" s="236" t="s">
        <v>221</v>
      </c>
      <c r="E240" s="247" t="s">
        <v>19</v>
      </c>
      <c r="F240" s="248" t="s">
        <v>5368</v>
      </c>
      <c r="G240" s="246"/>
      <c r="H240" s="249">
        <v>6.4000000000000004</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221</v>
      </c>
      <c r="AU240" s="255" t="s">
        <v>83</v>
      </c>
      <c r="AV240" s="14" t="s">
        <v>83</v>
      </c>
      <c r="AW240" s="14" t="s">
        <v>34</v>
      </c>
      <c r="AX240" s="14" t="s">
        <v>81</v>
      </c>
      <c r="AY240" s="255" t="s">
        <v>210</v>
      </c>
    </row>
    <row r="241" s="2" customFormat="1" ht="21.75" customHeight="1">
      <c r="A241" s="40"/>
      <c r="B241" s="41"/>
      <c r="C241" s="216" t="s">
        <v>498</v>
      </c>
      <c r="D241" s="216" t="s">
        <v>212</v>
      </c>
      <c r="E241" s="217" t="s">
        <v>1159</v>
      </c>
      <c r="F241" s="218" t="s">
        <v>1160</v>
      </c>
      <c r="G241" s="219" t="s">
        <v>270</v>
      </c>
      <c r="H241" s="220">
        <v>45</v>
      </c>
      <c r="I241" s="221"/>
      <c r="J241" s="222">
        <f>ROUND(I241*H241,2)</f>
        <v>0</v>
      </c>
      <c r="K241" s="218" t="s">
        <v>216</v>
      </c>
      <c r="L241" s="46"/>
      <c r="M241" s="223" t="s">
        <v>19</v>
      </c>
      <c r="N241" s="224" t="s">
        <v>45</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368</v>
      </c>
      <c r="AT241" s="227" t="s">
        <v>212</v>
      </c>
      <c r="AU241" s="227" t="s">
        <v>83</v>
      </c>
      <c r="AY241" s="19" t="s">
        <v>210</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368</v>
      </c>
      <c r="BM241" s="227" t="s">
        <v>5369</v>
      </c>
    </row>
    <row r="242" s="2" customFormat="1">
      <c r="A242" s="40"/>
      <c r="B242" s="41"/>
      <c r="C242" s="42"/>
      <c r="D242" s="229" t="s">
        <v>219</v>
      </c>
      <c r="E242" s="42"/>
      <c r="F242" s="230" t="s">
        <v>1162</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219</v>
      </c>
      <c r="AU242" s="19" t="s">
        <v>83</v>
      </c>
    </row>
    <row r="243" s="13" customFormat="1">
      <c r="A243" s="13"/>
      <c r="B243" s="234"/>
      <c r="C243" s="235"/>
      <c r="D243" s="236" t="s">
        <v>221</v>
      </c>
      <c r="E243" s="237" t="s">
        <v>19</v>
      </c>
      <c r="F243" s="238" t="s">
        <v>5273</v>
      </c>
      <c r="G243" s="235"/>
      <c r="H243" s="237" t="s">
        <v>19</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221</v>
      </c>
      <c r="AU243" s="244" t="s">
        <v>83</v>
      </c>
      <c r="AV243" s="13" t="s">
        <v>81</v>
      </c>
      <c r="AW243" s="13" t="s">
        <v>34</v>
      </c>
      <c r="AX243" s="13" t="s">
        <v>74</v>
      </c>
      <c r="AY243" s="244" t="s">
        <v>210</v>
      </c>
    </row>
    <row r="244" s="14" customFormat="1">
      <c r="A244" s="14"/>
      <c r="B244" s="245"/>
      <c r="C244" s="246"/>
      <c r="D244" s="236" t="s">
        <v>221</v>
      </c>
      <c r="E244" s="247" t="s">
        <v>19</v>
      </c>
      <c r="F244" s="248" t="s">
        <v>5370</v>
      </c>
      <c r="G244" s="246"/>
      <c r="H244" s="249">
        <v>44.399999999999999</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221</v>
      </c>
      <c r="AU244" s="255" t="s">
        <v>83</v>
      </c>
      <c r="AV244" s="14" t="s">
        <v>83</v>
      </c>
      <c r="AW244" s="14" t="s">
        <v>34</v>
      </c>
      <c r="AX244" s="14" t="s">
        <v>74</v>
      </c>
      <c r="AY244" s="255" t="s">
        <v>210</v>
      </c>
    </row>
    <row r="245" s="14" customFormat="1">
      <c r="A245" s="14"/>
      <c r="B245" s="245"/>
      <c r="C245" s="246"/>
      <c r="D245" s="236" t="s">
        <v>221</v>
      </c>
      <c r="E245" s="247" t="s">
        <v>19</v>
      </c>
      <c r="F245" s="248" t="s">
        <v>5371</v>
      </c>
      <c r="G245" s="246"/>
      <c r="H245" s="249">
        <v>0.59999999999999998</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221</v>
      </c>
      <c r="AU245" s="255" t="s">
        <v>83</v>
      </c>
      <c r="AV245" s="14" t="s">
        <v>83</v>
      </c>
      <c r="AW245" s="14" t="s">
        <v>34</v>
      </c>
      <c r="AX245" s="14" t="s">
        <v>74</v>
      </c>
      <c r="AY245" s="255" t="s">
        <v>210</v>
      </c>
    </row>
    <row r="246" s="16" customFormat="1">
      <c r="A246" s="16"/>
      <c r="B246" s="267"/>
      <c r="C246" s="268"/>
      <c r="D246" s="236" t="s">
        <v>221</v>
      </c>
      <c r="E246" s="269" t="s">
        <v>19</v>
      </c>
      <c r="F246" s="270" t="s">
        <v>236</v>
      </c>
      <c r="G246" s="268"/>
      <c r="H246" s="271">
        <v>45</v>
      </c>
      <c r="I246" s="272"/>
      <c r="J246" s="268"/>
      <c r="K246" s="268"/>
      <c r="L246" s="273"/>
      <c r="M246" s="274"/>
      <c r="N246" s="275"/>
      <c r="O246" s="275"/>
      <c r="P246" s="275"/>
      <c r="Q246" s="275"/>
      <c r="R246" s="275"/>
      <c r="S246" s="275"/>
      <c r="T246" s="276"/>
      <c r="U246" s="16"/>
      <c r="V246" s="16"/>
      <c r="W246" s="16"/>
      <c r="X246" s="16"/>
      <c r="Y246" s="16"/>
      <c r="Z246" s="16"/>
      <c r="AA246" s="16"/>
      <c r="AB246" s="16"/>
      <c r="AC246" s="16"/>
      <c r="AD246" s="16"/>
      <c r="AE246" s="16"/>
      <c r="AT246" s="277" t="s">
        <v>221</v>
      </c>
      <c r="AU246" s="277" t="s">
        <v>83</v>
      </c>
      <c r="AV246" s="16" t="s">
        <v>217</v>
      </c>
      <c r="AW246" s="16" t="s">
        <v>34</v>
      </c>
      <c r="AX246" s="16" t="s">
        <v>81</v>
      </c>
      <c r="AY246" s="277" t="s">
        <v>210</v>
      </c>
    </row>
    <row r="247" s="2" customFormat="1" ht="16.5" customHeight="1">
      <c r="A247" s="40"/>
      <c r="B247" s="41"/>
      <c r="C247" s="278" t="s">
        <v>504</v>
      </c>
      <c r="D247" s="278" t="s">
        <v>424</v>
      </c>
      <c r="E247" s="279" t="s">
        <v>5372</v>
      </c>
      <c r="F247" s="280" t="s">
        <v>5373</v>
      </c>
      <c r="G247" s="281" t="s">
        <v>215</v>
      </c>
      <c r="H247" s="282">
        <v>1.98</v>
      </c>
      <c r="I247" s="283"/>
      <c r="J247" s="284">
        <f>ROUND(I247*H247,2)</f>
        <v>0</v>
      </c>
      <c r="K247" s="280" t="s">
        <v>216</v>
      </c>
      <c r="L247" s="285"/>
      <c r="M247" s="286" t="s">
        <v>19</v>
      </c>
      <c r="N247" s="287" t="s">
        <v>45</v>
      </c>
      <c r="O247" s="86"/>
      <c r="P247" s="225">
        <f>O247*H247</f>
        <v>0</v>
      </c>
      <c r="Q247" s="225">
        <v>0.55000000000000004</v>
      </c>
      <c r="R247" s="225">
        <f>Q247*H247</f>
        <v>1.089</v>
      </c>
      <c r="S247" s="225">
        <v>0</v>
      </c>
      <c r="T247" s="226">
        <f>S247*H247</f>
        <v>0</v>
      </c>
      <c r="U247" s="40"/>
      <c r="V247" s="40"/>
      <c r="W247" s="40"/>
      <c r="X247" s="40"/>
      <c r="Y247" s="40"/>
      <c r="Z247" s="40"/>
      <c r="AA247" s="40"/>
      <c r="AB247" s="40"/>
      <c r="AC247" s="40"/>
      <c r="AD247" s="40"/>
      <c r="AE247" s="40"/>
      <c r="AR247" s="227" t="s">
        <v>498</v>
      </c>
      <c r="AT247" s="227" t="s">
        <v>424</v>
      </c>
      <c r="AU247" s="227" t="s">
        <v>83</v>
      </c>
      <c r="AY247" s="19" t="s">
        <v>210</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368</v>
      </c>
      <c r="BM247" s="227" t="s">
        <v>5374</v>
      </c>
    </row>
    <row r="248" s="13" customFormat="1">
      <c r="A248" s="13"/>
      <c r="B248" s="234"/>
      <c r="C248" s="235"/>
      <c r="D248" s="236" t="s">
        <v>221</v>
      </c>
      <c r="E248" s="237" t="s">
        <v>19</v>
      </c>
      <c r="F248" s="238" t="s">
        <v>5273</v>
      </c>
      <c r="G248" s="235"/>
      <c r="H248" s="237" t="s">
        <v>19</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221</v>
      </c>
      <c r="AU248" s="244" t="s">
        <v>83</v>
      </c>
      <c r="AV248" s="13" t="s">
        <v>81</v>
      </c>
      <c r="AW248" s="13" t="s">
        <v>34</v>
      </c>
      <c r="AX248" s="13" t="s">
        <v>74</v>
      </c>
      <c r="AY248" s="244" t="s">
        <v>210</v>
      </c>
    </row>
    <row r="249" s="14" customFormat="1">
      <c r="A249" s="14"/>
      <c r="B249" s="245"/>
      <c r="C249" s="246"/>
      <c r="D249" s="236" t="s">
        <v>221</v>
      </c>
      <c r="E249" s="247" t="s">
        <v>19</v>
      </c>
      <c r="F249" s="248" t="s">
        <v>5375</v>
      </c>
      <c r="G249" s="246"/>
      <c r="H249" s="249">
        <v>1.954</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221</v>
      </c>
      <c r="AU249" s="255" t="s">
        <v>83</v>
      </c>
      <c r="AV249" s="14" t="s">
        <v>83</v>
      </c>
      <c r="AW249" s="14" t="s">
        <v>34</v>
      </c>
      <c r="AX249" s="14" t="s">
        <v>74</v>
      </c>
      <c r="AY249" s="255" t="s">
        <v>210</v>
      </c>
    </row>
    <row r="250" s="14" customFormat="1">
      <c r="A250" s="14"/>
      <c r="B250" s="245"/>
      <c r="C250" s="246"/>
      <c r="D250" s="236" t="s">
        <v>221</v>
      </c>
      <c r="E250" s="247" t="s">
        <v>19</v>
      </c>
      <c r="F250" s="248" t="s">
        <v>5376</v>
      </c>
      <c r="G250" s="246"/>
      <c r="H250" s="249">
        <v>0.025999999999999999</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221</v>
      </c>
      <c r="AU250" s="255" t="s">
        <v>83</v>
      </c>
      <c r="AV250" s="14" t="s">
        <v>83</v>
      </c>
      <c r="AW250" s="14" t="s">
        <v>34</v>
      </c>
      <c r="AX250" s="14" t="s">
        <v>74</v>
      </c>
      <c r="AY250" s="255" t="s">
        <v>210</v>
      </c>
    </row>
    <row r="251" s="16" customFormat="1">
      <c r="A251" s="16"/>
      <c r="B251" s="267"/>
      <c r="C251" s="268"/>
      <c r="D251" s="236" t="s">
        <v>221</v>
      </c>
      <c r="E251" s="269" t="s">
        <v>19</v>
      </c>
      <c r="F251" s="270" t="s">
        <v>236</v>
      </c>
      <c r="G251" s="268"/>
      <c r="H251" s="271">
        <v>1.98</v>
      </c>
      <c r="I251" s="272"/>
      <c r="J251" s="268"/>
      <c r="K251" s="268"/>
      <c r="L251" s="273"/>
      <c r="M251" s="274"/>
      <c r="N251" s="275"/>
      <c r="O251" s="275"/>
      <c r="P251" s="275"/>
      <c r="Q251" s="275"/>
      <c r="R251" s="275"/>
      <c r="S251" s="275"/>
      <c r="T251" s="276"/>
      <c r="U251" s="16"/>
      <c r="V251" s="16"/>
      <c r="W251" s="16"/>
      <c r="X251" s="16"/>
      <c r="Y251" s="16"/>
      <c r="Z251" s="16"/>
      <c r="AA251" s="16"/>
      <c r="AB251" s="16"/>
      <c r="AC251" s="16"/>
      <c r="AD251" s="16"/>
      <c r="AE251" s="16"/>
      <c r="AT251" s="277" t="s">
        <v>221</v>
      </c>
      <c r="AU251" s="277" t="s">
        <v>83</v>
      </c>
      <c r="AV251" s="16" t="s">
        <v>217</v>
      </c>
      <c r="AW251" s="16" t="s">
        <v>34</v>
      </c>
      <c r="AX251" s="16" t="s">
        <v>81</v>
      </c>
      <c r="AY251" s="277" t="s">
        <v>210</v>
      </c>
    </row>
    <row r="252" s="2" customFormat="1" ht="24.15" customHeight="1">
      <c r="A252" s="40"/>
      <c r="B252" s="41"/>
      <c r="C252" s="216" t="s">
        <v>514</v>
      </c>
      <c r="D252" s="216" t="s">
        <v>212</v>
      </c>
      <c r="E252" s="217" t="s">
        <v>1170</v>
      </c>
      <c r="F252" s="218" t="s">
        <v>1171</v>
      </c>
      <c r="G252" s="219" t="s">
        <v>270</v>
      </c>
      <c r="H252" s="220">
        <v>90</v>
      </c>
      <c r="I252" s="221"/>
      <c r="J252" s="222">
        <f>ROUND(I252*H252,2)</f>
        <v>0</v>
      </c>
      <c r="K252" s="218" t="s">
        <v>216</v>
      </c>
      <c r="L252" s="46"/>
      <c r="M252" s="223" t="s">
        <v>19</v>
      </c>
      <c r="N252" s="224" t="s">
        <v>45</v>
      </c>
      <c r="O252" s="86"/>
      <c r="P252" s="225">
        <f>O252*H252</f>
        <v>0</v>
      </c>
      <c r="Q252" s="225">
        <v>0</v>
      </c>
      <c r="R252" s="225">
        <f>Q252*H252</f>
        <v>0</v>
      </c>
      <c r="S252" s="225">
        <v>0.0050000000000000001</v>
      </c>
      <c r="T252" s="226">
        <f>S252*H252</f>
        <v>0.45000000000000001</v>
      </c>
      <c r="U252" s="40"/>
      <c r="V252" s="40"/>
      <c r="W252" s="40"/>
      <c r="X252" s="40"/>
      <c r="Y252" s="40"/>
      <c r="Z252" s="40"/>
      <c r="AA252" s="40"/>
      <c r="AB252" s="40"/>
      <c r="AC252" s="40"/>
      <c r="AD252" s="40"/>
      <c r="AE252" s="40"/>
      <c r="AR252" s="227" t="s">
        <v>368</v>
      </c>
      <c r="AT252" s="227" t="s">
        <v>212</v>
      </c>
      <c r="AU252" s="227" t="s">
        <v>83</v>
      </c>
      <c r="AY252" s="19" t="s">
        <v>210</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368</v>
      </c>
      <c r="BM252" s="227" t="s">
        <v>5377</v>
      </c>
    </row>
    <row r="253" s="2" customFormat="1">
      <c r="A253" s="40"/>
      <c r="B253" s="41"/>
      <c r="C253" s="42"/>
      <c r="D253" s="229" t="s">
        <v>219</v>
      </c>
      <c r="E253" s="42"/>
      <c r="F253" s="230" t="s">
        <v>1173</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219</v>
      </c>
      <c r="AU253" s="19" t="s">
        <v>83</v>
      </c>
    </row>
    <row r="254" s="13" customFormat="1">
      <c r="A254" s="13"/>
      <c r="B254" s="234"/>
      <c r="C254" s="235"/>
      <c r="D254" s="236" t="s">
        <v>221</v>
      </c>
      <c r="E254" s="237" t="s">
        <v>19</v>
      </c>
      <c r="F254" s="238" t="s">
        <v>5273</v>
      </c>
      <c r="G254" s="235"/>
      <c r="H254" s="237" t="s">
        <v>19</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221</v>
      </c>
      <c r="AU254" s="244" t="s">
        <v>83</v>
      </c>
      <c r="AV254" s="13" t="s">
        <v>81</v>
      </c>
      <c r="AW254" s="13" t="s">
        <v>34</v>
      </c>
      <c r="AX254" s="13" t="s">
        <v>74</v>
      </c>
      <c r="AY254" s="244" t="s">
        <v>210</v>
      </c>
    </row>
    <row r="255" s="14" customFormat="1">
      <c r="A255" s="14"/>
      <c r="B255" s="245"/>
      <c r="C255" s="246"/>
      <c r="D255" s="236" t="s">
        <v>221</v>
      </c>
      <c r="E255" s="247" t="s">
        <v>19</v>
      </c>
      <c r="F255" s="248" t="s">
        <v>5378</v>
      </c>
      <c r="G255" s="246"/>
      <c r="H255" s="249">
        <v>80</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221</v>
      </c>
      <c r="AU255" s="255" t="s">
        <v>83</v>
      </c>
      <c r="AV255" s="14" t="s">
        <v>83</v>
      </c>
      <c r="AW255" s="14" t="s">
        <v>34</v>
      </c>
      <c r="AX255" s="14" t="s">
        <v>74</v>
      </c>
      <c r="AY255" s="255" t="s">
        <v>210</v>
      </c>
    </row>
    <row r="256" s="14" customFormat="1">
      <c r="A256" s="14"/>
      <c r="B256" s="245"/>
      <c r="C256" s="246"/>
      <c r="D256" s="236" t="s">
        <v>221</v>
      </c>
      <c r="E256" s="247" t="s">
        <v>19</v>
      </c>
      <c r="F256" s="248" t="s">
        <v>5379</v>
      </c>
      <c r="G256" s="246"/>
      <c r="H256" s="249">
        <v>10</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221</v>
      </c>
      <c r="AU256" s="255" t="s">
        <v>83</v>
      </c>
      <c r="AV256" s="14" t="s">
        <v>83</v>
      </c>
      <c r="AW256" s="14" t="s">
        <v>34</v>
      </c>
      <c r="AX256" s="14" t="s">
        <v>74</v>
      </c>
      <c r="AY256" s="255" t="s">
        <v>210</v>
      </c>
    </row>
    <row r="257" s="16" customFormat="1">
      <c r="A257" s="16"/>
      <c r="B257" s="267"/>
      <c r="C257" s="268"/>
      <c r="D257" s="236" t="s">
        <v>221</v>
      </c>
      <c r="E257" s="269" t="s">
        <v>19</v>
      </c>
      <c r="F257" s="270" t="s">
        <v>236</v>
      </c>
      <c r="G257" s="268"/>
      <c r="H257" s="271">
        <v>90</v>
      </c>
      <c r="I257" s="272"/>
      <c r="J257" s="268"/>
      <c r="K257" s="268"/>
      <c r="L257" s="273"/>
      <c r="M257" s="274"/>
      <c r="N257" s="275"/>
      <c r="O257" s="275"/>
      <c r="P257" s="275"/>
      <c r="Q257" s="275"/>
      <c r="R257" s="275"/>
      <c r="S257" s="275"/>
      <c r="T257" s="276"/>
      <c r="U257" s="16"/>
      <c r="V257" s="16"/>
      <c r="W257" s="16"/>
      <c r="X257" s="16"/>
      <c r="Y257" s="16"/>
      <c r="Z257" s="16"/>
      <c r="AA257" s="16"/>
      <c r="AB257" s="16"/>
      <c r="AC257" s="16"/>
      <c r="AD257" s="16"/>
      <c r="AE257" s="16"/>
      <c r="AT257" s="277" t="s">
        <v>221</v>
      </c>
      <c r="AU257" s="277" t="s">
        <v>83</v>
      </c>
      <c r="AV257" s="16" t="s">
        <v>217</v>
      </c>
      <c r="AW257" s="16" t="s">
        <v>34</v>
      </c>
      <c r="AX257" s="16" t="s">
        <v>81</v>
      </c>
      <c r="AY257" s="277" t="s">
        <v>210</v>
      </c>
    </row>
    <row r="258" s="2" customFormat="1" ht="21.75" customHeight="1">
      <c r="A258" s="40"/>
      <c r="B258" s="41"/>
      <c r="C258" s="216" t="s">
        <v>521</v>
      </c>
      <c r="D258" s="216" t="s">
        <v>212</v>
      </c>
      <c r="E258" s="217" t="s">
        <v>1179</v>
      </c>
      <c r="F258" s="218" t="s">
        <v>1180</v>
      </c>
      <c r="G258" s="219" t="s">
        <v>215</v>
      </c>
      <c r="H258" s="220">
        <v>1.98</v>
      </c>
      <c r="I258" s="221"/>
      <c r="J258" s="222">
        <f>ROUND(I258*H258,2)</f>
        <v>0</v>
      </c>
      <c r="K258" s="218" t="s">
        <v>216</v>
      </c>
      <c r="L258" s="46"/>
      <c r="M258" s="223" t="s">
        <v>19</v>
      </c>
      <c r="N258" s="224" t="s">
        <v>45</v>
      </c>
      <c r="O258" s="86"/>
      <c r="P258" s="225">
        <f>O258*H258</f>
        <v>0</v>
      </c>
      <c r="Q258" s="225">
        <v>0.023369999999999998</v>
      </c>
      <c r="R258" s="225">
        <f>Q258*H258</f>
        <v>0.046272599999999997</v>
      </c>
      <c r="S258" s="225">
        <v>0</v>
      </c>
      <c r="T258" s="226">
        <f>S258*H258</f>
        <v>0</v>
      </c>
      <c r="U258" s="40"/>
      <c r="V258" s="40"/>
      <c r="W258" s="40"/>
      <c r="X258" s="40"/>
      <c r="Y258" s="40"/>
      <c r="Z258" s="40"/>
      <c r="AA258" s="40"/>
      <c r="AB258" s="40"/>
      <c r="AC258" s="40"/>
      <c r="AD258" s="40"/>
      <c r="AE258" s="40"/>
      <c r="AR258" s="227" t="s">
        <v>368</v>
      </c>
      <c r="AT258" s="227" t="s">
        <v>212</v>
      </c>
      <c r="AU258" s="227" t="s">
        <v>83</v>
      </c>
      <c r="AY258" s="19" t="s">
        <v>210</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368</v>
      </c>
      <c r="BM258" s="227" t="s">
        <v>5380</v>
      </c>
    </row>
    <row r="259" s="2" customFormat="1">
      <c r="A259" s="40"/>
      <c r="B259" s="41"/>
      <c r="C259" s="42"/>
      <c r="D259" s="229" t="s">
        <v>219</v>
      </c>
      <c r="E259" s="42"/>
      <c r="F259" s="230" t="s">
        <v>1182</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219</v>
      </c>
      <c r="AU259" s="19" t="s">
        <v>83</v>
      </c>
    </row>
    <row r="260" s="2" customFormat="1" ht="16.5" customHeight="1">
      <c r="A260" s="40"/>
      <c r="B260" s="41"/>
      <c r="C260" s="216" t="s">
        <v>540</v>
      </c>
      <c r="D260" s="216" t="s">
        <v>212</v>
      </c>
      <c r="E260" s="217" t="s">
        <v>1186</v>
      </c>
      <c r="F260" s="218" t="s">
        <v>1187</v>
      </c>
      <c r="G260" s="219" t="s">
        <v>270</v>
      </c>
      <c r="H260" s="220">
        <v>15.515000000000001</v>
      </c>
      <c r="I260" s="221"/>
      <c r="J260" s="222">
        <f>ROUND(I260*H260,2)</f>
        <v>0</v>
      </c>
      <c r="K260" s="218" t="s">
        <v>216</v>
      </c>
      <c r="L260" s="46"/>
      <c r="M260" s="223" t="s">
        <v>19</v>
      </c>
      <c r="N260" s="224" t="s">
        <v>45</v>
      </c>
      <c r="O260" s="86"/>
      <c r="P260" s="225">
        <f>O260*H260</f>
        <v>0</v>
      </c>
      <c r="Q260" s="225">
        <v>0</v>
      </c>
      <c r="R260" s="225">
        <f>Q260*H260</f>
        <v>0</v>
      </c>
      <c r="S260" s="225">
        <v>0.024</v>
      </c>
      <c r="T260" s="226">
        <f>S260*H260</f>
        <v>0.37236000000000002</v>
      </c>
      <c r="U260" s="40"/>
      <c r="V260" s="40"/>
      <c r="W260" s="40"/>
      <c r="X260" s="40"/>
      <c r="Y260" s="40"/>
      <c r="Z260" s="40"/>
      <c r="AA260" s="40"/>
      <c r="AB260" s="40"/>
      <c r="AC260" s="40"/>
      <c r="AD260" s="40"/>
      <c r="AE260" s="40"/>
      <c r="AR260" s="227" t="s">
        <v>368</v>
      </c>
      <c r="AT260" s="227" t="s">
        <v>212</v>
      </c>
      <c r="AU260" s="227" t="s">
        <v>83</v>
      </c>
      <c r="AY260" s="19" t="s">
        <v>210</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368</v>
      </c>
      <c r="BM260" s="227" t="s">
        <v>5381</v>
      </c>
    </row>
    <row r="261" s="2" customFormat="1">
      <c r="A261" s="40"/>
      <c r="B261" s="41"/>
      <c r="C261" s="42"/>
      <c r="D261" s="229" t="s">
        <v>219</v>
      </c>
      <c r="E261" s="42"/>
      <c r="F261" s="230" t="s">
        <v>1189</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219</v>
      </c>
      <c r="AU261" s="19" t="s">
        <v>83</v>
      </c>
    </row>
    <row r="262" s="14" customFormat="1">
      <c r="A262" s="14"/>
      <c r="B262" s="245"/>
      <c r="C262" s="246"/>
      <c r="D262" s="236" t="s">
        <v>221</v>
      </c>
      <c r="E262" s="247" t="s">
        <v>19</v>
      </c>
      <c r="F262" s="248" t="s">
        <v>5382</v>
      </c>
      <c r="G262" s="246"/>
      <c r="H262" s="249">
        <v>0.745</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221</v>
      </c>
      <c r="AU262" s="255" t="s">
        <v>83</v>
      </c>
      <c r="AV262" s="14" t="s">
        <v>83</v>
      </c>
      <c r="AW262" s="14" t="s">
        <v>34</v>
      </c>
      <c r="AX262" s="14" t="s">
        <v>74</v>
      </c>
      <c r="AY262" s="255" t="s">
        <v>210</v>
      </c>
    </row>
    <row r="263" s="14" customFormat="1">
      <c r="A263" s="14"/>
      <c r="B263" s="245"/>
      <c r="C263" s="246"/>
      <c r="D263" s="236" t="s">
        <v>221</v>
      </c>
      <c r="E263" s="247" t="s">
        <v>19</v>
      </c>
      <c r="F263" s="248" t="s">
        <v>5383</v>
      </c>
      <c r="G263" s="246"/>
      <c r="H263" s="249">
        <v>14.77</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221</v>
      </c>
      <c r="AU263" s="255" t="s">
        <v>83</v>
      </c>
      <c r="AV263" s="14" t="s">
        <v>83</v>
      </c>
      <c r="AW263" s="14" t="s">
        <v>34</v>
      </c>
      <c r="AX263" s="14" t="s">
        <v>74</v>
      </c>
      <c r="AY263" s="255" t="s">
        <v>210</v>
      </c>
    </row>
    <row r="264" s="16" customFormat="1">
      <c r="A264" s="16"/>
      <c r="B264" s="267"/>
      <c r="C264" s="268"/>
      <c r="D264" s="236" t="s">
        <v>221</v>
      </c>
      <c r="E264" s="269" t="s">
        <v>19</v>
      </c>
      <c r="F264" s="270" t="s">
        <v>236</v>
      </c>
      <c r="G264" s="268"/>
      <c r="H264" s="271">
        <v>15.514999999999999</v>
      </c>
      <c r="I264" s="272"/>
      <c r="J264" s="268"/>
      <c r="K264" s="268"/>
      <c r="L264" s="273"/>
      <c r="M264" s="274"/>
      <c r="N264" s="275"/>
      <c r="O264" s="275"/>
      <c r="P264" s="275"/>
      <c r="Q264" s="275"/>
      <c r="R264" s="275"/>
      <c r="S264" s="275"/>
      <c r="T264" s="276"/>
      <c r="U264" s="16"/>
      <c r="V264" s="16"/>
      <c r="W264" s="16"/>
      <c r="X264" s="16"/>
      <c r="Y264" s="16"/>
      <c r="Z264" s="16"/>
      <c r="AA264" s="16"/>
      <c r="AB264" s="16"/>
      <c r="AC264" s="16"/>
      <c r="AD264" s="16"/>
      <c r="AE264" s="16"/>
      <c r="AT264" s="277" t="s">
        <v>221</v>
      </c>
      <c r="AU264" s="277" t="s">
        <v>83</v>
      </c>
      <c r="AV264" s="16" t="s">
        <v>217</v>
      </c>
      <c r="AW264" s="16" t="s">
        <v>34</v>
      </c>
      <c r="AX264" s="16" t="s">
        <v>81</v>
      </c>
      <c r="AY264" s="277" t="s">
        <v>210</v>
      </c>
    </row>
    <row r="265" s="2" customFormat="1" ht="16.5" customHeight="1">
      <c r="A265" s="40"/>
      <c r="B265" s="41"/>
      <c r="C265" s="216" t="s">
        <v>548</v>
      </c>
      <c r="D265" s="216" t="s">
        <v>212</v>
      </c>
      <c r="E265" s="217" t="s">
        <v>5384</v>
      </c>
      <c r="F265" s="218" t="s">
        <v>5385</v>
      </c>
      <c r="G265" s="219" t="s">
        <v>270</v>
      </c>
      <c r="H265" s="220">
        <v>44.270000000000003</v>
      </c>
      <c r="I265" s="221"/>
      <c r="J265" s="222">
        <f>ROUND(I265*H265,2)</f>
        <v>0</v>
      </c>
      <c r="K265" s="218" t="s">
        <v>216</v>
      </c>
      <c r="L265" s="46"/>
      <c r="M265" s="223" t="s">
        <v>19</v>
      </c>
      <c r="N265" s="224" t="s">
        <v>45</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368</v>
      </c>
      <c r="AT265" s="227" t="s">
        <v>212</v>
      </c>
      <c r="AU265" s="227" t="s">
        <v>83</v>
      </c>
      <c r="AY265" s="19" t="s">
        <v>210</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368</v>
      </c>
      <c r="BM265" s="227" t="s">
        <v>5386</v>
      </c>
    </row>
    <row r="266" s="2" customFormat="1">
      <c r="A266" s="40"/>
      <c r="B266" s="41"/>
      <c r="C266" s="42"/>
      <c r="D266" s="229" t="s">
        <v>219</v>
      </c>
      <c r="E266" s="42"/>
      <c r="F266" s="230" t="s">
        <v>5387</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219</v>
      </c>
      <c r="AU266" s="19" t="s">
        <v>83</v>
      </c>
    </row>
    <row r="267" s="14" customFormat="1">
      <c r="A267" s="14"/>
      <c r="B267" s="245"/>
      <c r="C267" s="246"/>
      <c r="D267" s="236" t="s">
        <v>221</v>
      </c>
      <c r="E267" s="247" t="s">
        <v>19</v>
      </c>
      <c r="F267" s="248" t="s">
        <v>5388</v>
      </c>
      <c r="G267" s="246"/>
      <c r="H267" s="249">
        <v>14.77</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221</v>
      </c>
      <c r="AU267" s="255" t="s">
        <v>83</v>
      </c>
      <c r="AV267" s="14" t="s">
        <v>83</v>
      </c>
      <c r="AW267" s="14" t="s">
        <v>34</v>
      </c>
      <c r="AX267" s="14" t="s">
        <v>74</v>
      </c>
      <c r="AY267" s="255" t="s">
        <v>210</v>
      </c>
    </row>
    <row r="268" s="13" customFormat="1">
      <c r="A268" s="13"/>
      <c r="B268" s="234"/>
      <c r="C268" s="235"/>
      <c r="D268" s="236" t="s">
        <v>221</v>
      </c>
      <c r="E268" s="237" t="s">
        <v>19</v>
      </c>
      <c r="F268" s="238" t="s">
        <v>5273</v>
      </c>
      <c r="G268" s="235"/>
      <c r="H268" s="237" t="s">
        <v>19</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221</v>
      </c>
      <c r="AU268" s="244" t="s">
        <v>83</v>
      </c>
      <c r="AV268" s="13" t="s">
        <v>81</v>
      </c>
      <c r="AW268" s="13" t="s">
        <v>34</v>
      </c>
      <c r="AX268" s="13" t="s">
        <v>74</v>
      </c>
      <c r="AY268" s="244" t="s">
        <v>210</v>
      </c>
    </row>
    <row r="269" s="14" customFormat="1">
      <c r="A269" s="14"/>
      <c r="B269" s="245"/>
      <c r="C269" s="246"/>
      <c r="D269" s="236" t="s">
        <v>221</v>
      </c>
      <c r="E269" s="247" t="s">
        <v>19</v>
      </c>
      <c r="F269" s="248" t="s">
        <v>5389</v>
      </c>
      <c r="G269" s="246"/>
      <c r="H269" s="249">
        <v>27</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221</v>
      </c>
      <c r="AU269" s="255" t="s">
        <v>83</v>
      </c>
      <c r="AV269" s="14" t="s">
        <v>83</v>
      </c>
      <c r="AW269" s="14" t="s">
        <v>34</v>
      </c>
      <c r="AX269" s="14" t="s">
        <v>74</v>
      </c>
      <c r="AY269" s="255" t="s">
        <v>210</v>
      </c>
    </row>
    <row r="270" s="14" customFormat="1">
      <c r="A270" s="14"/>
      <c r="B270" s="245"/>
      <c r="C270" s="246"/>
      <c r="D270" s="236" t="s">
        <v>221</v>
      </c>
      <c r="E270" s="247" t="s">
        <v>19</v>
      </c>
      <c r="F270" s="248" t="s">
        <v>5390</v>
      </c>
      <c r="G270" s="246"/>
      <c r="H270" s="249">
        <v>2.5</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221</v>
      </c>
      <c r="AU270" s="255" t="s">
        <v>83</v>
      </c>
      <c r="AV270" s="14" t="s">
        <v>83</v>
      </c>
      <c r="AW270" s="14" t="s">
        <v>34</v>
      </c>
      <c r="AX270" s="14" t="s">
        <v>74</v>
      </c>
      <c r="AY270" s="255" t="s">
        <v>210</v>
      </c>
    </row>
    <row r="271" s="16" customFormat="1">
      <c r="A271" s="16"/>
      <c r="B271" s="267"/>
      <c r="C271" s="268"/>
      <c r="D271" s="236" t="s">
        <v>221</v>
      </c>
      <c r="E271" s="269" t="s">
        <v>19</v>
      </c>
      <c r="F271" s="270" t="s">
        <v>236</v>
      </c>
      <c r="G271" s="268"/>
      <c r="H271" s="271">
        <v>44.269999999999996</v>
      </c>
      <c r="I271" s="272"/>
      <c r="J271" s="268"/>
      <c r="K271" s="268"/>
      <c r="L271" s="273"/>
      <c r="M271" s="274"/>
      <c r="N271" s="275"/>
      <c r="O271" s="275"/>
      <c r="P271" s="275"/>
      <c r="Q271" s="275"/>
      <c r="R271" s="275"/>
      <c r="S271" s="275"/>
      <c r="T271" s="276"/>
      <c r="U271" s="16"/>
      <c r="V271" s="16"/>
      <c r="W271" s="16"/>
      <c r="X271" s="16"/>
      <c r="Y271" s="16"/>
      <c r="Z271" s="16"/>
      <c r="AA271" s="16"/>
      <c r="AB271" s="16"/>
      <c r="AC271" s="16"/>
      <c r="AD271" s="16"/>
      <c r="AE271" s="16"/>
      <c r="AT271" s="277" t="s">
        <v>221</v>
      </c>
      <c r="AU271" s="277" t="s">
        <v>83</v>
      </c>
      <c r="AV271" s="16" t="s">
        <v>217</v>
      </c>
      <c r="AW271" s="16" t="s">
        <v>34</v>
      </c>
      <c r="AX271" s="16" t="s">
        <v>81</v>
      </c>
      <c r="AY271" s="277" t="s">
        <v>210</v>
      </c>
    </row>
    <row r="272" s="2" customFormat="1" ht="16.5" customHeight="1">
      <c r="A272" s="40"/>
      <c r="B272" s="41"/>
      <c r="C272" s="278" t="s">
        <v>560</v>
      </c>
      <c r="D272" s="278" t="s">
        <v>424</v>
      </c>
      <c r="E272" s="279" t="s">
        <v>1021</v>
      </c>
      <c r="F272" s="280" t="s">
        <v>970</v>
      </c>
      <c r="G272" s="281" t="s">
        <v>215</v>
      </c>
      <c r="H272" s="282">
        <v>11.391</v>
      </c>
      <c r="I272" s="283"/>
      <c r="J272" s="284">
        <f>ROUND(I272*H272,2)</f>
        <v>0</v>
      </c>
      <c r="K272" s="280" t="s">
        <v>216</v>
      </c>
      <c r="L272" s="285"/>
      <c r="M272" s="286" t="s">
        <v>19</v>
      </c>
      <c r="N272" s="287" t="s">
        <v>45</v>
      </c>
      <c r="O272" s="86"/>
      <c r="P272" s="225">
        <f>O272*H272</f>
        <v>0</v>
      </c>
      <c r="Q272" s="225">
        <v>0.75</v>
      </c>
      <c r="R272" s="225">
        <f>Q272*H272</f>
        <v>8.5432500000000005</v>
      </c>
      <c r="S272" s="225">
        <v>0</v>
      </c>
      <c r="T272" s="226">
        <f>S272*H272</f>
        <v>0</v>
      </c>
      <c r="U272" s="40"/>
      <c r="V272" s="40"/>
      <c r="W272" s="40"/>
      <c r="X272" s="40"/>
      <c r="Y272" s="40"/>
      <c r="Z272" s="40"/>
      <c r="AA272" s="40"/>
      <c r="AB272" s="40"/>
      <c r="AC272" s="40"/>
      <c r="AD272" s="40"/>
      <c r="AE272" s="40"/>
      <c r="AR272" s="227" t="s">
        <v>498</v>
      </c>
      <c r="AT272" s="227" t="s">
        <v>424</v>
      </c>
      <c r="AU272" s="227" t="s">
        <v>83</v>
      </c>
      <c r="AY272" s="19" t="s">
        <v>210</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368</v>
      </c>
      <c r="BM272" s="227" t="s">
        <v>5391</v>
      </c>
    </row>
    <row r="273" s="14" customFormat="1">
      <c r="A273" s="14"/>
      <c r="B273" s="245"/>
      <c r="C273" s="246"/>
      <c r="D273" s="236" t="s">
        <v>221</v>
      </c>
      <c r="E273" s="247" t="s">
        <v>19</v>
      </c>
      <c r="F273" s="248" t="s">
        <v>5392</v>
      </c>
      <c r="G273" s="246"/>
      <c r="H273" s="249">
        <v>0.59099999999999997</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221</v>
      </c>
      <c r="AU273" s="255" t="s">
        <v>83</v>
      </c>
      <c r="AV273" s="14" t="s">
        <v>83</v>
      </c>
      <c r="AW273" s="14" t="s">
        <v>34</v>
      </c>
      <c r="AX273" s="14" t="s">
        <v>74</v>
      </c>
      <c r="AY273" s="255" t="s">
        <v>210</v>
      </c>
    </row>
    <row r="274" s="14" customFormat="1">
      <c r="A274" s="14"/>
      <c r="B274" s="245"/>
      <c r="C274" s="246"/>
      <c r="D274" s="236" t="s">
        <v>221</v>
      </c>
      <c r="E274" s="247" t="s">
        <v>19</v>
      </c>
      <c r="F274" s="248" t="s">
        <v>5393</v>
      </c>
      <c r="G274" s="246"/>
      <c r="H274" s="249">
        <v>10.800000000000001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221</v>
      </c>
      <c r="AU274" s="255" t="s">
        <v>83</v>
      </c>
      <c r="AV274" s="14" t="s">
        <v>83</v>
      </c>
      <c r="AW274" s="14" t="s">
        <v>34</v>
      </c>
      <c r="AX274" s="14" t="s">
        <v>74</v>
      </c>
      <c r="AY274" s="255" t="s">
        <v>210</v>
      </c>
    </row>
    <row r="275" s="16" customFormat="1">
      <c r="A275" s="16"/>
      <c r="B275" s="267"/>
      <c r="C275" s="268"/>
      <c r="D275" s="236" t="s">
        <v>221</v>
      </c>
      <c r="E275" s="269" t="s">
        <v>19</v>
      </c>
      <c r="F275" s="270" t="s">
        <v>236</v>
      </c>
      <c r="G275" s="268"/>
      <c r="H275" s="271">
        <v>11.391</v>
      </c>
      <c r="I275" s="272"/>
      <c r="J275" s="268"/>
      <c r="K275" s="268"/>
      <c r="L275" s="273"/>
      <c r="M275" s="274"/>
      <c r="N275" s="275"/>
      <c r="O275" s="275"/>
      <c r="P275" s="275"/>
      <c r="Q275" s="275"/>
      <c r="R275" s="275"/>
      <c r="S275" s="275"/>
      <c r="T275" s="276"/>
      <c r="U275" s="16"/>
      <c r="V275" s="16"/>
      <c r="W275" s="16"/>
      <c r="X275" s="16"/>
      <c r="Y275" s="16"/>
      <c r="Z275" s="16"/>
      <c r="AA275" s="16"/>
      <c r="AB275" s="16"/>
      <c r="AC275" s="16"/>
      <c r="AD275" s="16"/>
      <c r="AE275" s="16"/>
      <c r="AT275" s="277" t="s">
        <v>221</v>
      </c>
      <c r="AU275" s="277" t="s">
        <v>83</v>
      </c>
      <c r="AV275" s="16" t="s">
        <v>217</v>
      </c>
      <c r="AW275" s="16" t="s">
        <v>34</v>
      </c>
      <c r="AX275" s="16" t="s">
        <v>81</v>
      </c>
      <c r="AY275" s="277" t="s">
        <v>210</v>
      </c>
    </row>
    <row r="276" s="2" customFormat="1" ht="16.5" customHeight="1">
      <c r="A276" s="40"/>
      <c r="B276" s="41"/>
      <c r="C276" s="216" t="s">
        <v>566</v>
      </c>
      <c r="D276" s="216" t="s">
        <v>212</v>
      </c>
      <c r="E276" s="217" t="s">
        <v>5394</v>
      </c>
      <c r="F276" s="218" t="s">
        <v>5395</v>
      </c>
      <c r="G276" s="219" t="s">
        <v>295</v>
      </c>
      <c r="H276" s="220">
        <v>1</v>
      </c>
      <c r="I276" s="221"/>
      <c r="J276" s="222">
        <f>ROUND(I276*H276,2)</f>
        <v>0</v>
      </c>
      <c r="K276" s="218" t="s">
        <v>296</v>
      </c>
      <c r="L276" s="46"/>
      <c r="M276" s="223" t="s">
        <v>19</v>
      </c>
      <c r="N276" s="224" t="s">
        <v>45</v>
      </c>
      <c r="O276" s="86"/>
      <c r="P276" s="225">
        <f>O276*H276</f>
        <v>0</v>
      </c>
      <c r="Q276" s="225">
        <v>0.014999999999999999</v>
      </c>
      <c r="R276" s="225">
        <f>Q276*H276</f>
        <v>0.014999999999999999</v>
      </c>
      <c r="S276" s="225">
        <v>0</v>
      </c>
      <c r="T276" s="226">
        <f>S276*H276</f>
        <v>0</v>
      </c>
      <c r="U276" s="40"/>
      <c r="V276" s="40"/>
      <c r="W276" s="40"/>
      <c r="X276" s="40"/>
      <c r="Y276" s="40"/>
      <c r="Z276" s="40"/>
      <c r="AA276" s="40"/>
      <c r="AB276" s="40"/>
      <c r="AC276" s="40"/>
      <c r="AD276" s="40"/>
      <c r="AE276" s="40"/>
      <c r="AR276" s="227" t="s">
        <v>368</v>
      </c>
      <c r="AT276" s="227" t="s">
        <v>212</v>
      </c>
      <c r="AU276" s="227" t="s">
        <v>83</v>
      </c>
      <c r="AY276" s="19" t="s">
        <v>210</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368</v>
      </c>
      <c r="BM276" s="227" t="s">
        <v>5396</v>
      </c>
    </row>
    <row r="277" s="13" customFormat="1">
      <c r="A277" s="13"/>
      <c r="B277" s="234"/>
      <c r="C277" s="235"/>
      <c r="D277" s="236" t="s">
        <v>221</v>
      </c>
      <c r="E277" s="237" t="s">
        <v>19</v>
      </c>
      <c r="F277" s="238" t="s">
        <v>5397</v>
      </c>
      <c r="G277" s="235"/>
      <c r="H277" s="237" t="s">
        <v>19</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221</v>
      </c>
      <c r="AU277" s="244" t="s">
        <v>83</v>
      </c>
      <c r="AV277" s="13" t="s">
        <v>81</v>
      </c>
      <c r="AW277" s="13" t="s">
        <v>34</v>
      </c>
      <c r="AX277" s="13" t="s">
        <v>74</v>
      </c>
      <c r="AY277" s="244" t="s">
        <v>210</v>
      </c>
    </row>
    <row r="278" s="14" customFormat="1">
      <c r="A278" s="14"/>
      <c r="B278" s="245"/>
      <c r="C278" s="246"/>
      <c r="D278" s="236" t="s">
        <v>221</v>
      </c>
      <c r="E278" s="247" t="s">
        <v>19</v>
      </c>
      <c r="F278" s="248" t="s">
        <v>81</v>
      </c>
      <c r="G278" s="246"/>
      <c r="H278" s="249">
        <v>1</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221</v>
      </c>
      <c r="AU278" s="255" t="s">
        <v>83</v>
      </c>
      <c r="AV278" s="14" t="s">
        <v>83</v>
      </c>
      <c r="AW278" s="14" t="s">
        <v>34</v>
      </c>
      <c r="AX278" s="14" t="s">
        <v>81</v>
      </c>
      <c r="AY278" s="255" t="s">
        <v>210</v>
      </c>
    </row>
    <row r="279" s="2" customFormat="1" ht="16.5" customHeight="1">
      <c r="A279" s="40"/>
      <c r="B279" s="41"/>
      <c r="C279" s="216" t="s">
        <v>572</v>
      </c>
      <c r="D279" s="216" t="s">
        <v>212</v>
      </c>
      <c r="E279" s="217" t="s">
        <v>5398</v>
      </c>
      <c r="F279" s="218" t="s">
        <v>5399</v>
      </c>
      <c r="G279" s="219" t="s">
        <v>270</v>
      </c>
      <c r="H279" s="220">
        <v>29.699999999999999</v>
      </c>
      <c r="I279" s="221"/>
      <c r="J279" s="222">
        <f>ROUND(I279*H279,2)</f>
        <v>0</v>
      </c>
      <c r="K279" s="218" t="s">
        <v>216</v>
      </c>
      <c r="L279" s="46"/>
      <c r="M279" s="223" t="s">
        <v>19</v>
      </c>
      <c r="N279" s="224" t="s">
        <v>45</v>
      </c>
      <c r="O279" s="86"/>
      <c r="P279" s="225">
        <f>O279*H279</f>
        <v>0</v>
      </c>
      <c r="Q279" s="225">
        <v>0.00018000000000000001</v>
      </c>
      <c r="R279" s="225">
        <f>Q279*H279</f>
        <v>0.0053460000000000001</v>
      </c>
      <c r="S279" s="225">
        <v>0</v>
      </c>
      <c r="T279" s="226">
        <f>S279*H279</f>
        <v>0</v>
      </c>
      <c r="U279" s="40"/>
      <c r="V279" s="40"/>
      <c r="W279" s="40"/>
      <c r="X279" s="40"/>
      <c r="Y279" s="40"/>
      <c r="Z279" s="40"/>
      <c r="AA279" s="40"/>
      <c r="AB279" s="40"/>
      <c r="AC279" s="40"/>
      <c r="AD279" s="40"/>
      <c r="AE279" s="40"/>
      <c r="AR279" s="227" t="s">
        <v>368</v>
      </c>
      <c r="AT279" s="227" t="s">
        <v>212</v>
      </c>
      <c r="AU279" s="227" t="s">
        <v>83</v>
      </c>
      <c r="AY279" s="19" t="s">
        <v>210</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368</v>
      </c>
      <c r="BM279" s="227" t="s">
        <v>5400</v>
      </c>
    </row>
    <row r="280" s="2" customFormat="1">
      <c r="A280" s="40"/>
      <c r="B280" s="41"/>
      <c r="C280" s="42"/>
      <c r="D280" s="229" t="s">
        <v>219</v>
      </c>
      <c r="E280" s="42"/>
      <c r="F280" s="230" t="s">
        <v>5401</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219</v>
      </c>
      <c r="AU280" s="19" t="s">
        <v>83</v>
      </c>
    </row>
    <row r="281" s="2" customFormat="1" ht="21.75" customHeight="1">
      <c r="A281" s="40"/>
      <c r="B281" s="41"/>
      <c r="C281" s="216" t="s">
        <v>578</v>
      </c>
      <c r="D281" s="216" t="s">
        <v>212</v>
      </c>
      <c r="E281" s="217" t="s">
        <v>5402</v>
      </c>
      <c r="F281" s="218" t="s">
        <v>5403</v>
      </c>
      <c r="G281" s="219" t="s">
        <v>270</v>
      </c>
      <c r="H281" s="220">
        <v>23</v>
      </c>
      <c r="I281" s="221"/>
      <c r="J281" s="222">
        <f>ROUND(I281*H281,2)</f>
        <v>0</v>
      </c>
      <c r="K281" s="218" t="s">
        <v>216</v>
      </c>
      <c r="L281" s="46"/>
      <c r="M281" s="223" t="s">
        <v>19</v>
      </c>
      <c r="N281" s="224" t="s">
        <v>45</v>
      </c>
      <c r="O281" s="86"/>
      <c r="P281" s="225">
        <f>O281*H281</f>
        <v>0</v>
      </c>
      <c r="Q281" s="225">
        <v>0</v>
      </c>
      <c r="R281" s="225">
        <f>Q281*H281</f>
        <v>0</v>
      </c>
      <c r="S281" s="225">
        <v>0.014</v>
      </c>
      <c r="T281" s="226">
        <f>S281*H281</f>
        <v>0.32200000000000001</v>
      </c>
      <c r="U281" s="40"/>
      <c r="V281" s="40"/>
      <c r="W281" s="40"/>
      <c r="X281" s="40"/>
      <c r="Y281" s="40"/>
      <c r="Z281" s="40"/>
      <c r="AA281" s="40"/>
      <c r="AB281" s="40"/>
      <c r="AC281" s="40"/>
      <c r="AD281" s="40"/>
      <c r="AE281" s="40"/>
      <c r="AR281" s="227" t="s">
        <v>368</v>
      </c>
      <c r="AT281" s="227" t="s">
        <v>212</v>
      </c>
      <c r="AU281" s="227" t="s">
        <v>83</v>
      </c>
      <c r="AY281" s="19" t="s">
        <v>210</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368</v>
      </c>
      <c r="BM281" s="227" t="s">
        <v>5404</v>
      </c>
    </row>
    <row r="282" s="2" customFormat="1">
      <c r="A282" s="40"/>
      <c r="B282" s="41"/>
      <c r="C282" s="42"/>
      <c r="D282" s="229" t="s">
        <v>219</v>
      </c>
      <c r="E282" s="42"/>
      <c r="F282" s="230" t="s">
        <v>5405</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219</v>
      </c>
      <c r="AU282" s="19" t="s">
        <v>83</v>
      </c>
    </row>
    <row r="283" s="13" customFormat="1">
      <c r="A283" s="13"/>
      <c r="B283" s="234"/>
      <c r="C283" s="235"/>
      <c r="D283" s="236" t="s">
        <v>221</v>
      </c>
      <c r="E283" s="237" t="s">
        <v>19</v>
      </c>
      <c r="F283" s="238" t="s">
        <v>5273</v>
      </c>
      <c r="G283" s="235"/>
      <c r="H283" s="237" t="s">
        <v>19</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221</v>
      </c>
      <c r="AU283" s="244" t="s">
        <v>83</v>
      </c>
      <c r="AV283" s="13" t="s">
        <v>81</v>
      </c>
      <c r="AW283" s="13" t="s">
        <v>34</v>
      </c>
      <c r="AX283" s="13" t="s">
        <v>74</v>
      </c>
      <c r="AY283" s="244" t="s">
        <v>210</v>
      </c>
    </row>
    <row r="284" s="14" customFormat="1">
      <c r="A284" s="14"/>
      <c r="B284" s="245"/>
      <c r="C284" s="246"/>
      <c r="D284" s="236" t="s">
        <v>221</v>
      </c>
      <c r="E284" s="247" t="s">
        <v>19</v>
      </c>
      <c r="F284" s="248" t="s">
        <v>5406</v>
      </c>
      <c r="G284" s="246"/>
      <c r="H284" s="249">
        <v>23</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221</v>
      </c>
      <c r="AU284" s="255" t="s">
        <v>83</v>
      </c>
      <c r="AV284" s="14" t="s">
        <v>83</v>
      </c>
      <c r="AW284" s="14" t="s">
        <v>34</v>
      </c>
      <c r="AX284" s="14" t="s">
        <v>81</v>
      </c>
      <c r="AY284" s="255" t="s">
        <v>210</v>
      </c>
    </row>
    <row r="285" s="2" customFormat="1" ht="21.75" customHeight="1">
      <c r="A285" s="40"/>
      <c r="B285" s="41"/>
      <c r="C285" s="216" t="s">
        <v>589</v>
      </c>
      <c r="D285" s="216" t="s">
        <v>212</v>
      </c>
      <c r="E285" s="217" t="s">
        <v>5407</v>
      </c>
      <c r="F285" s="218" t="s">
        <v>5408</v>
      </c>
      <c r="G285" s="219" t="s">
        <v>417</v>
      </c>
      <c r="H285" s="220">
        <v>50</v>
      </c>
      <c r="I285" s="221"/>
      <c r="J285" s="222">
        <f>ROUND(I285*H285,2)</f>
        <v>0</v>
      </c>
      <c r="K285" s="218" t="s">
        <v>216</v>
      </c>
      <c r="L285" s="46"/>
      <c r="M285" s="223" t="s">
        <v>19</v>
      </c>
      <c r="N285" s="224" t="s">
        <v>45</v>
      </c>
      <c r="O285" s="86"/>
      <c r="P285" s="225">
        <f>O285*H285</f>
        <v>0</v>
      </c>
      <c r="Q285" s="225">
        <v>0</v>
      </c>
      <c r="R285" s="225">
        <f>Q285*H285</f>
        <v>0</v>
      </c>
      <c r="S285" s="225">
        <v>0.0066</v>
      </c>
      <c r="T285" s="226">
        <f>S285*H285</f>
        <v>0.33000000000000002</v>
      </c>
      <c r="U285" s="40"/>
      <c r="V285" s="40"/>
      <c r="W285" s="40"/>
      <c r="X285" s="40"/>
      <c r="Y285" s="40"/>
      <c r="Z285" s="40"/>
      <c r="AA285" s="40"/>
      <c r="AB285" s="40"/>
      <c r="AC285" s="40"/>
      <c r="AD285" s="40"/>
      <c r="AE285" s="40"/>
      <c r="AR285" s="227" t="s">
        <v>368</v>
      </c>
      <c r="AT285" s="227" t="s">
        <v>212</v>
      </c>
      <c r="AU285" s="227" t="s">
        <v>83</v>
      </c>
      <c r="AY285" s="19" t="s">
        <v>210</v>
      </c>
      <c r="BE285" s="228">
        <f>IF(N285="základní",J285,0)</f>
        <v>0</v>
      </c>
      <c r="BF285" s="228">
        <f>IF(N285="snížená",J285,0)</f>
        <v>0</v>
      </c>
      <c r="BG285" s="228">
        <f>IF(N285="zákl. přenesená",J285,0)</f>
        <v>0</v>
      </c>
      <c r="BH285" s="228">
        <f>IF(N285="sníž. přenesená",J285,0)</f>
        <v>0</v>
      </c>
      <c r="BI285" s="228">
        <f>IF(N285="nulová",J285,0)</f>
        <v>0</v>
      </c>
      <c r="BJ285" s="19" t="s">
        <v>81</v>
      </c>
      <c r="BK285" s="228">
        <f>ROUND(I285*H285,2)</f>
        <v>0</v>
      </c>
      <c r="BL285" s="19" t="s">
        <v>368</v>
      </c>
      <c r="BM285" s="227" t="s">
        <v>5409</v>
      </c>
    </row>
    <row r="286" s="2" customFormat="1">
      <c r="A286" s="40"/>
      <c r="B286" s="41"/>
      <c r="C286" s="42"/>
      <c r="D286" s="229" t="s">
        <v>219</v>
      </c>
      <c r="E286" s="42"/>
      <c r="F286" s="230" t="s">
        <v>5410</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219</v>
      </c>
      <c r="AU286" s="19" t="s">
        <v>83</v>
      </c>
    </row>
    <row r="287" s="13" customFormat="1">
      <c r="A287" s="13"/>
      <c r="B287" s="234"/>
      <c r="C287" s="235"/>
      <c r="D287" s="236" t="s">
        <v>221</v>
      </c>
      <c r="E287" s="237" t="s">
        <v>19</v>
      </c>
      <c r="F287" s="238" t="s">
        <v>5273</v>
      </c>
      <c r="G287" s="235"/>
      <c r="H287" s="237" t="s">
        <v>19</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221</v>
      </c>
      <c r="AU287" s="244" t="s">
        <v>83</v>
      </c>
      <c r="AV287" s="13" t="s">
        <v>81</v>
      </c>
      <c r="AW287" s="13" t="s">
        <v>34</v>
      </c>
      <c r="AX287" s="13" t="s">
        <v>74</v>
      </c>
      <c r="AY287" s="244" t="s">
        <v>210</v>
      </c>
    </row>
    <row r="288" s="14" customFormat="1">
      <c r="A288" s="14"/>
      <c r="B288" s="245"/>
      <c r="C288" s="246"/>
      <c r="D288" s="236" t="s">
        <v>221</v>
      </c>
      <c r="E288" s="247" t="s">
        <v>19</v>
      </c>
      <c r="F288" s="248" t="s">
        <v>4398</v>
      </c>
      <c r="G288" s="246"/>
      <c r="H288" s="249">
        <v>50</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221</v>
      </c>
      <c r="AU288" s="255" t="s">
        <v>83</v>
      </c>
      <c r="AV288" s="14" t="s">
        <v>83</v>
      </c>
      <c r="AW288" s="14" t="s">
        <v>34</v>
      </c>
      <c r="AX288" s="14" t="s">
        <v>81</v>
      </c>
      <c r="AY288" s="255" t="s">
        <v>210</v>
      </c>
    </row>
    <row r="289" s="2" customFormat="1" ht="16.5" customHeight="1">
      <c r="A289" s="40"/>
      <c r="B289" s="41"/>
      <c r="C289" s="216" t="s">
        <v>595</v>
      </c>
      <c r="D289" s="216" t="s">
        <v>212</v>
      </c>
      <c r="E289" s="217" t="s">
        <v>2568</v>
      </c>
      <c r="F289" s="218" t="s">
        <v>5411</v>
      </c>
      <c r="G289" s="219" t="s">
        <v>1432</v>
      </c>
      <c r="H289" s="220">
        <v>57</v>
      </c>
      <c r="I289" s="221"/>
      <c r="J289" s="222">
        <f>ROUND(I289*H289,2)</f>
        <v>0</v>
      </c>
      <c r="K289" s="218" t="s">
        <v>296</v>
      </c>
      <c r="L289" s="46"/>
      <c r="M289" s="223" t="s">
        <v>19</v>
      </c>
      <c r="N289" s="224" t="s">
        <v>45</v>
      </c>
      <c r="O289" s="86"/>
      <c r="P289" s="225">
        <f>O289*H289</f>
        <v>0</v>
      </c>
      <c r="Q289" s="225">
        <v>0.02</v>
      </c>
      <c r="R289" s="225">
        <f>Q289*H289</f>
        <v>1.1400000000000001</v>
      </c>
      <c r="S289" s="225">
        <v>0</v>
      </c>
      <c r="T289" s="226">
        <f>S289*H289</f>
        <v>0</v>
      </c>
      <c r="U289" s="40"/>
      <c r="V289" s="40"/>
      <c r="W289" s="40"/>
      <c r="X289" s="40"/>
      <c r="Y289" s="40"/>
      <c r="Z289" s="40"/>
      <c r="AA289" s="40"/>
      <c r="AB289" s="40"/>
      <c r="AC289" s="40"/>
      <c r="AD289" s="40"/>
      <c r="AE289" s="40"/>
      <c r="AR289" s="227" t="s">
        <v>368</v>
      </c>
      <c r="AT289" s="227" t="s">
        <v>212</v>
      </c>
      <c r="AU289" s="227" t="s">
        <v>83</v>
      </c>
      <c r="AY289" s="19" t="s">
        <v>210</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368</v>
      </c>
      <c r="BM289" s="227" t="s">
        <v>5412</v>
      </c>
    </row>
    <row r="290" s="13" customFormat="1">
      <c r="A290" s="13"/>
      <c r="B290" s="234"/>
      <c r="C290" s="235"/>
      <c r="D290" s="236" t="s">
        <v>221</v>
      </c>
      <c r="E290" s="237" t="s">
        <v>19</v>
      </c>
      <c r="F290" s="238" t="s">
        <v>5273</v>
      </c>
      <c r="G290" s="235"/>
      <c r="H290" s="237" t="s">
        <v>19</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221</v>
      </c>
      <c r="AU290" s="244" t="s">
        <v>83</v>
      </c>
      <c r="AV290" s="13" t="s">
        <v>81</v>
      </c>
      <c r="AW290" s="13" t="s">
        <v>34</v>
      </c>
      <c r="AX290" s="13" t="s">
        <v>74</v>
      </c>
      <c r="AY290" s="244" t="s">
        <v>210</v>
      </c>
    </row>
    <row r="291" s="14" customFormat="1">
      <c r="A291" s="14"/>
      <c r="B291" s="245"/>
      <c r="C291" s="246"/>
      <c r="D291" s="236" t="s">
        <v>221</v>
      </c>
      <c r="E291" s="247" t="s">
        <v>19</v>
      </c>
      <c r="F291" s="248" t="s">
        <v>5413</v>
      </c>
      <c r="G291" s="246"/>
      <c r="H291" s="249">
        <v>54</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221</v>
      </c>
      <c r="AU291" s="255" t="s">
        <v>83</v>
      </c>
      <c r="AV291" s="14" t="s">
        <v>83</v>
      </c>
      <c r="AW291" s="14" t="s">
        <v>34</v>
      </c>
      <c r="AX291" s="14" t="s">
        <v>74</v>
      </c>
      <c r="AY291" s="255" t="s">
        <v>210</v>
      </c>
    </row>
    <row r="292" s="14" customFormat="1">
      <c r="A292" s="14"/>
      <c r="B292" s="245"/>
      <c r="C292" s="246"/>
      <c r="D292" s="236" t="s">
        <v>221</v>
      </c>
      <c r="E292" s="247" t="s">
        <v>19</v>
      </c>
      <c r="F292" s="248" t="s">
        <v>5414</v>
      </c>
      <c r="G292" s="246"/>
      <c r="H292" s="249">
        <v>3</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221</v>
      </c>
      <c r="AU292" s="255" t="s">
        <v>83</v>
      </c>
      <c r="AV292" s="14" t="s">
        <v>83</v>
      </c>
      <c r="AW292" s="14" t="s">
        <v>34</v>
      </c>
      <c r="AX292" s="14" t="s">
        <v>74</v>
      </c>
      <c r="AY292" s="255" t="s">
        <v>210</v>
      </c>
    </row>
    <row r="293" s="16" customFormat="1">
      <c r="A293" s="16"/>
      <c r="B293" s="267"/>
      <c r="C293" s="268"/>
      <c r="D293" s="236" t="s">
        <v>221</v>
      </c>
      <c r="E293" s="269" t="s">
        <v>19</v>
      </c>
      <c r="F293" s="270" t="s">
        <v>236</v>
      </c>
      <c r="G293" s="268"/>
      <c r="H293" s="271">
        <v>57</v>
      </c>
      <c r="I293" s="272"/>
      <c r="J293" s="268"/>
      <c r="K293" s="268"/>
      <c r="L293" s="273"/>
      <c r="M293" s="274"/>
      <c r="N293" s="275"/>
      <c r="O293" s="275"/>
      <c r="P293" s="275"/>
      <c r="Q293" s="275"/>
      <c r="R293" s="275"/>
      <c r="S293" s="275"/>
      <c r="T293" s="276"/>
      <c r="U293" s="16"/>
      <c r="V293" s="16"/>
      <c r="W293" s="16"/>
      <c r="X293" s="16"/>
      <c r="Y293" s="16"/>
      <c r="Z293" s="16"/>
      <c r="AA293" s="16"/>
      <c r="AB293" s="16"/>
      <c r="AC293" s="16"/>
      <c r="AD293" s="16"/>
      <c r="AE293" s="16"/>
      <c r="AT293" s="277" t="s">
        <v>221</v>
      </c>
      <c r="AU293" s="277" t="s">
        <v>83</v>
      </c>
      <c r="AV293" s="16" t="s">
        <v>217</v>
      </c>
      <c r="AW293" s="16" t="s">
        <v>34</v>
      </c>
      <c r="AX293" s="16" t="s">
        <v>81</v>
      </c>
      <c r="AY293" s="277" t="s">
        <v>210</v>
      </c>
    </row>
    <row r="294" s="2" customFormat="1" ht="16.5" customHeight="1">
      <c r="A294" s="40"/>
      <c r="B294" s="41"/>
      <c r="C294" s="216" t="s">
        <v>601</v>
      </c>
      <c r="D294" s="216" t="s">
        <v>212</v>
      </c>
      <c r="E294" s="217" t="s">
        <v>5415</v>
      </c>
      <c r="F294" s="218" t="s">
        <v>5416</v>
      </c>
      <c r="G294" s="219" t="s">
        <v>270</v>
      </c>
      <c r="H294" s="220">
        <v>10</v>
      </c>
      <c r="I294" s="221"/>
      <c r="J294" s="222">
        <f>ROUND(I294*H294,2)</f>
        <v>0</v>
      </c>
      <c r="K294" s="218" t="s">
        <v>296</v>
      </c>
      <c r="L294" s="46"/>
      <c r="M294" s="223" t="s">
        <v>19</v>
      </c>
      <c r="N294" s="224" t="s">
        <v>45</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368</v>
      </c>
      <c r="AT294" s="227" t="s">
        <v>212</v>
      </c>
      <c r="AU294" s="227" t="s">
        <v>83</v>
      </c>
      <c r="AY294" s="19" t="s">
        <v>210</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368</v>
      </c>
      <c r="BM294" s="227" t="s">
        <v>5417</v>
      </c>
    </row>
    <row r="295" s="13" customFormat="1">
      <c r="A295" s="13"/>
      <c r="B295" s="234"/>
      <c r="C295" s="235"/>
      <c r="D295" s="236" t="s">
        <v>221</v>
      </c>
      <c r="E295" s="237" t="s">
        <v>19</v>
      </c>
      <c r="F295" s="238" t="s">
        <v>5273</v>
      </c>
      <c r="G295" s="235"/>
      <c r="H295" s="237" t="s">
        <v>19</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221</v>
      </c>
      <c r="AU295" s="244" t="s">
        <v>83</v>
      </c>
      <c r="AV295" s="13" t="s">
        <v>81</v>
      </c>
      <c r="AW295" s="13" t="s">
        <v>34</v>
      </c>
      <c r="AX295" s="13" t="s">
        <v>74</v>
      </c>
      <c r="AY295" s="244" t="s">
        <v>210</v>
      </c>
    </row>
    <row r="296" s="13" customFormat="1">
      <c r="A296" s="13"/>
      <c r="B296" s="234"/>
      <c r="C296" s="235"/>
      <c r="D296" s="236" t="s">
        <v>221</v>
      </c>
      <c r="E296" s="237" t="s">
        <v>19</v>
      </c>
      <c r="F296" s="238" t="s">
        <v>5418</v>
      </c>
      <c r="G296" s="235"/>
      <c r="H296" s="237" t="s">
        <v>19</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221</v>
      </c>
      <c r="AU296" s="244" t="s">
        <v>83</v>
      </c>
      <c r="AV296" s="13" t="s">
        <v>81</v>
      </c>
      <c r="AW296" s="13" t="s">
        <v>34</v>
      </c>
      <c r="AX296" s="13" t="s">
        <v>74</v>
      </c>
      <c r="AY296" s="244" t="s">
        <v>210</v>
      </c>
    </row>
    <row r="297" s="14" customFormat="1">
      <c r="A297" s="14"/>
      <c r="B297" s="245"/>
      <c r="C297" s="246"/>
      <c r="D297" s="236" t="s">
        <v>221</v>
      </c>
      <c r="E297" s="247" t="s">
        <v>19</v>
      </c>
      <c r="F297" s="248" t="s">
        <v>3306</v>
      </c>
      <c r="G297" s="246"/>
      <c r="H297" s="249">
        <v>10</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221</v>
      </c>
      <c r="AU297" s="255" t="s">
        <v>83</v>
      </c>
      <c r="AV297" s="14" t="s">
        <v>83</v>
      </c>
      <c r="AW297" s="14" t="s">
        <v>34</v>
      </c>
      <c r="AX297" s="14" t="s">
        <v>81</v>
      </c>
      <c r="AY297" s="255" t="s">
        <v>210</v>
      </c>
    </row>
    <row r="298" s="2" customFormat="1" ht="16.5" customHeight="1">
      <c r="A298" s="40"/>
      <c r="B298" s="41"/>
      <c r="C298" s="216" t="s">
        <v>607</v>
      </c>
      <c r="D298" s="216" t="s">
        <v>212</v>
      </c>
      <c r="E298" s="217" t="s">
        <v>1335</v>
      </c>
      <c r="F298" s="218" t="s">
        <v>1332</v>
      </c>
      <c r="G298" s="219" t="s">
        <v>868</v>
      </c>
      <c r="H298" s="220">
        <v>1</v>
      </c>
      <c r="I298" s="221"/>
      <c r="J298" s="222">
        <f>ROUND(I298*H298,2)</f>
        <v>0</v>
      </c>
      <c r="K298" s="218" t="s">
        <v>296</v>
      </c>
      <c r="L298" s="46"/>
      <c r="M298" s="223" t="s">
        <v>19</v>
      </c>
      <c r="N298" s="224" t="s">
        <v>45</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2176</v>
      </c>
      <c r="AT298" s="227" t="s">
        <v>212</v>
      </c>
      <c r="AU298" s="227" t="s">
        <v>83</v>
      </c>
      <c r="AY298" s="19" t="s">
        <v>210</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2176</v>
      </c>
      <c r="BM298" s="227" t="s">
        <v>5419</v>
      </c>
    </row>
    <row r="299" s="2" customFormat="1" ht="16.5" customHeight="1">
      <c r="A299" s="40"/>
      <c r="B299" s="41"/>
      <c r="C299" s="216" t="s">
        <v>618</v>
      </c>
      <c r="D299" s="216" t="s">
        <v>212</v>
      </c>
      <c r="E299" s="217" t="s">
        <v>873</v>
      </c>
      <c r="F299" s="218" t="s">
        <v>5420</v>
      </c>
      <c r="G299" s="219" t="s">
        <v>270</v>
      </c>
      <c r="H299" s="220">
        <v>106</v>
      </c>
      <c r="I299" s="221"/>
      <c r="J299" s="222">
        <f>ROUND(I299*H299,2)</f>
        <v>0</v>
      </c>
      <c r="K299" s="218" t="s">
        <v>296</v>
      </c>
      <c r="L299" s="46"/>
      <c r="M299" s="223" t="s">
        <v>19</v>
      </c>
      <c r="N299" s="224" t="s">
        <v>45</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2176</v>
      </c>
      <c r="AT299" s="227" t="s">
        <v>212</v>
      </c>
      <c r="AU299" s="227" t="s">
        <v>83</v>
      </c>
      <c r="AY299" s="19" t="s">
        <v>210</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2176</v>
      </c>
      <c r="BM299" s="227" t="s">
        <v>5421</v>
      </c>
    </row>
    <row r="300" s="13" customFormat="1">
      <c r="A300" s="13"/>
      <c r="B300" s="234"/>
      <c r="C300" s="235"/>
      <c r="D300" s="236" t="s">
        <v>221</v>
      </c>
      <c r="E300" s="237" t="s">
        <v>19</v>
      </c>
      <c r="F300" s="238" t="s">
        <v>5273</v>
      </c>
      <c r="G300" s="235"/>
      <c r="H300" s="237" t="s">
        <v>19</v>
      </c>
      <c r="I300" s="239"/>
      <c r="J300" s="235"/>
      <c r="K300" s="235"/>
      <c r="L300" s="240"/>
      <c r="M300" s="241"/>
      <c r="N300" s="242"/>
      <c r="O300" s="242"/>
      <c r="P300" s="242"/>
      <c r="Q300" s="242"/>
      <c r="R300" s="242"/>
      <c r="S300" s="242"/>
      <c r="T300" s="243"/>
      <c r="U300" s="13"/>
      <c r="V300" s="13"/>
      <c r="W300" s="13"/>
      <c r="X300" s="13"/>
      <c r="Y300" s="13"/>
      <c r="Z300" s="13"/>
      <c r="AA300" s="13"/>
      <c r="AB300" s="13"/>
      <c r="AC300" s="13"/>
      <c r="AD300" s="13"/>
      <c r="AE300" s="13"/>
      <c r="AT300" s="244" t="s">
        <v>221</v>
      </c>
      <c r="AU300" s="244" t="s">
        <v>83</v>
      </c>
      <c r="AV300" s="13" t="s">
        <v>81</v>
      </c>
      <c r="AW300" s="13" t="s">
        <v>34</v>
      </c>
      <c r="AX300" s="13" t="s">
        <v>74</v>
      </c>
      <c r="AY300" s="244" t="s">
        <v>210</v>
      </c>
    </row>
    <row r="301" s="14" customFormat="1">
      <c r="A301" s="14"/>
      <c r="B301" s="245"/>
      <c r="C301" s="246"/>
      <c r="D301" s="236" t="s">
        <v>221</v>
      </c>
      <c r="E301" s="247" t="s">
        <v>19</v>
      </c>
      <c r="F301" s="248" t="s">
        <v>5422</v>
      </c>
      <c r="G301" s="246"/>
      <c r="H301" s="249">
        <v>100</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221</v>
      </c>
      <c r="AU301" s="255" t="s">
        <v>83</v>
      </c>
      <c r="AV301" s="14" t="s">
        <v>83</v>
      </c>
      <c r="AW301" s="14" t="s">
        <v>34</v>
      </c>
      <c r="AX301" s="14" t="s">
        <v>74</v>
      </c>
      <c r="AY301" s="255" t="s">
        <v>210</v>
      </c>
    </row>
    <row r="302" s="14" customFormat="1">
      <c r="A302" s="14"/>
      <c r="B302" s="245"/>
      <c r="C302" s="246"/>
      <c r="D302" s="236" t="s">
        <v>221</v>
      </c>
      <c r="E302" s="247" t="s">
        <v>19</v>
      </c>
      <c r="F302" s="248" t="s">
        <v>5423</v>
      </c>
      <c r="G302" s="246"/>
      <c r="H302" s="249">
        <v>6</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221</v>
      </c>
      <c r="AU302" s="255" t="s">
        <v>83</v>
      </c>
      <c r="AV302" s="14" t="s">
        <v>83</v>
      </c>
      <c r="AW302" s="14" t="s">
        <v>34</v>
      </c>
      <c r="AX302" s="14" t="s">
        <v>74</v>
      </c>
      <c r="AY302" s="255" t="s">
        <v>210</v>
      </c>
    </row>
    <row r="303" s="16" customFormat="1">
      <c r="A303" s="16"/>
      <c r="B303" s="267"/>
      <c r="C303" s="268"/>
      <c r="D303" s="236" t="s">
        <v>221</v>
      </c>
      <c r="E303" s="269" t="s">
        <v>19</v>
      </c>
      <c r="F303" s="270" t="s">
        <v>236</v>
      </c>
      <c r="G303" s="268"/>
      <c r="H303" s="271">
        <v>106</v>
      </c>
      <c r="I303" s="272"/>
      <c r="J303" s="268"/>
      <c r="K303" s="268"/>
      <c r="L303" s="273"/>
      <c r="M303" s="274"/>
      <c r="N303" s="275"/>
      <c r="O303" s="275"/>
      <c r="P303" s="275"/>
      <c r="Q303" s="275"/>
      <c r="R303" s="275"/>
      <c r="S303" s="275"/>
      <c r="T303" s="276"/>
      <c r="U303" s="16"/>
      <c r="V303" s="16"/>
      <c r="W303" s="16"/>
      <c r="X303" s="16"/>
      <c r="Y303" s="16"/>
      <c r="Z303" s="16"/>
      <c r="AA303" s="16"/>
      <c r="AB303" s="16"/>
      <c r="AC303" s="16"/>
      <c r="AD303" s="16"/>
      <c r="AE303" s="16"/>
      <c r="AT303" s="277" t="s">
        <v>221</v>
      </c>
      <c r="AU303" s="277" t="s">
        <v>83</v>
      </c>
      <c r="AV303" s="16" t="s">
        <v>217</v>
      </c>
      <c r="AW303" s="16" t="s">
        <v>34</v>
      </c>
      <c r="AX303" s="16" t="s">
        <v>81</v>
      </c>
      <c r="AY303" s="277" t="s">
        <v>210</v>
      </c>
    </row>
    <row r="304" s="2" customFormat="1" ht="16.5" customHeight="1">
      <c r="A304" s="40"/>
      <c r="B304" s="41"/>
      <c r="C304" s="216" t="s">
        <v>631</v>
      </c>
      <c r="D304" s="216" t="s">
        <v>212</v>
      </c>
      <c r="E304" s="217" t="s">
        <v>2586</v>
      </c>
      <c r="F304" s="218" t="s">
        <v>5424</v>
      </c>
      <c r="G304" s="219" t="s">
        <v>270</v>
      </c>
      <c r="H304" s="220">
        <v>45</v>
      </c>
      <c r="I304" s="221"/>
      <c r="J304" s="222">
        <f>ROUND(I304*H304,2)</f>
        <v>0</v>
      </c>
      <c r="K304" s="218" t="s">
        <v>296</v>
      </c>
      <c r="L304" s="46"/>
      <c r="M304" s="223" t="s">
        <v>19</v>
      </c>
      <c r="N304" s="224" t="s">
        <v>45</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2176</v>
      </c>
      <c r="AT304" s="227" t="s">
        <v>212</v>
      </c>
      <c r="AU304" s="227" t="s">
        <v>83</v>
      </c>
      <c r="AY304" s="19" t="s">
        <v>210</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2176</v>
      </c>
      <c r="BM304" s="227" t="s">
        <v>5425</v>
      </c>
    </row>
    <row r="305" s="13" customFormat="1">
      <c r="A305" s="13"/>
      <c r="B305" s="234"/>
      <c r="C305" s="235"/>
      <c r="D305" s="236" t="s">
        <v>221</v>
      </c>
      <c r="E305" s="237" t="s">
        <v>19</v>
      </c>
      <c r="F305" s="238" t="s">
        <v>5273</v>
      </c>
      <c r="G305" s="235"/>
      <c r="H305" s="237" t="s">
        <v>19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221</v>
      </c>
      <c r="AU305" s="244" t="s">
        <v>83</v>
      </c>
      <c r="AV305" s="13" t="s">
        <v>81</v>
      </c>
      <c r="AW305" s="13" t="s">
        <v>34</v>
      </c>
      <c r="AX305" s="13" t="s">
        <v>74</v>
      </c>
      <c r="AY305" s="244" t="s">
        <v>210</v>
      </c>
    </row>
    <row r="306" s="14" customFormat="1">
      <c r="A306" s="14"/>
      <c r="B306" s="245"/>
      <c r="C306" s="246"/>
      <c r="D306" s="236" t="s">
        <v>221</v>
      </c>
      <c r="E306" s="247" t="s">
        <v>19</v>
      </c>
      <c r="F306" s="248" t="s">
        <v>5007</v>
      </c>
      <c r="G306" s="246"/>
      <c r="H306" s="249">
        <v>45</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221</v>
      </c>
      <c r="AU306" s="255" t="s">
        <v>83</v>
      </c>
      <c r="AV306" s="14" t="s">
        <v>83</v>
      </c>
      <c r="AW306" s="14" t="s">
        <v>34</v>
      </c>
      <c r="AX306" s="14" t="s">
        <v>81</v>
      </c>
      <c r="AY306" s="255" t="s">
        <v>210</v>
      </c>
    </row>
    <row r="307" s="2" customFormat="1" ht="16.5" customHeight="1">
      <c r="A307" s="40"/>
      <c r="B307" s="41"/>
      <c r="C307" s="216" t="s">
        <v>690</v>
      </c>
      <c r="D307" s="216" t="s">
        <v>212</v>
      </c>
      <c r="E307" s="217" t="s">
        <v>436</v>
      </c>
      <c r="F307" s="218" t="s">
        <v>5426</v>
      </c>
      <c r="G307" s="219" t="s">
        <v>295</v>
      </c>
      <c r="H307" s="220">
        <v>1</v>
      </c>
      <c r="I307" s="221"/>
      <c r="J307" s="222">
        <f>ROUND(I307*H307,2)</f>
        <v>0</v>
      </c>
      <c r="K307" s="218" t="s">
        <v>296</v>
      </c>
      <c r="L307" s="46"/>
      <c r="M307" s="223" t="s">
        <v>19</v>
      </c>
      <c r="N307" s="224" t="s">
        <v>45</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2176</v>
      </c>
      <c r="AT307" s="227" t="s">
        <v>212</v>
      </c>
      <c r="AU307" s="227" t="s">
        <v>83</v>
      </c>
      <c r="AY307" s="19" t="s">
        <v>210</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2176</v>
      </c>
      <c r="BM307" s="227" t="s">
        <v>5427</v>
      </c>
    </row>
    <row r="308" s="2" customFormat="1" ht="16.5" customHeight="1">
      <c r="A308" s="40"/>
      <c r="B308" s="41"/>
      <c r="C308" s="216" t="s">
        <v>696</v>
      </c>
      <c r="D308" s="216" t="s">
        <v>212</v>
      </c>
      <c r="E308" s="217" t="s">
        <v>5428</v>
      </c>
      <c r="F308" s="218" t="s">
        <v>5429</v>
      </c>
      <c r="G308" s="219" t="s">
        <v>417</v>
      </c>
      <c r="H308" s="220">
        <v>1.7</v>
      </c>
      <c r="I308" s="221"/>
      <c r="J308" s="222">
        <f>ROUND(I308*H308,2)</f>
        <v>0</v>
      </c>
      <c r="K308" s="218" t="s">
        <v>296</v>
      </c>
      <c r="L308" s="46"/>
      <c r="M308" s="223" t="s">
        <v>19</v>
      </c>
      <c r="N308" s="224" t="s">
        <v>45</v>
      </c>
      <c r="O308" s="86"/>
      <c r="P308" s="225">
        <f>O308*H308</f>
        <v>0</v>
      </c>
      <c r="Q308" s="225">
        <v>0</v>
      </c>
      <c r="R308" s="225">
        <f>Q308*H308</f>
        <v>0</v>
      </c>
      <c r="S308" s="225">
        <v>0.0025000000000000001</v>
      </c>
      <c r="T308" s="226">
        <f>S308*H308</f>
        <v>0.0042500000000000003</v>
      </c>
      <c r="U308" s="40"/>
      <c r="V308" s="40"/>
      <c r="W308" s="40"/>
      <c r="X308" s="40"/>
      <c r="Y308" s="40"/>
      <c r="Z308" s="40"/>
      <c r="AA308" s="40"/>
      <c r="AB308" s="40"/>
      <c r="AC308" s="40"/>
      <c r="AD308" s="40"/>
      <c r="AE308" s="40"/>
      <c r="AR308" s="227" t="s">
        <v>2176</v>
      </c>
      <c r="AT308" s="227" t="s">
        <v>212</v>
      </c>
      <c r="AU308" s="227" t="s">
        <v>83</v>
      </c>
      <c r="AY308" s="19" t="s">
        <v>210</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2176</v>
      </c>
      <c r="BM308" s="227" t="s">
        <v>5430</v>
      </c>
    </row>
    <row r="309" s="14" customFormat="1">
      <c r="A309" s="14"/>
      <c r="B309" s="245"/>
      <c r="C309" s="246"/>
      <c r="D309" s="236" t="s">
        <v>221</v>
      </c>
      <c r="E309" s="247" t="s">
        <v>19</v>
      </c>
      <c r="F309" s="248" t="s">
        <v>5431</v>
      </c>
      <c r="G309" s="246"/>
      <c r="H309" s="249">
        <v>1.7</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221</v>
      </c>
      <c r="AU309" s="255" t="s">
        <v>83</v>
      </c>
      <c r="AV309" s="14" t="s">
        <v>83</v>
      </c>
      <c r="AW309" s="14" t="s">
        <v>34</v>
      </c>
      <c r="AX309" s="14" t="s">
        <v>81</v>
      </c>
      <c r="AY309" s="255" t="s">
        <v>210</v>
      </c>
    </row>
    <row r="310" s="2" customFormat="1" ht="16.5" customHeight="1">
      <c r="A310" s="40"/>
      <c r="B310" s="41"/>
      <c r="C310" s="216" t="s">
        <v>718</v>
      </c>
      <c r="D310" s="216" t="s">
        <v>212</v>
      </c>
      <c r="E310" s="217" t="s">
        <v>5432</v>
      </c>
      <c r="F310" s="218" t="s">
        <v>5433</v>
      </c>
      <c r="G310" s="219" t="s">
        <v>417</v>
      </c>
      <c r="H310" s="220">
        <v>1.7</v>
      </c>
      <c r="I310" s="221"/>
      <c r="J310" s="222">
        <f>ROUND(I310*H310,2)</f>
        <v>0</v>
      </c>
      <c r="K310" s="218" t="s">
        <v>296</v>
      </c>
      <c r="L310" s="46"/>
      <c r="M310" s="223" t="s">
        <v>19</v>
      </c>
      <c r="N310" s="224" t="s">
        <v>45</v>
      </c>
      <c r="O310" s="86"/>
      <c r="P310" s="225">
        <f>O310*H310</f>
        <v>0</v>
      </c>
      <c r="Q310" s="225">
        <v>0.0025000000000000001</v>
      </c>
      <c r="R310" s="225">
        <f>Q310*H310</f>
        <v>0.0042500000000000003</v>
      </c>
      <c r="S310" s="225">
        <v>0</v>
      </c>
      <c r="T310" s="226">
        <f>S310*H310</f>
        <v>0</v>
      </c>
      <c r="U310" s="40"/>
      <c r="V310" s="40"/>
      <c r="W310" s="40"/>
      <c r="X310" s="40"/>
      <c r="Y310" s="40"/>
      <c r="Z310" s="40"/>
      <c r="AA310" s="40"/>
      <c r="AB310" s="40"/>
      <c r="AC310" s="40"/>
      <c r="AD310" s="40"/>
      <c r="AE310" s="40"/>
      <c r="AR310" s="227" t="s">
        <v>2176</v>
      </c>
      <c r="AT310" s="227" t="s">
        <v>212</v>
      </c>
      <c r="AU310" s="227" t="s">
        <v>83</v>
      </c>
      <c r="AY310" s="19" t="s">
        <v>210</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2176</v>
      </c>
      <c r="BM310" s="227" t="s">
        <v>5434</v>
      </c>
    </row>
    <row r="311" s="14" customFormat="1">
      <c r="A311" s="14"/>
      <c r="B311" s="245"/>
      <c r="C311" s="246"/>
      <c r="D311" s="236" t="s">
        <v>221</v>
      </c>
      <c r="E311" s="247" t="s">
        <v>19</v>
      </c>
      <c r="F311" s="248" t="s">
        <v>5431</v>
      </c>
      <c r="G311" s="246"/>
      <c r="H311" s="249">
        <v>1.7</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221</v>
      </c>
      <c r="AU311" s="255" t="s">
        <v>83</v>
      </c>
      <c r="AV311" s="14" t="s">
        <v>83</v>
      </c>
      <c r="AW311" s="14" t="s">
        <v>34</v>
      </c>
      <c r="AX311" s="14" t="s">
        <v>81</v>
      </c>
      <c r="AY311" s="255" t="s">
        <v>210</v>
      </c>
    </row>
    <row r="312" s="2" customFormat="1" ht="16.5" customHeight="1">
      <c r="A312" s="40"/>
      <c r="B312" s="41"/>
      <c r="C312" s="216" t="s">
        <v>820</v>
      </c>
      <c r="D312" s="216" t="s">
        <v>212</v>
      </c>
      <c r="E312" s="217" t="s">
        <v>5435</v>
      </c>
      <c r="F312" s="218" t="s">
        <v>5436</v>
      </c>
      <c r="G312" s="219" t="s">
        <v>295</v>
      </c>
      <c r="H312" s="220">
        <v>1</v>
      </c>
      <c r="I312" s="221"/>
      <c r="J312" s="222">
        <f>ROUND(I312*H312,2)</f>
        <v>0</v>
      </c>
      <c r="K312" s="218" t="s">
        <v>296</v>
      </c>
      <c r="L312" s="46"/>
      <c r="M312" s="223" t="s">
        <v>19</v>
      </c>
      <c r="N312" s="224" t="s">
        <v>45</v>
      </c>
      <c r="O312" s="86"/>
      <c r="P312" s="225">
        <f>O312*H312</f>
        <v>0</v>
      </c>
      <c r="Q312" s="225">
        <v>0</v>
      </c>
      <c r="R312" s="225">
        <f>Q312*H312</f>
        <v>0</v>
      </c>
      <c r="S312" s="225">
        <v>0</v>
      </c>
      <c r="T312" s="226">
        <f>S312*H312</f>
        <v>0</v>
      </c>
      <c r="U312" s="40"/>
      <c r="V312" s="40"/>
      <c r="W312" s="40"/>
      <c r="X312" s="40"/>
      <c r="Y312" s="40"/>
      <c r="Z312" s="40"/>
      <c r="AA312" s="40"/>
      <c r="AB312" s="40"/>
      <c r="AC312" s="40"/>
      <c r="AD312" s="40"/>
      <c r="AE312" s="40"/>
      <c r="AR312" s="227" t="s">
        <v>2176</v>
      </c>
      <c r="AT312" s="227" t="s">
        <v>212</v>
      </c>
      <c r="AU312" s="227" t="s">
        <v>83</v>
      </c>
      <c r="AY312" s="19" t="s">
        <v>210</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2176</v>
      </c>
      <c r="BM312" s="227" t="s">
        <v>5437</v>
      </c>
    </row>
    <row r="313" s="2" customFormat="1" ht="24.15" customHeight="1">
      <c r="A313" s="40"/>
      <c r="B313" s="41"/>
      <c r="C313" s="216" t="s">
        <v>847</v>
      </c>
      <c r="D313" s="216" t="s">
        <v>212</v>
      </c>
      <c r="E313" s="217" t="s">
        <v>1340</v>
      </c>
      <c r="F313" s="218" t="s">
        <v>1341</v>
      </c>
      <c r="G313" s="219" t="s">
        <v>356</v>
      </c>
      <c r="H313" s="220">
        <v>10.864000000000001</v>
      </c>
      <c r="I313" s="221"/>
      <c r="J313" s="222">
        <f>ROUND(I313*H313,2)</f>
        <v>0</v>
      </c>
      <c r="K313" s="218" t="s">
        <v>216</v>
      </c>
      <c r="L313" s="46"/>
      <c r="M313" s="223" t="s">
        <v>19</v>
      </c>
      <c r="N313" s="224" t="s">
        <v>45</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368</v>
      </c>
      <c r="AT313" s="227" t="s">
        <v>212</v>
      </c>
      <c r="AU313" s="227" t="s">
        <v>83</v>
      </c>
      <c r="AY313" s="19" t="s">
        <v>210</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368</v>
      </c>
      <c r="BM313" s="227" t="s">
        <v>5438</v>
      </c>
    </row>
    <row r="314" s="2" customFormat="1">
      <c r="A314" s="40"/>
      <c r="B314" s="41"/>
      <c r="C314" s="42"/>
      <c r="D314" s="229" t="s">
        <v>219</v>
      </c>
      <c r="E314" s="42"/>
      <c r="F314" s="230" t="s">
        <v>1343</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219</v>
      </c>
      <c r="AU314" s="19" t="s">
        <v>83</v>
      </c>
    </row>
    <row r="315" s="12" customFormat="1" ht="22.8" customHeight="1">
      <c r="A315" s="12"/>
      <c r="B315" s="200"/>
      <c r="C315" s="201"/>
      <c r="D315" s="202" t="s">
        <v>73</v>
      </c>
      <c r="E315" s="214" t="s">
        <v>1349</v>
      </c>
      <c r="F315" s="214" t="s">
        <v>1350</v>
      </c>
      <c r="G315" s="201"/>
      <c r="H315" s="201"/>
      <c r="I315" s="204"/>
      <c r="J315" s="215">
        <f>BK315</f>
        <v>0</v>
      </c>
      <c r="K315" s="201"/>
      <c r="L315" s="206"/>
      <c r="M315" s="207"/>
      <c r="N315" s="208"/>
      <c r="O315" s="208"/>
      <c r="P315" s="209">
        <f>SUM(P316:P322)</f>
        <v>0</v>
      </c>
      <c r="Q315" s="208"/>
      <c r="R315" s="209">
        <f>SUM(R316:R322)</f>
        <v>0.016</v>
      </c>
      <c r="S315" s="208"/>
      <c r="T315" s="210">
        <f>SUM(T316:T322)</f>
        <v>0</v>
      </c>
      <c r="U315" s="12"/>
      <c r="V315" s="12"/>
      <c r="W315" s="12"/>
      <c r="X315" s="12"/>
      <c r="Y315" s="12"/>
      <c r="Z315" s="12"/>
      <c r="AA315" s="12"/>
      <c r="AB315" s="12"/>
      <c r="AC315" s="12"/>
      <c r="AD315" s="12"/>
      <c r="AE315" s="12"/>
      <c r="AR315" s="211" t="s">
        <v>83</v>
      </c>
      <c r="AT315" s="212" t="s">
        <v>73</v>
      </c>
      <c r="AU315" s="212" t="s">
        <v>81</v>
      </c>
      <c r="AY315" s="211" t="s">
        <v>210</v>
      </c>
      <c r="BK315" s="213">
        <f>SUM(BK316:BK322)</f>
        <v>0</v>
      </c>
    </row>
    <row r="316" s="2" customFormat="1" ht="24.15" customHeight="1">
      <c r="A316" s="40"/>
      <c r="B316" s="41"/>
      <c r="C316" s="216" t="s">
        <v>855</v>
      </c>
      <c r="D316" s="216" t="s">
        <v>212</v>
      </c>
      <c r="E316" s="217" t="s">
        <v>5439</v>
      </c>
      <c r="F316" s="218" t="s">
        <v>5440</v>
      </c>
      <c r="G316" s="219" t="s">
        <v>417</v>
      </c>
      <c r="H316" s="220">
        <v>2</v>
      </c>
      <c r="I316" s="221"/>
      <c r="J316" s="222">
        <f>ROUND(I316*H316,2)</f>
        <v>0</v>
      </c>
      <c r="K316" s="218" t="s">
        <v>216</v>
      </c>
      <c r="L316" s="46"/>
      <c r="M316" s="223" t="s">
        <v>19</v>
      </c>
      <c r="N316" s="224" t="s">
        <v>45</v>
      </c>
      <c r="O316" s="86"/>
      <c r="P316" s="225">
        <f>O316*H316</f>
        <v>0</v>
      </c>
      <c r="Q316" s="225">
        <v>0.0080000000000000002</v>
      </c>
      <c r="R316" s="225">
        <f>Q316*H316</f>
        <v>0.016</v>
      </c>
      <c r="S316" s="225">
        <v>0</v>
      </c>
      <c r="T316" s="226">
        <f>S316*H316</f>
        <v>0</v>
      </c>
      <c r="U316" s="40"/>
      <c r="V316" s="40"/>
      <c r="W316" s="40"/>
      <c r="X316" s="40"/>
      <c r="Y316" s="40"/>
      <c r="Z316" s="40"/>
      <c r="AA316" s="40"/>
      <c r="AB316" s="40"/>
      <c r="AC316" s="40"/>
      <c r="AD316" s="40"/>
      <c r="AE316" s="40"/>
      <c r="AR316" s="227" t="s">
        <v>368</v>
      </c>
      <c r="AT316" s="227" t="s">
        <v>212</v>
      </c>
      <c r="AU316" s="227" t="s">
        <v>83</v>
      </c>
      <c r="AY316" s="19" t="s">
        <v>210</v>
      </c>
      <c r="BE316" s="228">
        <f>IF(N316="základní",J316,0)</f>
        <v>0</v>
      </c>
      <c r="BF316" s="228">
        <f>IF(N316="snížená",J316,0)</f>
        <v>0</v>
      </c>
      <c r="BG316" s="228">
        <f>IF(N316="zákl. přenesená",J316,0)</f>
        <v>0</v>
      </c>
      <c r="BH316" s="228">
        <f>IF(N316="sníž. přenesená",J316,0)</f>
        <v>0</v>
      </c>
      <c r="BI316" s="228">
        <f>IF(N316="nulová",J316,0)</f>
        <v>0</v>
      </c>
      <c r="BJ316" s="19" t="s">
        <v>81</v>
      </c>
      <c r="BK316" s="228">
        <f>ROUND(I316*H316,2)</f>
        <v>0</v>
      </c>
      <c r="BL316" s="19" t="s">
        <v>368</v>
      </c>
      <c r="BM316" s="227" t="s">
        <v>5441</v>
      </c>
    </row>
    <row r="317" s="2" customFormat="1">
      <c r="A317" s="40"/>
      <c r="B317" s="41"/>
      <c r="C317" s="42"/>
      <c r="D317" s="229" t="s">
        <v>219</v>
      </c>
      <c r="E317" s="42"/>
      <c r="F317" s="230" t="s">
        <v>5442</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219</v>
      </c>
      <c r="AU317" s="19" t="s">
        <v>83</v>
      </c>
    </row>
    <row r="318" s="13" customFormat="1">
      <c r="A318" s="13"/>
      <c r="B318" s="234"/>
      <c r="C318" s="235"/>
      <c r="D318" s="236" t="s">
        <v>221</v>
      </c>
      <c r="E318" s="237" t="s">
        <v>19</v>
      </c>
      <c r="F318" s="238" t="s">
        <v>5273</v>
      </c>
      <c r="G318" s="235"/>
      <c r="H318" s="237" t="s">
        <v>19</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221</v>
      </c>
      <c r="AU318" s="244" t="s">
        <v>83</v>
      </c>
      <c r="AV318" s="13" t="s">
        <v>81</v>
      </c>
      <c r="AW318" s="13" t="s">
        <v>34</v>
      </c>
      <c r="AX318" s="13" t="s">
        <v>74</v>
      </c>
      <c r="AY318" s="244" t="s">
        <v>210</v>
      </c>
    </row>
    <row r="319" s="13" customFormat="1">
      <c r="A319" s="13"/>
      <c r="B319" s="234"/>
      <c r="C319" s="235"/>
      <c r="D319" s="236" t="s">
        <v>221</v>
      </c>
      <c r="E319" s="237" t="s">
        <v>19</v>
      </c>
      <c r="F319" s="238" t="s">
        <v>5443</v>
      </c>
      <c r="G319" s="235"/>
      <c r="H319" s="237" t="s">
        <v>19</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221</v>
      </c>
      <c r="AU319" s="244" t="s">
        <v>83</v>
      </c>
      <c r="AV319" s="13" t="s">
        <v>81</v>
      </c>
      <c r="AW319" s="13" t="s">
        <v>34</v>
      </c>
      <c r="AX319" s="13" t="s">
        <v>74</v>
      </c>
      <c r="AY319" s="244" t="s">
        <v>210</v>
      </c>
    </row>
    <row r="320" s="14" customFormat="1">
      <c r="A320" s="14"/>
      <c r="B320" s="245"/>
      <c r="C320" s="246"/>
      <c r="D320" s="236" t="s">
        <v>221</v>
      </c>
      <c r="E320" s="247" t="s">
        <v>19</v>
      </c>
      <c r="F320" s="248" t="s">
        <v>5444</v>
      </c>
      <c r="G320" s="246"/>
      <c r="H320" s="249">
        <v>2</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221</v>
      </c>
      <c r="AU320" s="255" t="s">
        <v>83</v>
      </c>
      <c r="AV320" s="14" t="s">
        <v>83</v>
      </c>
      <c r="AW320" s="14" t="s">
        <v>34</v>
      </c>
      <c r="AX320" s="14" t="s">
        <v>81</v>
      </c>
      <c r="AY320" s="255" t="s">
        <v>210</v>
      </c>
    </row>
    <row r="321" s="2" customFormat="1" ht="24.15" customHeight="1">
      <c r="A321" s="40"/>
      <c r="B321" s="41"/>
      <c r="C321" s="216" t="s">
        <v>860</v>
      </c>
      <c r="D321" s="216" t="s">
        <v>212</v>
      </c>
      <c r="E321" s="217" t="s">
        <v>1448</v>
      </c>
      <c r="F321" s="218" t="s">
        <v>1449</v>
      </c>
      <c r="G321" s="219" t="s">
        <v>356</v>
      </c>
      <c r="H321" s="220">
        <v>0.016</v>
      </c>
      <c r="I321" s="221"/>
      <c r="J321" s="222">
        <f>ROUND(I321*H321,2)</f>
        <v>0</v>
      </c>
      <c r="K321" s="218" t="s">
        <v>216</v>
      </c>
      <c r="L321" s="46"/>
      <c r="M321" s="223" t="s">
        <v>19</v>
      </c>
      <c r="N321" s="224" t="s">
        <v>45</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368</v>
      </c>
      <c r="AT321" s="227" t="s">
        <v>212</v>
      </c>
      <c r="AU321" s="227" t="s">
        <v>83</v>
      </c>
      <c r="AY321" s="19" t="s">
        <v>210</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368</v>
      </c>
      <c r="BM321" s="227" t="s">
        <v>5445</v>
      </c>
    </row>
    <row r="322" s="2" customFormat="1">
      <c r="A322" s="40"/>
      <c r="B322" s="41"/>
      <c r="C322" s="42"/>
      <c r="D322" s="229" t="s">
        <v>219</v>
      </c>
      <c r="E322" s="42"/>
      <c r="F322" s="230" t="s">
        <v>1451</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219</v>
      </c>
      <c r="AU322" s="19" t="s">
        <v>83</v>
      </c>
    </row>
    <row r="323" s="12" customFormat="1" ht="22.8" customHeight="1">
      <c r="A323" s="12"/>
      <c r="B323" s="200"/>
      <c r="C323" s="201"/>
      <c r="D323" s="202" t="s">
        <v>73</v>
      </c>
      <c r="E323" s="214" t="s">
        <v>1457</v>
      </c>
      <c r="F323" s="214" t="s">
        <v>1458</v>
      </c>
      <c r="G323" s="201"/>
      <c r="H323" s="201"/>
      <c r="I323" s="204"/>
      <c r="J323" s="215">
        <f>BK323</f>
        <v>0</v>
      </c>
      <c r="K323" s="201"/>
      <c r="L323" s="206"/>
      <c r="M323" s="207"/>
      <c r="N323" s="208"/>
      <c r="O323" s="208"/>
      <c r="P323" s="209">
        <f>SUM(P324:P368)</f>
        <v>0</v>
      </c>
      <c r="Q323" s="208"/>
      <c r="R323" s="209">
        <f>SUM(R324:R368)</f>
        <v>9.2314799999999995</v>
      </c>
      <c r="S323" s="208"/>
      <c r="T323" s="210">
        <f>SUM(T324:T368)</f>
        <v>1.5303500000000001</v>
      </c>
      <c r="U323" s="12"/>
      <c r="V323" s="12"/>
      <c r="W323" s="12"/>
      <c r="X323" s="12"/>
      <c r="Y323" s="12"/>
      <c r="Z323" s="12"/>
      <c r="AA323" s="12"/>
      <c r="AB323" s="12"/>
      <c r="AC323" s="12"/>
      <c r="AD323" s="12"/>
      <c r="AE323" s="12"/>
      <c r="AR323" s="211" t="s">
        <v>83</v>
      </c>
      <c r="AT323" s="212" t="s">
        <v>73</v>
      </c>
      <c r="AU323" s="212" t="s">
        <v>81</v>
      </c>
      <c r="AY323" s="211" t="s">
        <v>210</v>
      </c>
      <c r="BK323" s="213">
        <f>SUM(BK324:BK368)</f>
        <v>0</v>
      </c>
    </row>
    <row r="324" s="2" customFormat="1" ht="16.5" customHeight="1">
      <c r="A324" s="40"/>
      <c r="B324" s="41"/>
      <c r="C324" s="216" t="s">
        <v>865</v>
      </c>
      <c r="D324" s="216" t="s">
        <v>212</v>
      </c>
      <c r="E324" s="217" t="s">
        <v>5446</v>
      </c>
      <c r="F324" s="218" t="s">
        <v>5447</v>
      </c>
      <c r="G324" s="219" t="s">
        <v>270</v>
      </c>
      <c r="H324" s="220">
        <v>2.5</v>
      </c>
      <c r="I324" s="221"/>
      <c r="J324" s="222">
        <f>ROUND(I324*H324,2)</f>
        <v>0</v>
      </c>
      <c r="K324" s="218" t="s">
        <v>216</v>
      </c>
      <c r="L324" s="46"/>
      <c r="M324" s="223" t="s">
        <v>19</v>
      </c>
      <c r="N324" s="224" t="s">
        <v>45</v>
      </c>
      <c r="O324" s="86"/>
      <c r="P324" s="225">
        <f>O324*H324</f>
        <v>0</v>
      </c>
      <c r="Q324" s="225">
        <v>0.065000000000000002</v>
      </c>
      <c r="R324" s="225">
        <f>Q324*H324</f>
        <v>0.16250000000000001</v>
      </c>
      <c r="S324" s="225">
        <v>0</v>
      </c>
      <c r="T324" s="226">
        <f>S324*H324</f>
        <v>0</v>
      </c>
      <c r="U324" s="40"/>
      <c r="V324" s="40"/>
      <c r="W324" s="40"/>
      <c r="X324" s="40"/>
      <c r="Y324" s="40"/>
      <c r="Z324" s="40"/>
      <c r="AA324" s="40"/>
      <c r="AB324" s="40"/>
      <c r="AC324" s="40"/>
      <c r="AD324" s="40"/>
      <c r="AE324" s="40"/>
      <c r="AR324" s="227" t="s">
        <v>368</v>
      </c>
      <c r="AT324" s="227" t="s">
        <v>212</v>
      </c>
      <c r="AU324" s="227" t="s">
        <v>83</v>
      </c>
      <c r="AY324" s="19" t="s">
        <v>210</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368</v>
      </c>
      <c r="BM324" s="227" t="s">
        <v>5448</v>
      </c>
    </row>
    <row r="325" s="2" customFormat="1">
      <c r="A325" s="40"/>
      <c r="B325" s="41"/>
      <c r="C325" s="42"/>
      <c r="D325" s="229" t="s">
        <v>219</v>
      </c>
      <c r="E325" s="42"/>
      <c r="F325" s="230" t="s">
        <v>5449</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219</v>
      </c>
      <c r="AU325" s="19" t="s">
        <v>83</v>
      </c>
    </row>
    <row r="326" s="13" customFormat="1">
      <c r="A326" s="13"/>
      <c r="B326" s="234"/>
      <c r="C326" s="235"/>
      <c r="D326" s="236" t="s">
        <v>221</v>
      </c>
      <c r="E326" s="237" t="s">
        <v>19</v>
      </c>
      <c r="F326" s="238" t="s">
        <v>5273</v>
      </c>
      <c r="G326" s="235"/>
      <c r="H326" s="237" t="s">
        <v>19</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221</v>
      </c>
      <c r="AU326" s="244" t="s">
        <v>83</v>
      </c>
      <c r="AV326" s="13" t="s">
        <v>81</v>
      </c>
      <c r="AW326" s="13" t="s">
        <v>34</v>
      </c>
      <c r="AX326" s="13" t="s">
        <v>74</v>
      </c>
      <c r="AY326" s="244" t="s">
        <v>210</v>
      </c>
    </row>
    <row r="327" s="14" customFormat="1">
      <c r="A327" s="14"/>
      <c r="B327" s="245"/>
      <c r="C327" s="246"/>
      <c r="D327" s="236" t="s">
        <v>221</v>
      </c>
      <c r="E327" s="247" t="s">
        <v>19</v>
      </c>
      <c r="F327" s="248" t="s">
        <v>5450</v>
      </c>
      <c r="G327" s="246"/>
      <c r="H327" s="249">
        <v>2.5</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221</v>
      </c>
      <c r="AU327" s="255" t="s">
        <v>83</v>
      </c>
      <c r="AV327" s="14" t="s">
        <v>83</v>
      </c>
      <c r="AW327" s="14" t="s">
        <v>34</v>
      </c>
      <c r="AX327" s="14" t="s">
        <v>81</v>
      </c>
      <c r="AY327" s="255" t="s">
        <v>210</v>
      </c>
    </row>
    <row r="328" s="2" customFormat="1" ht="16.5" customHeight="1">
      <c r="A328" s="40"/>
      <c r="B328" s="41"/>
      <c r="C328" s="278" t="s">
        <v>872</v>
      </c>
      <c r="D328" s="278" t="s">
        <v>424</v>
      </c>
      <c r="E328" s="279" t="s">
        <v>5451</v>
      </c>
      <c r="F328" s="280" t="s">
        <v>5452</v>
      </c>
      <c r="G328" s="281" t="s">
        <v>409</v>
      </c>
      <c r="H328" s="282">
        <v>30.899999999999999</v>
      </c>
      <c r="I328" s="283"/>
      <c r="J328" s="284">
        <f>ROUND(I328*H328,2)</f>
        <v>0</v>
      </c>
      <c r="K328" s="280" t="s">
        <v>216</v>
      </c>
      <c r="L328" s="285"/>
      <c r="M328" s="286" t="s">
        <v>19</v>
      </c>
      <c r="N328" s="287" t="s">
        <v>45</v>
      </c>
      <c r="O328" s="86"/>
      <c r="P328" s="225">
        <f>O328*H328</f>
        <v>0</v>
      </c>
      <c r="Q328" s="225">
        <v>0.0016999999999999999</v>
      </c>
      <c r="R328" s="225">
        <f>Q328*H328</f>
        <v>0.052529999999999993</v>
      </c>
      <c r="S328" s="225">
        <v>0</v>
      </c>
      <c r="T328" s="226">
        <f>S328*H328</f>
        <v>0</v>
      </c>
      <c r="U328" s="40"/>
      <c r="V328" s="40"/>
      <c r="W328" s="40"/>
      <c r="X328" s="40"/>
      <c r="Y328" s="40"/>
      <c r="Z328" s="40"/>
      <c r="AA328" s="40"/>
      <c r="AB328" s="40"/>
      <c r="AC328" s="40"/>
      <c r="AD328" s="40"/>
      <c r="AE328" s="40"/>
      <c r="AR328" s="227" t="s">
        <v>498</v>
      </c>
      <c r="AT328" s="227" t="s">
        <v>424</v>
      </c>
      <c r="AU328" s="227" t="s">
        <v>83</v>
      </c>
      <c r="AY328" s="19" t="s">
        <v>210</v>
      </c>
      <c r="BE328" s="228">
        <f>IF(N328="základní",J328,0)</f>
        <v>0</v>
      </c>
      <c r="BF328" s="228">
        <f>IF(N328="snížená",J328,0)</f>
        <v>0</v>
      </c>
      <c r="BG328" s="228">
        <f>IF(N328="zákl. přenesená",J328,0)</f>
        <v>0</v>
      </c>
      <c r="BH328" s="228">
        <f>IF(N328="sníž. přenesená",J328,0)</f>
        <v>0</v>
      </c>
      <c r="BI328" s="228">
        <f>IF(N328="nulová",J328,0)</f>
        <v>0</v>
      </c>
      <c r="BJ328" s="19" t="s">
        <v>81</v>
      </c>
      <c r="BK328" s="228">
        <f>ROUND(I328*H328,2)</f>
        <v>0</v>
      </c>
      <c r="BL328" s="19" t="s">
        <v>368</v>
      </c>
      <c r="BM328" s="227" t="s">
        <v>5453</v>
      </c>
    </row>
    <row r="329" s="14" customFormat="1">
      <c r="A329" s="14"/>
      <c r="B329" s="245"/>
      <c r="C329" s="246"/>
      <c r="D329" s="236" t="s">
        <v>221</v>
      </c>
      <c r="E329" s="246"/>
      <c r="F329" s="248" t="s">
        <v>5454</v>
      </c>
      <c r="G329" s="246"/>
      <c r="H329" s="249">
        <v>30.899999999999999</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221</v>
      </c>
      <c r="AU329" s="255" t="s">
        <v>83</v>
      </c>
      <c r="AV329" s="14" t="s">
        <v>83</v>
      </c>
      <c r="AW329" s="14" t="s">
        <v>4</v>
      </c>
      <c r="AX329" s="14" t="s">
        <v>81</v>
      </c>
      <c r="AY329" s="255" t="s">
        <v>210</v>
      </c>
    </row>
    <row r="330" s="2" customFormat="1" ht="21.75" customHeight="1">
      <c r="A330" s="40"/>
      <c r="B330" s="41"/>
      <c r="C330" s="216" t="s">
        <v>879</v>
      </c>
      <c r="D330" s="216" t="s">
        <v>212</v>
      </c>
      <c r="E330" s="217" t="s">
        <v>5455</v>
      </c>
      <c r="F330" s="218" t="s">
        <v>5456</v>
      </c>
      <c r="G330" s="219" t="s">
        <v>270</v>
      </c>
      <c r="H330" s="220">
        <v>2.5</v>
      </c>
      <c r="I330" s="221"/>
      <c r="J330" s="222">
        <f>ROUND(I330*H330,2)</f>
        <v>0</v>
      </c>
      <c r="K330" s="218" t="s">
        <v>216</v>
      </c>
      <c r="L330" s="46"/>
      <c r="M330" s="223" t="s">
        <v>19</v>
      </c>
      <c r="N330" s="224" t="s">
        <v>45</v>
      </c>
      <c r="O330" s="86"/>
      <c r="P330" s="225">
        <f>O330*H330</f>
        <v>0</v>
      </c>
      <c r="Q330" s="225">
        <v>4.0000000000000003E-05</v>
      </c>
      <c r="R330" s="225">
        <f>Q330*H330</f>
        <v>0.00010000000000000001</v>
      </c>
      <c r="S330" s="225">
        <v>0</v>
      </c>
      <c r="T330" s="226">
        <f>S330*H330</f>
        <v>0</v>
      </c>
      <c r="U330" s="40"/>
      <c r="V330" s="40"/>
      <c r="W330" s="40"/>
      <c r="X330" s="40"/>
      <c r="Y330" s="40"/>
      <c r="Z330" s="40"/>
      <c r="AA330" s="40"/>
      <c r="AB330" s="40"/>
      <c r="AC330" s="40"/>
      <c r="AD330" s="40"/>
      <c r="AE330" s="40"/>
      <c r="AR330" s="227" t="s">
        <v>368</v>
      </c>
      <c r="AT330" s="227" t="s">
        <v>212</v>
      </c>
      <c r="AU330" s="227" t="s">
        <v>83</v>
      </c>
      <c r="AY330" s="19" t="s">
        <v>210</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368</v>
      </c>
      <c r="BM330" s="227" t="s">
        <v>5457</v>
      </c>
    </row>
    <row r="331" s="2" customFormat="1">
      <c r="A331" s="40"/>
      <c r="B331" s="41"/>
      <c r="C331" s="42"/>
      <c r="D331" s="229" t="s">
        <v>219</v>
      </c>
      <c r="E331" s="42"/>
      <c r="F331" s="230" t="s">
        <v>5458</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219</v>
      </c>
      <c r="AU331" s="19" t="s">
        <v>83</v>
      </c>
    </row>
    <row r="332" s="2" customFormat="1" ht="16.5" customHeight="1">
      <c r="A332" s="40"/>
      <c r="B332" s="41"/>
      <c r="C332" s="216" t="s">
        <v>884</v>
      </c>
      <c r="D332" s="216" t="s">
        <v>212</v>
      </c>
      <c r="E332" s="217" t="s">
        <v>5459</v>
      </c>
      <c r="F332" s="218" t="s">
        <v>5460</v>
      </c>
      <c r="G332" s="219" t="s">
        <v>270</v>
      </c>
      <c r="H332" s="220">
        <v>2.5</v>
      </c>
      <c r="I332" s="221"/>
      <c r="J332" s="222">
        <f>ROUND(I332*H332,2)</f>
        <v>0</v>
      </c>
      <c r="K332" s="218" t="s">
        <v>216</v>
      </c>
      <c r="L332" s="46"/>
      <c r="M332" s="223" t="s">
        <v>19</v>
      </c>
      <c r="N332" s="224" t="s">
        <v>45</v>
      </c>
      <c r="O332" s="86"/>
      <c r="P332" s="225">
        <f>O332*H332</f>
        <v>0</v>
      </c>
      <c r="Q332" s="225">
        <v>0</v>
      </c>
      <c r="R332" s="225">
        <f>Q332*H332</f>
        <v>0</v>
      </c>
      <c r="S332" s="225">
        <v>0.12062000000000001</v>
      </c>
      <c r="T332" s="226">
        <f>S332*H332</f>
        <v>0.30154999999999998</v>
      </c>
      <c r="U332" s="40"/>
      <c r="V332" s="40"/>
      <c r="W332" s="40"/>
      <c r="X332" s="40"/>
      <c r="Y332" s="40"/>
      <c r="Z332" s="40"/>
      <c r="AA332" s="40"/>
      <c r="AB332" s="40"/>
      <c r="AC332" s="40"/>
      <c r="AD332" s="40"/>
      <c r="AE332" s="40"/>
      <c r="AR332" s="227" t="s">
        <v>368</v>
      </c>
      <c r="AT332" s="227" t="s">
        <v>212</v>
      </c>
      <c r="AU332" s="227" t="s">
        <v>83</v>
      </c>
      <c r="AY332" s="19" t="s">
        <v>210</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368</v>
      </c>
      <c r="BM332" s="227" t="s">
        <v>5461</v>
      </c>
    </row>
    <row r="333" s="2" customFormat="1">
      <c r="A333" s="40"/>
      <c r="B333" s="41"/>
      <c r="C333" s="42"/>
      <c r="D333" s="229" t="s">
        <v>219</v>
      </c>
      <c r="E333" s="42"/>
      <c r="F333" s="230" t="s">
        <v>5462</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219</v>
      </c>
      <c r="AU333" s="19" t="s">
        <v>83</v>
      </c>
    </row>
    <row r="334" s="13" customFormat="1">
      <c r="A334" s="13"/>
      <c r="B334" s="234"/>
      <c r="C334" s="235"/>
      <c r="D334" s="236" t="s">
        <v>221</v>
      </c>
      <c r="E334" s="237" t="s">
        <v>19</v>
      </c>
      <c r="F334" s="238" t="s">
        <v>5273</v>
      </c>
      <c r="G334" s="235"/>
      <c r="H334" s="237" t="s">
        <v>19</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221</v>
      </c>
      <c r="AU334" s="244" t="s">
        <v>83</v>
      </c>
      <c r="AV334" s="13" t="s">
        <v>81</v>
      </c>
      <c r="AW334" s="13" t="s">
        <v>34</v>
      </c>
      <c r="AX334" s="13" t="s">
        <v>74</v>
      </c>
      <c r="AY334" s="244" t="s">
        <v>210</v>
      </c>
    </row>
    <row r="335" s="14" customFormat="1">
      <c r="A335" s="14"/>
      <c r="B335" s="245"/>
      <c r="C335" s="246"/>
      <c r="D335" s="236" t="s">
        <v>221</v>
      </c>
      <c r="E335" s="247" t="s">
        <v>19</v>
      </c>
      <c r="F335" s="248" t="s">
        <v>5450</v>
      </c>
      <c r="G335" s="246"/>
      <c r="H335" s="249">
        <v>2.5</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221</v>
      </c>
      <c r="AU335" s="255" t="s">
        <v>83</v>
      </c>
      <c r="AV335" s="14" t="s">
        <v>83</v>
      </c>
      <c r="AW335" s="14" t="s">
        <v>34</v>
      </c>
      <c r="AX335" s="14" t="s">
        <v>81</v>
      </c>
      <c r="AY335" s="255" t="s">
        <v>210</v>
      </c>
    </row>
    <row r="336" s="2" customFormat="1" ht="16.5" customHeight="1">
      <c r="A336" s="40"/>
      <c r="B336" s="41"/>
      <c r="C336" s="216" t="s">
        <v>891</v>
      </c>
      <c r="D336" s="216" t="s">
        <v>212</v>
      </c>
      <c r="E336" s="217" t="s">
        <v>5463</v>
      </c>
      <c r="F336" s="218" t="s">
        <v>5464</v>
      </c>
      <c r="G336" s="219" t="s">
        <v>270</v>
      </c>
      <c r="H336" s="220">
        <v>2.5</v>
      </c>
      <c r="I336" s="221"/>
      <c r="J336" s="222">
        <f>ROUND(I336*H336,2)</f>
        <v>0</v>
      </c>
      <c r="K336" s="218" t="s">
        <v>216</v>
      </c>
      <c r="L336" s="46"/>
      <c r="M336" s="223" t="s">
        <v>19</v>
      </c>
      <c r="N336" s="224" t="s">
        <v>45</v>
      </c>
      <c r="O336" s="86"/>
      <c r="P336" s="225">
        <f>O336*H336</f>
        <v>0</v>
      </c>
      <c r="Q336" s="225">
        <v>0</v>
      </c>
      <c r="R336" s="225">
        <f>Q336*H336</f>
        <v>0</v>
      </c>
      <c r="S336" s="225">
        <v>0</v>
      </c>
      <c r="T336" s="226">
        <f>S336*H336</f>
        <v>0</v>
      </c>
      <c r="U336" s="40"/>
      <c r="V336" s="40"/>
      <c r="W336" s="40"/>
      <c r="X336" s="40"/>
      <c r="Y336" s="40"/>
      <c r="Z336" s="40"/>
      <c r="AA336" s="40"/>
      <c r="AB336" s="40"/>
      <c r="AC336" s="40"/>
      <c r="AD336" s="40"/>
      <c r="AE336" s="40"/>
      <c r="AR336" s="227" t="s">
        <v>368</v>
      </c>
      <c r="AT336" s="227" t="s">
        <v>212</v>
      </c>
      <c r="AU336" s="227" t="s">
        <v>83</v>
      </c>
      <c r="AY336" s="19" t="s">
        <v>210</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368</v>
      </c>
      <c r="BM336" s="227" t="s">
        <v>5465</v>
      </c>
    </row>
    <row r="337" s="2" customFormat="1">
      <c r="A337" s="40"/>
      <c r="B337" s="41"/>
      <c r="C337" s="42"/>
      <c r="D337" s="229" t="s">
        <v>219</v>
      </c>
      <c r="E337" s="42"/>
      <c r="F337" s="230" t="s">
        <v>5466</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219</v>
      </c>
      <c r="AU337" s="19" t="s">
        <v>83</v>
      </c>
    </row>
    <row r="338" s="2" customFormat="1" ht="24.15" customHeight="1">
      <c r="A338" s="40"/>
      <c r="B338" s="41"/>
      <c r="C338" s="216" t="s">
        <v>896</v>
      </c>
      <c r="D338" s="216" t="s">
        <v>212</v>
      </c>
      <c r="E338" s="217" t="s">
        <v>1460</v>
      </c>
      <c r="F338" s="218" t="s">
        <v>1461</v>
      </c>
      <c r="G338" s="219" t="s">
        <v>270</v>
      </c>
      <c r="H338" s="220">
        <v>160</v>
      </c>
      <c r="I338" s="221"/>
      <c r="J338" s="222">
        <f>ROUND(I338*H338,2)</f>
        <v>0</v>
      </c>
      <c r="K338" s="218" t="s">
        <v>216</v>
      </c>
      <c r="L338" s="46"/>
      <c r="M338" s="223" t="s">
        <v>19</v>
      </c>
      <c r="N338" s="224" t="s">
        <v>45</v>
      </c>
      <c r="O338" s="86"/>
      <c r="P338" s="225">
        <f>O338*H338</f>
        <v>0</v>
      </c>
      <c r="Q338" s="225">
        <v>0.00038000000000000002</v>
      </c>
      <c r="R338" s="225">
        <f>Q338*H338</f>
        <v>0.060800000000000007</v>
      </c>
      <c r="S338" s="225">
        <v>0</v>
      </c>
      <c r="T338" s="226">
        <f>S338*H338</f>
        <v>0</v>
      </c>
      <c r="U338" s="40"/>
      <c r="V338" s="40"/>
      <c r="W338" s="40"/>
      <c r="X338" s="40"/>
      <c r="Y338" s="40"/>
      <c r="Z338" s="40"/>
      <c r="AA338" s="40"/>
      <c r="AB338" s="40"/>
      <c r="AC338" s="40"/>
      <c r="AD338" s="40"/>
      <c r="AE338" s="40"/>
      <c r="AR338" s="227" t="s">
        <v>368</v>
      </c>
      <c r="AT338" s="227" t="s">
        <v>212</v>
      </c>
      <c r="AU338" s="227" t="s">
        <v>83</v>
      </c>
      <c r="AY338" s="19" t="s">
        <v>210</v>
      </c>
      <c r="BE338" s="228">
        <f>IF(N338="základní",J338,0)</f>
        <v>0</v>
      </c>
      <c r="BF338" s="228">
        <f>IF(N338="snížená",J338,0)</f>
        <v>0</v>
      </c>
      <c r="BG338" s="228">
        <f>IF(N338="zákl. přenesená",J338,0)</f>
        <v>0</v>
      </c>
      <c r="BH338" s="228">
        <f>IF(N338="sníž. přenesená",J338,0)</f>
        <v>0</v>
      </c>
      <c r="BI338" s="228">
        <f>IF(N338="nulová",J338,0)</f>
        <v>0</v>
      </c>
      <c r="BJ338" s="19" t="s">
        <v>81</v>
      </c>
      <c r="BK338" s="228">
        <f>ROUND(I338*H338,2)</f>
        <v>0</v>
      </c>
      <c r="BL338" s="19" t="s">
        <v>368</v>
      </c>
      <c r="BM338" s="227" t="s">
        <v>5467</v>
      </c>
    </row>
    <row r="339" s="2" customFormat="1">
      <c r="A339" s="40"/>
      <c r="B339" s="41"/>
      <c r="C339" s="42"/>
      <c r="D339" s="229" t="s">
        <v>219</v>
      </c>
      <c r="E339" s="42"/>
      <c r="F339" s="230" t="s">
        <v>1463</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219</v>
      </c>
      <c r="AU339" s="19" t="s">
        <v>83</v>
      </c>
    </row>
    <row r="340" s="13" customFormat="1">
      <c r="A340" s="13"/>
      <c r="B340" s="234"/>
      <c r="C340" s="235"/>
      <c r="D340" s="236" t="s">
        <v>221</v>
      </c>
      <c r="E340" s="237" t="s">
        <v>19</v>
      </c>
      <c r="F340" s="238" t="s">
        <v>5273</v>
      </c>
      <c r="G340" s="235"/>
      <c r="H340" s="237" t="s">
        <v>19</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221</v>
      </c>
      <c r="AU340" s="244" t="s">
        <v>83</v>
      </c>
      <c r="AV340" s="13" t="s">
        <v>81</v>
      </c>
      <c r="AW340" s="13" t="s">
        <v>34</v>
      </c>
      <c r="AX340" s="13" t="s">
        <v>74</v>
      </c>
      <c r="AY340" s="244" t="s">
        <v>210</v>
      </c>
    </row>
    <row r="341" s="14" customFormat="1">
      <c r="A341" s="14"/>
      <c r="B341" s="245"/>
      <c r="C341" s="246"/>
      <c r="D341" s="236" t="s">
        <v>221</v>
      </c>
      <c r="E341" s="247" t="s">
        <v>19</v>
      </c>
      <c r="F341" s="248" t="s">
        <v>5468</v>
      </c>
      <c r="G341" s="246"/>
      <c r="H341" s="249">
        <v>160</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221</v>
      </c>
      <c r="AU341" s="255" t="s">
        <v>83</v>
      </c>
      <c r="AV341" s="14" t="s">
        <v>83</v>
      </c>
      <c r="AW341" s="14" t="s">
        <v>34</v>
      </c>
      <c r="AX341" s="14" t="s">
        <v>74</v>
      </c>
      <c r="AY341" s="255" t="s">
        <v>210</v>
      </c>
    </row>
    <row r="342" s="16" customFormat="1">
      <c r="A342" s="16"/>
      <c r="B342" s="267"/>
      <c r="C342" s="268"/>
      <c r="D342" s="236" t="s">
        <v>221</v>
      </c>
      <c r="E342" s="269" t="s">
        <v>19</v>
      </c>
      <c r="F342" s="270" t="s">
        <v>236</v>
      </c>
      <c r="G342" s="268"/>
      <c r="H342" s="271">
        <v>160</v>
      </c>
      <c r="I342" s="272"/>
      <c r="J342" s="268"/>
      <c r="K342" s="268"/>
      <c r="L342" s="273"/>
      <c r="M342" s="274"/>
      <c r="N342" s="275"/>
      <c r="O342" s="275"/>
      <c r="P342" s="275"/>
      <c r="Q342" s="275"/>
      <c r="R342" s="275"/>
      <c r="S342" s="275"/>
      <c r="T342" s="276"/>
      <c r="U342" s="16"/>
      <c r="V342" s="16"/>
      <c r="W342" s="16"/>
      <c r="X342" s="16"/>
      <c r="Y342" s="16"/>
      <c r="Z342" s="16"/>
      <c r="AA342" s="16"/>
      <c r="AB342" s="16"/>
      <c r="AC342" s="16"/>
      <c r="AD342" s="16"/>
      <c r="AE342" s="16"/>
      <c r="AT342" s="277" t="s">
        <v>221</v>
      </c>
      <c r="AU342" s="277" t="s">
        <v>83</v>
      </c>
      <c r="AV342" s="16" t="s">
        <v>217</v>
      </c>
      <c r="AW342" s="16" t="s">
        <v>34</v>
      </c>
      <c r="AX342" s="16" t="s">
        <v>81</v>
      </c>
      <c r="AY342" s="277" t="s">
        <v>210</v>
      </c>
    </row>
    <row r="343" s="2" customFormat="1" ht="16.5" customHeight="1">
      <c r="A343" s="40"/>
      <c r="B343" s="41"/>
      <c r="C343" s="278" t="s">
        <v>901</v>
      </c>
      <c r="D343" s="278" t="s">
        <v>424</v>
      </c>
      <c r="E343" s="279" t="s">
        <v>1466</v>
      </c>
      <c r="F343" s="280" t="s">
        <v>1467</v>
      </c>
      <c r="G343" s="281" t="s">
        <v>270</v>
      </c>
      <c r="H343" s="282">
        <v>416</v>
      </c>
      <c r="I343" s="283"/>
      <c r="J343" s="284">
        <f>ROUND(I343*H343,2)</f>
        <v>0</v>
      </c>
      <c r="K343" s="280" t="s">
        <v>216</v>
      </c>
      <c r="L343" s="285"/>
      <c r="M343" s="286" t="s">
        <v>19</v>
      </c>
      <c r="N343" s="287" t="s">
        <v>45</v>
      </c>
      <c r="O343" s="86"/>
      <c r="P343" s="225">
        <f>O343*H343</f>
        <v>0</v>
      </c>
      <c r="Q343" s="225">
        <v>0.021499999999999998</v>
      </c>
      <c r="R343" s="225">
        <f>Q343*H343</f>
        <v>8.9439999999999991</v>
      </c>
      <c r="S343" s="225">
        <v>0</v>
      </c>
      <c r="T343" s="226">
        <f>S343*H343</f>
        <v>0</v>
      </c>
      <c r="U343" s="40"/>
      <c r="V343" s="40"/>
      <c r="W343" s="40"/>
      <c r="X343" s="40"/>
      <c r="Y343" s="40"/>
      <c r="Z343" s="40"/>
      <c r="AA343" s="40"/>
      <c r="AB343" s="40"/>
      <c r="AC343" s="40"/>
      <c r="AD343" s="40"/>
      <c r="AE343" s="40"/>
      <c r="AR343" s="227" t="s">
        <v>498</v>
      </c>
      <c r="AT343" s="227" t="s">
        <v>424</v>
      </c>
      <c r="AU343" s="227" t="s">
        <v>83</v>
      </c>
      <c r="AY343" s="19" t="s">
        <v>210</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368</v>
      </c>
      <c r="BM343" s="227" t="s">
        <v>5469</v>
      </c>
    </row>
    <row r="344" s="14" customFormat="1">
      <c r="A344" s="14"/>
      <c r="B344" s="245"/>
      <c r="C344" s="246"/>
      <c r="D344" s="236" t="s">
        <v>221</v>
      </c>
      <c r="E344" s="247" t="s">
        <v>19</v>
      </c>
      <c r="F344" s="248" t="s">
        <v>5470</v>
      </c>
      <c r="G344" s="246"/>
      <c r="H344" s="249">
        <v>320</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221</v>
      </c>
      <c r="AU344" s="255" t="s">
        <v>83</v>
      </c>
      <c r="AV344" s="14" t="s">
        <v>83</v>
      </c>
      <c r="AW344" s="14" t="s">
        <v>34</v>
      </c>
      <c r="AX344" s="14" t="s">
        <v>81</v>
      </c>
      <c r="AY344" s="255" t="s">
        <v>210</v>
      </c>
    </row>
    <row r="345" s="14" customFormat="1">
      <c r="A345" s="14"/>
      <c r="B345" s="245"/>
      <c r="C345" s="246"/>
      <c r="D345" s="236" t="s">
        <v>221</v>
      </c>
      <c r="E345" s="246"/>
      <c r="F345" s="248" t="s">
        <v>5471</v>
      </c>
      <c r="G345" s="246"/>
      <c r="H345" s="249">
        <v>416</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221</v>
      </c>
      <c r="AU345" s="255" t="s">
        <v>83</v>
      </c>
      <c r="AV345" s="14" t="s">
        <v>83</v>
      </c>
      <c r="AW345" s="14" t="s">
        <v>4</v>
      </c>
      <c r="AX345" s="14" t="s">
        <v>81</v>
      </c>
      <c r="AY345" s="255" t="s">
        <v>210</v>
      </c>
    </row>
    <row r="346" s="2" customFormat="1" ht="16.5" customHeight="1">
      <c r="A346" s="40"/>
      <c r="B346" s="41"/>
      <c r="C346" s="216" t="s">
        <v>908</v>
      </c>
      <c r="D346" s="216" t="s">
        <v>212</v>
      </c>
      <c r="E346" s="217" t="s">
        <v>5472</v>
      </c>
      <c r="F346" s="218" t="s">
        <v>5473</v>
      </c>
      <c r="G346" s="219" t="s">
        <v>270</v>
      </c>
      <c r="H346" s="220">
        <v>162.5</v>
      </c>
      <c r="I346" s="221"/>
      <c r="J346" s="222">
        <f>ROUND(I346*H346,2)</f>
        <v>0</v>
      </c>
      <c r="K346" s="218" t="s">
        <v>216</v>
      </c>
      <c r="L346" s="46"/>
      <c r="M346" s="223" t="s">
        <v>19</v>
      </c>
      <c r="N346" s="224" t="s">
        <v>45</v>
      </c>
      <c r="O346" s="86"/>
      <c r="P346" s="225">
        <f>O346*H346</f>
        <v>0</v>
      </c>
      <c r="Q346" s="225">
        <v>0</v>
      </c>
      <c r="R346" s="225">
        <f>Q346*H346</f>
        <v>0</v>
      </c>
      <c r="S346" s="225">
        <v>0</v>
      </c>
      <c r="T346" s="226">
        <f>S346*H346</f>
        <v>0</v>
      </c>
      <c r="U346" s="40"/>
      <c r="V346" s="40"/>
      <c r="W346" s="40"/>
      <c r="X346" s="40"/>
      <c r="Y346" s="40"/>
      <c r="Z346" s="40"/>
      <c r="AA346" s="40"/>
      <c r="AB346" s="40"/>
      <c r="AC346" s="40"/>
      <c r="AD346" s="40"/>
      <c r="AE346" s="40"/>
      <c r="AR346" s="227" t="s">
        <v>368</v>
      </c>
      <c r="AT346" s="227" t="s">
        <v>212</v>
      </c>
      <c r="AU346" s="227" t="s">
        <v>83</v>
      </c>
      <c r="AY346" s="19" t="s">
        <v>210</v>
      </c>
      <c r="BE346" s="228">
        <f>IF(N346="základní",J346,0)</f>
        <v>0</v>
      </c>
      <c r="BF346" s="228">
        <f>IF(N346="snížená",J346,0)</f>
        <v>0</v>
      </c>
      <c r="BG346" s="228">
        <f>IF(N346="zákl. přenesená",J346,0)</f>
        <v>0</v>
      </c>
      <c r="BH346" s="228">
        <f>IF(N346="sníž. přenesená",J346,0)</f>
        <v>0</v>
      </c>
      <c r="BI346" s="228">
        <f>IF(N346="nulová",J346,0)</f>
        <v>0</v>
      </c>
      <c r="BJ346" s="19" t="s">
        <v>81</v>
      </c>
      <c r="BK346" s="228">
        <f>ROUND(I346*H346,2)</f>
        <v>0</v>
      </c>
      <c r="BL346" s="19" t="s">
        <v>368</v>
      </c>
      <c r="BM346" s="227" t="s">
        <v>5474</v>
      </c>
    </row>
    <row r="347" s="2" customFormat="1">
      <c r="A347" s="40"/>
      <c r="B347" s="41"/>
      <c r="C347" s="42"/>
      <c r="D347" s="229" t="s">
        <v>219</v>
      </c>
      <c r="E347" s="42"/>
      <c r="F347" s="230" t="s">
        <v>5475</v>
      </c>
      <c r="G347" s="42"/>
      <c r="H347" s="42"/>
      <c r="I347" s="231"/>
      <c r="J347" s="42"/>
      <c r="K347" s="42"/>
      <c r="L347" s="46"/>
      <c r="M347" s="232"/>
      <c r="N347" s="233"/>
      <c r="O347" s="86"/>
      <c r="P347" s="86"/>
      <c r="Q347" s="86"/>
      <c r="R347" s="86"/>
      <c r="S347" s="86"/>
      <c r="T347" s="87"/>
      <c r="U347" s="40"/>
      <c r="V347" s="40"/>
      <c r="W347" s="40"/>
      <c r="X347" s="40"/>
      <c r="Y347" s="40"/>
      <c r="Z347" s="40"/>
      <c r="AA347" s="40"/>
      <c r="AB347" s="40"/>
      <c r="AC347" s="40"/>
      <c r="AD347" s="40"/>
      <c r="AE347" s="40"/>
      <c r="AT347" s="19" t="s">
        <v>219</v>
      </c>
      <c r="AU347" s="19" t="s">
        <v>83</v>
      </c>
    </row>
    <row r="348" s="2" customFormat="1" ht="16.5" customHeight="1">
      <c r="A348" s="40"/>
      <c r="B348" s="41"/>
      <c r="C348" s="216" t="s">
        <v>914</v>
      </c>
      <c r="D348" s="216" t="s">
        <v>212</v>
      </c>
      <c r="E348" s="217" t="s">
        <v>866</v>
      </c>
      <c r="F348" s="218" t="s">
        <v>1473</v>
      </c>
      <c r="G348" s="219" t="s">
        <v>295</v>
      </c>
      <c r="H348" s="220">
        <v>1</v>
      </c>
      <c r="I348" s="221"/>
      <c r="J348" s="222">
        <f>ROUND(I348*H348,2)</f>
        <v>0</v>
      </c>
      <c r="K348" s="218" t="s">
        <v>216</v>
      </c>
      <c r="L348" s="46"/>
      <c r="M348" s="223" t="s">
        <v>19</v>
      </c>
      <c r="N348" s="224" t="s">
        <v>45</v>
      </c>
      <c r="O348" s="86"/>
      <c r="P348" s="225">
        <f>O348*H348</f>
        <v>0</v>
      </c>
      <c r="Q348" s="225">
        <v>0</v>
      </c>
      <c r="R348" s="225">
        <f>Q348*H348</f>
        <v>0</v>
      </c>
      <c r="S348" s="225">
        <v>0</v>
      </c>
      <c r="T348" s="226">
        <f>S348*H348</f>
        <v>0</v>
      </c>
      <c r="U348" s="40"/>
      <c r="V348" s="40"/>
      <c r="W348" s="40"/>
      <c r="X348" s="40"/>
      <c r="Y348" s="40"/>
      <c r="Z348" s="40"/>
      <c r="AA348" s="40"/>
      <c r="AB348" s="40"/>
      <c r="AC348" s="40"/>
      <c r="AD348" s="40"/>
      <c r="AE348" s="40"/>
      <c r="AR348" s="227" t="s">
        <v>368</v>
      </c>
      <c r="AT348" s="227" t="s">
        <v>212</v>
      </c>
      <c r="AU348" s="227" t="s">
        <v>83</v>
      </c>
      <c r="AY348" s="19" t="s">
        <v>210</v>
      </c>
      <c r="BE348" s="228">
        <f>IF(N348="základní",J348,0)</f>
        <v>0</v>
      </c>
      <c r="BF348" s="228">
        <f>IF(N348="snížená",J348,0)</f>
        <v>0</v>
      </c>
      <c r="BG348" s="228">
        <f>IF(N348="zákl. přenesená",J348,0)</f>
        <v>0</v>
      </c>
      <c r="BH348" s="228">
        <f>IF(N348="sníž. přenesená",J348,0)</f>
        <v>0</v>
      </c>
      <c r="BI348" s="228">
        <f>IF(N348="nulová",J348,0)</f>
        <v>0</v>
      </c>
      <c r="BJ348" s="19" t="s">
        <v>81</v>
      </c>
      <c r="BK348" s="228">
        <f>ROUND(I348*H348,2)</f>
        <v>0</v>
      </c>
      <c r="BL348" s="19" t="s">
        <v>368</v>
      </c>
      <c r="BM348" s="227" t="s">
        <v>5476</v>
      </c>
    </row>
    <row r="349" s="2" customFormat="1">
      <c r="A349" s="40"/>
      <c r="B349" s="41"/>
      <c r="C349" s="42"/>
      <c r="D349" s="229" t="s">
        <v>219</v>
      </c>
      <c r="E349" s="42"/>
      <c r="F349" s="230" t="s">
        <v>5477</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219</v>
      </c>
      <c r="AU349" s="19" t="s">
        <v>83</v>
      </c>
    </row>
    <row r="350" s="2" customFormat="1" ht="16.5" customHeight="1">
      <c r="A350" s="40"/>
      <c r="B350" s="41"/>
      <c r="C350" s="216" t="s">
        <v>922</v>
      </c>
      <c r="D350" s="216" t="s">
        <v>212</v>
      </c>
      <c r="E350" s="217" t="s">
        <v>1481</v>
      </c>
      <c r="F350" s="218" t="s">
        <v>1482</v>
      </c>
      <c r="G350" s="219" t="s">
        <v>270</v>
      </c>
      <c r="H350" s="220">
        <v>80</v>
      </c>
      <c r="I350" s="221"/>
      <c r="J350" s="222">
        <f>ROUND(I350*H350,2)</f>
        <v>0</v>
      </c>
      <c r="K350" s="218" t="s">
        <v>216</v>
      </c>
      <c r="L350" s="46"/>
      <c r="M350" s="223" t="s">
        <v>19</v>
      </c>
      <c r="N350" s="224" t="s">
        <v>45</v>
      </c>
      <c r="O350" s="86"/>
      <c r="P350" s="225">
        <f>O350*H350</f>
        <v>0</v>
      </c>
      <c r="Q350" s="225">
        <v>0</v>
      </c>
      <c r="R350" s="225">
        <f>Q350*H350</f>
        <v>0</v>
      </c>
      <c r="S350" s="225">
        <v>0.01536</v>
      </c>
      <c r="T350" s="226">
        <f>S350*H350</f>
        <v>1.2288000000000001</v>
      </c>
      <c r="U350" s="40"/>
      <c r="V350" s="40"/>
      <c r="W350" s="40"/>
      <c r="X350" s="40"/>
      <c r="Y350" s="40"/>
      <c r="Z350" s="40"/>
      <c r="AA350" s="40"/>
      <c r="AB350" s="40"/>
      <c r="AC350" s="40"/>
      <c r="AD350" s="40"/>
      <c r="AE350" s="40"/>
      <c r="AR350" s="227" t="s">
        <v>368</v>
      </c>
      <c r="AT350" s="227" t="s">
        <v>212</v>
      </c>
      <c r="AU350" s="227" t="s">
        <v>83</v>
      </c>
      <c r="AY350" s="19" t="s">
        <v>210</v>
      </c>
      <c r="BE350" s="228">
        <f>IF(N350="základní",J350,0)</f>
        <v>0</v>
      </c>
      <c r="BF350" s="228">
        <f>IF(N350="snížená",J350,0)</f>
        <v>0</v>
      </c>
      <c r="BG350" s="228">
        <f>IF(N350="zákl. přenesená",J350,0)</f>
        <v>0</v>
      </c>
      <c r="BH350" s="228">
        <f>IF(N350="sníž. přenesená",J350,0)</f>
        <v>0</v>
      </c>
      <c r="BI350" s="228">
        <f>IF(N350="nulová",J350,0)</f>
        <v>0</v>
      </c>
      <c r="BJ350" s="19" t="s">
        <v>81</v>
      </c>
      <c r="BK350" s="228">
        <f>ROUND(I350*H350,2)</f>
        <v>0</v>
      </c>
      <c r="BL350" s="19" t="s">
        <v>368</v>
      </c>
      <c r="BM350" s="227" t="s">
        <v>5478</v>
      </c>
    </row>
    <row r="351" s="2" customFormat="1">
      <c r="A351" s="40"/>
      <c r="B351" s="41"/>
      <c r="C351" s="42"/>
      <c r="D351" s="229" t="s">
        <v>219</v>
      </c>
      <c r="E351" s="42"/>
      <c r="F351" s="230" t="s">
        <v>1484</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219</v>
      </c>
      <c r="AU351" s="19" t="s">
        <v>83</v>
      </c>
    </row>
    <row r="352" s="13" customFormat="1">
      <c r="A352" s="13"/>
      <c r="B352" s="234"/>
      <c r="C352" s="235"/>
      <c r="D352" s="236" t="s">
        <v>221</v>
      </c>
      <c r="E352" s="237" t="s">
        <v>19</v>
      </c>
      <c r="F352" s="238" t="s">
        <v>5273</v>
      </c>
      <c r="G352" s="235"/>
      <c r="H352" s="237" t="s">
        <v>19</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221</v>
      </c>
      <c r="AU352" s="244" t="s">
        <v>83</v>
      </c>
      <c r="AV352" s="13" t="s">
        <v>81</v>
      </c>
      <c r="AW352" s="13" t="s">
        <v>34</v>
      </c>
      <c r="AX352" s="13" t="s">
        <v>74</v>
      </c>
      <c r="AY352" s="244" t="s">
        <v>210</v>
      </c>
    </row>
    <row r="353" s="14" customFormat="1">
      <c r="A353" s="14"/>
      <c r="B353" s="245"/>
      <c r="C353" s="246"/>
      <c r="D353" s="236" t="s">
        <v>221</v>
      </c>
      <c r="E353" s="247" t="s">
        <v>19</v>
      </c>
      <c r="F353" s="248" t="s">
        <v>5378</v>
      </c>
      <c r="G353" s="246"/>
      <c r="H353" s="249">
        <v>80</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221</v>
      </c>
      <c r="AU353" s="255" t="s">
        <v>83</v>
      </c>
      <c r="AV353" s="14" t="s">
        <v>83</v>
      </c>
      <c r="AW353" s="14" t="s">
        <v>34</v>
      </c>
      <c r="AX353" s="14" t="s">
        <v>74</v>
      </c>
      <c r="AY353" s="255" t="s">
        <v>210</v>
      </c>
    </row>
    <row r="354" s="16" customFormat="1">
      <c r="A354" s="16"/>
      <c r="B354" s="267"/>
      <c r="C354" s="268"/>
      <c r="D354" s="236" t="s">
        <v>221</v>
      </c>
      <c r="E354" s="269" t="s">
        <v>19</v>
      </c>
      <c r="F354" s="270" t="s">
        <v>236</v>
      </c>
      <c r="G354" s="268"/>
      <c r="H354" s="271">
        <v>80</v>
      </c>
      <c r="I354" s="272"/>
      <c r="J354" s="268"/>
      <c r="K354" s="268"/>
      <c r="L354" s="273"/>
      <c r="M354" s="274"/>
      <c r="N354" s="275"/>
      <c r="O354" s="275"/>
      <c r="P354" s="275"/>
      <c r="Q354" s="275"/>
      <c r="R354" s="275"/>
      <c r="S354" s="275"/>
      <c r="T354" s="276"/>
      <c r="U354" s="16"/>
      <c r="V354" s="16"/>
      <c r="W354" s="16"/>
      <c r="X354" s="16"/>
      <c r="Y354" s="16"/>
      <c r="Z354" s="16"/>
      <c r="AA354" s="16"/>
      <c r="AB354" s="16"/>
      <c r="AC354" s="16"/>
      <c r="AD354" s="16"/>
      <c r="AE354" s="16"/>
      <c r="AT354" s="277" t="s">
        <v>221</v>
      </c>
      <c r="AU354" s="277" t="s">
        <v>83</v>
      </c>
      <c r="AV354" s="16" t="s">
        <v>217</v>
      </c>
      <c r="AW354" s="16" t="s">
        <v>34</v>
      </c>
      <c r="AX354" s="16" t="s">
        <v>81</v>
      </c>
      <c r="AY354" s="277" t="s">
        <v>210</v>
      </c>
    </row>
    <row r="355" s="2" customFormat="1" ht="16.5" customHeight="1">
      <c r="A355" s="40"/>
      <c r="B355" s="41"/>
      <c r="C355" s="216" t="s">
        <v>927</v>
      </c>
      <c r="D355" s="216" t="s">
        <v>212</v>
      </c>
      <c r="E355" s="217" t="s">
        <v>5479</v>
      </c>
      <c r="F355" s="218" t="s">
        <v>5480</v>
      </c>
      <c r="G355" s="219" t="s">
        <v>270</v>
      </c>
      <c r="H355" s="220">
        <v>80</v>
      </c>
      <c r="I355" s="221"/>
      <c r="J355" s="222">
        <f>ROUND(I355*H355,2)</f>
        <v>0</v>
      </c>
      <c r="K355" s="218" t="s">
        <v>216</v>
      </c>
      <c r="L355" s="46"/>
      <c r="M355" s="223" t="s">
        <v>19</v>
      </c>
      <c r="N355" s="224" t="s">
        <v>45</v>
      </c>
      <c r="O355" s="86"/>
      <c r="P355" s="225">
        <f>O355*H355</f>
        <v>0</v>
      </c>
      <c r="Q355" s="225">
        <v>0</v>
      </c>
      <c r="R355" s="225">
        <f>Q355*H355</f>
        <v>0</v>
      </c>
      <c r="S355" s="225">
        <v>0</v>
      </c>
      <c r="T355" s="226">
        <f>S355*H355</f>
        <v>0</v>
      </c>
      <c r="U355" s="40"/>
      <c r="V355" s="40"/>
      <c r="W355" s="40"/>
      <c r="X355" s="40"/>
      <c r="Y355" s="40"/>
      <c r="Z355" s="40"/>
      <c r="AA355" s="40"/>
      <c r="AB355" s="40"/>
      <c r="AC355" s="40"/>
      <c r="AD355" s="40"/>
      <c r="AE355" s="40"/>
      <c r="AR355" s="227" t="s">
        <v>368</v>
      </c>
      <c r="AT355" s="227" t="s">
        <v>212</v>
      </c>
      <c r="AU355" s="227" t="s">
        <v>83</v>
      </c>
      <c r="AY355" s="19" t="s">
        <v>210</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368</v>
      </c>
      <c r="BM355" s="227" t="s">
        <v>5481</v>
      </c>
    </row>
    <row r="356" s="2" customFormat="1">
      <c r="A356" s="40"/>
      <c r="B356" s="41"/>
      <c r="C356" s="42"/>
      <c r="D356" s="229" t="s">
        <v>219</v>
      </c>
      <c r="E356" s="42"/>
      <c r="F356" s="230" t="s">
        <v>5482</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219</v>
      </c>
      <c r="AU356" s="19" t="s">
        <v>83</v>
      </c>
    </row>
    <row r="357" s="13" customFormat="1">
      <c r="A357" s="13"/>
      <c r="B357" s="234"/>
      <c r="C357" s="235"/>
      <c r="D357" s="236" t="s">
        <v>221</v>
      </c>
      <c r="E357" s="237" t="s">
        <v>19</v>
      </c>
      <c r="F357" s="238" t="s">
        <v>5273</v>
      </c>
      <c r="G357" s="235"/>
      <c r="H357" s="237" t="s">
        <v>19</v>
      </c>
      <c r="I357" s="239"/>
      <c r="J357" s="235"/>
      <c r="K357" s="235"/>
      <c r="L357" s="240"/>
      <c r="M357" s="241"/>
      <c r="N357" s="242"/>
      <c r="O357" s="242"/>
      <c r="P357" s="242"/>
      <c r="Q357" s="242"/>
      <c r="R357" s="242"/>
      <c r="S357" s="242"/>
      <c r="T357" s="243"/>
      <c r="U357" s="13"/>
      <c r="V357" s="13"/>
      <c r="W357" s="13"/>
      <c r="X357" s="13"/>
      <c r="Y357" s="13"/>
      <c r="Z357" s="13"/>
      <c r="AA357" s="13"/>
      <c r="AB357" s="13"/>
      <c r="AC357" s="13"/>
      <c r="AD357" s="13"/>
      <c r="AE357" s="13"/>
      <c r="AT357" s="244" t="s">
        <v>221</v>
      </c>
      <c r="AU357" s="244" t="s">
        <v>83</v>
      </c>
      <c r="AV357" s="13" t="s">
        <v>81</v>
      </c>
      <c r="AW357" s="13" t="s">
        <v>34</v>
      </c>
      <c r="AX357" s="13" t="s">
        <v>74</v>
      </c>
      <c r="AY357" s="244" t="s">
        <v>210</v>
      </c>
    </row>
    <row r="358" s="14" customFormat="1">
      <c r="A358" s="14"/>
      <c r="B358" s="245"/>
      <c r="C358" s="246"/>
      <c r="D358" s="236" t="s">
        <v>221</v>
      </c>
      <c r="E358" s="247" t="s">
        <v>19</v>
      </c>
      <c r="F358" s="248" t="s">
        <v>5378</v>
      </c>
      <c r="G358" s="246"/>
      <c r="H358" s="249">
        <v>80</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221</v>
      </c>
      <c r="AU358" s="255" t="s">
        <v>83</v>
      </c>
      <c r="AV358" s="14" t="s">
        <v>83</v>
      </c>
      <c r="AW358" s="14" t="s">
        <v>34</v>
      </c>
      <c r="AX358" s="14" t="s">
        <v>74</v>
      </c>
      <c r="AY358" s="255" t="s">
        <v>210</v>
      </c>
    </row>
    <row r="359" s="16" customFormat="1">
      <c r="A359" s="16"/>
      <c r="B359" s="267"/>
      <c r="C359" s="268"/>
      <c r="D359" s="236" t="s">
        <v>221</v>
      </c>
      <c r="E359" s="269" t="s">
        <v>19</v>
      </c>
      <c r="F359" s="270" t="s">
        <v>236</v>
      </c>
      <c r="G359" s="268"/>
      <c r="H359" s="271">
        <v>80</v>
      </c>
      <c r="I359" s="272"/>
      <c r="J359" s="268"/>
      <c r="K359" s="268"/>
      <c r="L359" s="273"/>
      <c r="M359" s="274"/>
      <c r="N359" s="275"/>
      <c r="O359" s="275"/>
      <c r="P359" s="275"/>
      <c r="Q359" s="275"/>
      <c r="R359" s="275"/>
      <c r="S359" s="275"/>
      <c r="T359" s="276"/>
      <c r="U359" s="16"/>
      <c r="V359" s="16"/>
      <c r="W359" s="16"/>
      <c r="X359" s="16"/>
      <c r="Y359" s="16"/>
      <c r="Z359" s="16"/>
      <c r="AA359" s="16"/>
      <c r="AB359" s="16"/>
      <c r="AC359" s="16"/>
      <c r="AD359" s="16"/>
      <c r="AE359" s="16"/>
      <c r="AT359" s="277" t="s">
        <v>221</v>
      </c>
      <c r="AU359" s="277" t="s">
        <v>83</v>
      </c>
      <c r="AV359" s="16" t="s">
        <v>217</v>
      </c>
      <c r="AW359" s="16" t="s">
        <v>34</v>
      </c>
      <c r="AX359" s="16" t="s">
        <v>81</v>
      </c>
      <c r="AY359" s="277" t="s">
        <v>210</v>
      </c>
    </row>
    <row r="360" s="2" customFormat="1" ht="24.15" customHeight="1">
      <c r="A360" s="40"/>
      <c r="B360" s="41"/>
      <c r="C360" s="216" t="s">
        <v>932</v>
      </c>
      <c r="D360" s="216" t="s">
        <v>212</v>
      </c>
      <c r="E360" s="217" t="s">
        <v>1496</v>
      </c>
      <c r="F360" s="218" t="s">
        <v>1497</v>
      </c>
      <c r="G360" s="219" t="s">
        <v>356</v>
      </c>
      <c r="H360" s="220">
        <v>9.2309999999999999</v>
      </c>
      <c r="I360" s="221"/>
      <c r="J360" s="222">
        <f>ROUND(I360*H360,2)</f>
        <v>0</v>
      </c>
      <c r="K360" s="218" t="s">
        <v>216</v>
      </c>
      <c r="L360" s="46"/>
      <c r="M360" s="223" t="s">
        <v>19</v>
      </c>
      <c r="N360" s="224" t="s">
        <v>45</v>
      </c>
      <c r="O360" s="86"/>
      <c r="P360" s="225">
        <f>O360*H360</f>
        <v>0</v>
      </c>
      <c r="Q360" s="225">
        <v>0</v>
      </c>
      <c r="R360" s="225">
        <f>Q360*H360</f>
        <v>0</v>
      </c>
      <c r="S360" s="225">
        <v>0</v>
      </c>
      <c r="T360" s="226">
        <f>S360*H360</f>
        <v>0</v>
      </c>
      <c r="U360" s="40"/>
      <c r="V360" s="40"/>
      <c r="W360" s="40"/>
      <c r="X360" s="40"/>
      <c r="Y360" s="40"/>
      <c r="Z360" s="40"/>
      <c r="AA360" s="40"/>
      <c r="AB360" s="40"/>
      <c r="AC360" s="40"/>
      <c r="AD360" s="40"/>
      <c r="AE360" s="40"/>
      <c r="AR360" s="227" t="s">
        <v>368</v>
      </c>
      <c r="AT360" s="227" t="s">
        <v>212</v>
      </c>
      <c r="AU360" s="227" t="s">
        <v>83</v>
      </c>
      <c r="AY360" s="19" t="s">
        <v>210</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368</v>
      </c>
      <c r="BM360" s="227" t="s">
        <v>5483</v>
      </c>
    </row>
    <row r="361" s="2" customFormat="1">
      <c r="A361" s="40"/>
      <c r="B361" s="41"/>
      <c r="C361" s="42"/>
      <c r="D361" s="229" t="s">
        <v>219</v>
      </c>
      <c r="E361" s="42"/>
      <c r="F361" s="230" t="s">
        <v>1499</v>
      </c>
      <c r="G361" s="42"/>
      <c r="H361" s="42"/>
      <c r="I361" s="231"/>
      <c r="J361" s="42"/>
      <c r="K361" s="42"/>
      <c r="L361" s="46"/>
      <c r="M361" s="232"/>
      <c r="N361" s="233"/>
      <c r="O361" s="86"/>
      <c r="P361" s="86"/>
      <c r="Q361" s="86"/>
      <c r="R361" s="86"/>
      <c r="S361" s="86"/>
      <c r="T361" s="87"/>
      <c r="U361" s="40"/>
      <c r="V361" s="40"/>
      <c r="W361" s="40"/>
      <c r="X361" s="40"/>
      <c r="Y361" s="40"/>
      <c r="Z361" s="40"/>
      <c r="AA361" s="40"/>
      <c r="AB361" s="40"/>
      <c r="AC361" s="40"/>
      <c r="AD361" s="40"/>
      <c r="AE361" s="40"/>
      <c r="AT361" s="19" t="s">
        <v>219</v>
      </c>
      <c r="AU361" s="19" t="s">
        <v>83</v>
      </c>
    </row>
    <row r="362" s="2" customFormat="1" ht="16.5" customHeight="1">
      <c r="A362" s="40"/>
      <c r="B362" s="41"/>
      <c r="C362" s="216" t="s">
        <v>941</v>
      </c>
      <c r="D362" s="216" t="s">
        <v>212</v>
      </c>
      <c r="E362" s="217" t="s">
        <v>5484</v>
      </c>
      <c r="F362" s="218" t="s">
        <v>5485</v>
      </c>
      <c r="G362" s="219" t="s">
        <v>270</v>
      </c>
      <c r="H362" s="220">
        <v>82.5</v>
      </c>
      <c r="I362" s="221"/>
      <c r="J362" s="222">
        <f>ROUND(I362*H362,2)</f>
        <v>0</v>
      </c>
      <c r="K362" s="218" t="s">
        <v>216</v>
      </c>
      <c r="L362" s="46"/>
      <c r="M362" s="223" t="s">
        <v>19</v>
      </c>
      <c r="N362" s="224" t="s">
        <v>45</v>
      </c>
      <c r="O362" s="86"/>
      <c r="P362" s="225">
        <f>O362*H362</f>
        <v>0</v>
      </c>
      <c r="Q362" s="225">
        <v>0.00013999999999999999</v>
      </c>
      <c r="R362" s="225">
        <f>Q362*H362</f>
        <v>0.01155</v>
      </c>
      <c r="S362" s="225">
        <v>0</v>
      </c>
      <c r="T362" s="226">
        <f>S362*H362</f>
        <v>0</v>
      </c>
      <c r="U362" s="40"/>
      <c r="V362" s="40"/>
      <c r="W362" s="40"/>
      <c r="X362" s="40"/>
      <c r="Y362" s="40"/>
      <c r="Z362" s="40"/>
      <c r="AA362" s="40"/>
      <c r="AB362" s="40"/>
      <c r="AC362" s="40"/>
      <c r="AD362" s="40"/>
      <c r="AE362" s="40"/>
      <c r="AR362" s="227" t="s">
        <v>368</v>
      </c>
      <c r="AT362" s="227" t="s">
        <v>212</v>
      </c>
      <c r="AU362" s="227" t="s">
        <v>83</v>
      </c>
      <c r="AY362" s="19" t="s">
        <v>210</v>
      </c>
      <c r="BE362" s="228">
        <f>IF(N362="základní",J362,0)</f>
        <v>0</v>
      </c>
      <c r="BF362" s="228">
        <f>IF(N362="snížená",J362,0)</f>
        <v>0</v>
      </c>
      <c r="BG362" s="228">
        <f>IF(N362="zákl. přenesená",J362,0)</f>
        <v>0</v>
      </c>
      <c r="BH362" s="228">
        <f>IF(N362="sníž. přenesená",J362,0)</f>
        <v>0</v>
      </c>
      <c r="BI362" s="228">
        <f>IF(N362="nulová",J362,0)</f>
        <v>0</v>
      </c>
      <c r="BJ362" s="19" t="s">
        <v>81</v>
      </c>
      <c r="BK362" s="228">
        <f>ROUND(I362*H362,2)</f>
        <v>0</v>
      </c>
      <c r="BL362" s="19" t="s">
        <v>368</v>
      </c>
      <c r="BM362" s="227" t="s">
        <v>5486</v>
      </c>
    </row>
    <row r="363" s="2" customFormat="1">
      <c r="A363" s="40"/>
      <c r="B363" s="41"/>
      <c r="C363" s="42"/>
      <c r="D363" s="229" t="s">
        <v>219</v>
      </c>
      <c r="E363" s="42"/>
      <c r="F363" s="230" t="s">
        <v>5487</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219</v>
      </c>
      <c r="AU363" s="19" t="s">
        <v>83</v>
      </c>
    </row>
    <row r="364" s="2" customFormat="1" ht="16.5" customHeight="1">
      <c r="A364" s="40"/>
      <c r="B364" s="41"/>
      <c r="C364" s="216" t="s">
        <v>948</v>
      </c>
      <c r="D364" s="216" t="s">
        <v>212</v>
      </c>
      <c r="E364" s="217" t="s">
        <v>2589</v>
      </c>
      <c r="F364" s="218" t="s">
        <v>5488</v>
      </c>
      <c r="G364" s="219" t="s">
        <v>270</v>
      </c>
      <c r="H364" s="220">
        <v>80</v>
      </c>
      <c r="I364" s="221"/>
      <c r="J364" s="222">
        <f>ROUND(I364*H364,2)</f>
        <v>0</v>
      </c>
      <c r="K364" s="218" t="s">
        <v>216</v>
      </c>
      <c r="L364" s="46"/>
      <c r="M364" s="223" t="s">
        <v>19</v>
      </c>
      <c r="N364" s="224" t="s">
        <v>45</v>
      </c>
      <c r="O364" s="86"/>
      <c r="P364" s="225">
        <f>O364*H364</f>
        <v>0</v>
      </c>
      <c r="Q364" s="225">
        <v>0</v>
      </c>
      <c r="R364" s="225">
        <f>Q364*H364</f>
        <v>0</v>
      </c>
      <c r="S364" s="225">
        <v>0</v>
      </c>
      <c r="T364" s="226">
        <f>S364*H364</f>
        <v>0</v>
      </c>
      <c r="U364" s="40"/>
      <c r="V364" s="40"/>
      <c r="W364" s="40"/>
      <c r="X364" s="40"/>
      <c r="Y364" s="40"/>
      <c r="Z364" s="40"/>
      <c r="AA364" s="40"/>
      <c r="AB364" s="40"/>
      <c r="AC364" s="40"/>
      <c r="AD364" s="40"/>
      <c r="AE364" s="40"/>
      <c r="AR364" s="227" t="s">
        <v>368</v>
      </c>
      <c r="AT364" s="227" t="s">
        <v>212</v>
      </c>
      <c r="AU364" s="227" t="s">
        <v>83</v>
      </c>
      <c r="AY364" s="19" t="s">
        <v>210</v>
      </c>
      <c r="BE364" s="228">
        <f>IF(N364="základní",J364,0)</f>
        <v>0</v>
      </c>
      <c r="BF364" s="228">
        <f>IF(N364="snížená",J364,0)</f>
        <v>0</v>
      </c>
      <c r="BG364" s="228">
        <f>IF(N364="zákl. přenesená",J364,0)</f>
        <v>0</v>
      </c>
      <c r="BH364" s="228">
        <f>IF(N364="sníž. přenesená",J364,0)</f>
        <v>0</v>
      </c>
      <c r="BI364" s="228">
        <f>IF(N364="nulová",J364,0)</f>
        <v>0</v>
      </c>
      <c r="BJ364" s="19" t="s">
        <v>81</v>
      </c>
      <c r="BK364" s="228">
        <f>ROUND(I364*H364,2)</f>
        <v>0</v>
      </c>
      <c r="BL364" s="19" t="s">
        <v>368</v>
      </c>
      <c r="BM364" s="227" t="s">
        <v>5489</v>
      </c>
    </row>
    <row r="365" s="2" customFormat="1">
      <c r="A365" s="40"/>
      <c r="B365" s="41"/>
      <c r="C365" s="42"/>
      <c r="D365" s="229" t="s">
        <v>219</v>
      </c>
      <c r="E365" s="42"/>
      <c r="F365" s="230" t="s">
        <v>5490</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219</v>
      </c>
      <c r="AU365" s="19" t="s">
        <v>83</v>
      </c>
    </row>
    <row r="366" s="13" customFormat="1">
      <c r="A366" s="13"/>
      <c r="B366" s="234"/>
      <c r="C366" s="235"/>
      <c r="D366" s="236" t="s">
        <v>221</v>
      </c>
      <c r="E366" s="237" t="s">
        <v>19</v>
      </c>
      <c r="F366" s="238" t="s">
        <v>5491</v>
      </c>
      <c r="G366" s="235"/>
      <c r="H366" s="237" t="s">
        <v>19</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221</v>
      </c>
      <c r="AU366" s="244" t="s">
        <v>83</v>
      </c>
      <c r="AV366" s="13" t="s">
        <v>81</v>
      </c>
      <c r="AW366" s="13" t="s">
        <v>34</v>
      </c>
      <c r="AX366" s="13" t="s">
        <v>74</v>
      </c>
      <c r="AY366" s="244" t="s">
        <v>210</v>
      </c>
    </row>
    <row r="367" s="13" customFormat="1">
      <c r="A367" s="13"/>
      <c r="B367" s="234"/>
      <c r="C367" s="235"/>
      <c r="D367" s="236" t="s">
        <v>221</v>
      </c>
      <c r="E367" s="237" t="s">
        <v>19</v>
      </c>
      <c r="F367" s="238" t="s">
        <v>5273</v>
      </c>
      <c r="G367" s="235"/>
      <c r="H367" s="237" t="s">
        <v>19</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221</v>
      </c>
      <c r="AU367" s="244" t="s">
        <v>83</v>
      </c>
      <c r="AV367" s="13" t="s">
        <v>81</v>
      </c>
      <c r="AW367" s="13" t="s">
        <v>34</v>
      </c>
      <c r="AX367" s="13" t="s">
        <v>74</v>
      </c>
      <c r="AY367" s="244" t="s">
        <v>210</v>
      </c>
    </row>
    <row r="368" s="14" customFormat="1">
      <c r="A368" s="14"/>
      <c r="B368" s="245"/>
      <c r="C368" s="246"/>
      <c r="D368" s="236" t="s">
        <v>221</v>
      </c>
      <c r="E368" s="247" t="s">
        <v>19</v>
      </c>
      <c r="F368" s="248" t="s">
        <v>5492</v>
      </c>
      <c r="G368" s="246"/>
      <c r="H368" s="249">
        <v>80</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221</v>
      </c>
      <c r="AU368" s="255" t="s">
        <v>83</v>
      </c>
      <c r="AV368" s="14" t="s">
        <v>83</v>
      </c>
      <c r="AW368" s="14" t="s">
        <v>34</v>
      </c>
      <c r="AX368" s="14" t="s">
        <v>81</v>
      </c>
      <c r="AY368" s="255" t="s">
        <v>210</v>
      </c>
    </row>
    <row r="369" s="12" customFormat="1" ht="22.8" customHeight="1">
      <c r="A369" s="12"/>
      <c r="B369" s="200"/>
      <c r="C369" s="201"/>
      <c r="D369" s="202" t="s">
        <v>73</v>
      </c>
      <c r="E369" s="214" t="s">
        <v>1605</v>
      </c>
      <c r="F369" s="214" t="s">
        <v>1606</v>
      </c>
      <c r="G369" s="201"/>
      <c r="H369" s="201"/>
      <c r="I369" s="204"/>
      <c r="J369" s="215">
        <f>BK369</f>
        <v>0</v>
      </c>
      <c r="K369" s="201"/>
      <c r="L369" s="206"/>
      <c r="M369" s="207"/>
      <c r="N369" s="208"/>
      <c r="O369" s="208"/>
      <c r="P369" s="209">
        <f>SUM(P370:P377)</f>
        <v>0</v>
      </c>
      <c r="Q369" s="208"/>
      <c r="R369" s="209">
        <f>SUM(R370:R377)</f>
        <v>0.29121600000000003</v>
      </c>
      <c r="S369" s="208"/>
      <c r="T369" s="210">
        <f>SUM(T370:T377)</f>
        <v>0</v>
      </c>
      <c r="U369" s="12"/>
      <c r="V369" s="12"/>
      <c r="W369" s="12"/>
      <c r="X369" s="12"/>
      <c r="Y369" s="12"/>
      <c r="Z369" s="12"/>
      <c r="AA369" s="12"/>
      <c r="AB369" s="12"/>
      <c r="AC369" s="12"/>
      <c r="AD369" s="12"/>
      <c r="AE369" s="12"/>
      <c r="AR369" s="211" t="s">
        <v>83</v>
      </c>
      <c r="AT369" s="212" t="s">
        <v>73</v>
      </c>
      <c r="AU369" s="212" t="s">
        <v>81</v>
      </c>
      <c r="AY369" s="211" t="s">
        <v>210</v>
      </c>
      <c r="BK369" s="213">
        <f>SUM(BK370:BK377)</f>
        <v>0</v>
      </c>
    </row>
    <row r="370" s="2" customFormat="1" ht="16.5" customHeight="1">
      <c r="A370" s="40"/>
      <c r="B370" s="41"/>
      <c r="C370" s="216" t="s">
        <v>954</v>
      </c>
      <c r="D370" s="216" t="s">
        <v>212</v>
      </c>
      <c r="E370" s="217" t="s">
        <v>5493</v>
      </c>
      <c r="F370" s="218" t="s">
        <v>5494</v>
      </c>
      <c r="G370" s="219" t="s">
        <v>417</v>
      </c>
      <c r="H370" s="220">
        <v>43.200000000000003</v>
      </c>
      <c r="I370" s="221"/>
      <c r="J370" s="222">
        <f>ROUND(I370*H370,2)</f>
        <v>0</v>
      </c>
      <c r="K370" s="218" t="s">
        <v>216</v>
      </c>
      <c r="L370" s="46"/>
      <c r="M370" s="223" t="s">
        <v>19</v>
      </c>
      <c r="N370" s="224" t="s">
        <v>45</v>
      </c>
      <c r="O370" s="86"/>
      <c r="P370" s="225">
        <f>O370*H370</f>
        <v>0</v>
      </c>
      <c r="Q370" s="225">
        <v>0.00063000000000000003</v>
      </c>
      <c r="R370" s="225">
        <f>Q370*H370</f>
        <v>0.027216000000000004</v>
      </c>
      <c r="S370" s="225">
        <v>0</v>
      </c>
      <c r="T370" s="226">
        <f>S370*H370</f>
        <v>0</v>
      </c>
      <c r="U370" s="40"/>
      <c r="V370" s="40"/>
      <c r="W370" s="40"/>
      <c r="X370" s="40"/>
      <c r="Y370" s="40"/>
      <c r="Z370" s="40"/>
      <c r="AA370" s="40"/>
      <c r="AB370" s="40"/>
      <c r="AC370" s="40"/>
      <c r="AD370" s="40"/>
      <c r="AE370" s="40"/>
      <c r="AR370" s="227" t="s">
        <v>368</v>
      </c>
      <c r="AT370" s="227" t="s">
        <v>212</v>
      </c>
      <c r="AU370" s="227" t="s">
        <v>83</v>
      </c>
      <c r="AY370" s="19" t="s">
        <v>210</v>
      </c>
      <c r="BE370" s="228">
        <f>IF(N370="základní",J370,0)</f>
        <v>0</v>
      </c>
      <c r="BF370" s="228">
        <f>IF(N370="snížená",J370,0)</f>
        <v>0</v>
      </c>
      <c r="BG370" s="228">
        <f>IF(N370="zákl. přenesená",J370,0)</f>
        <v>0</v>
      </c>
      <c r="BH370" s="228">
        <f>IF(N370="sníž. přenesená",J370,0)</f>
        <v>0</v>
      </c>
      <c r="BI370" s="228">
        <f>IF(N370="nulová",J370,0)</f>
        <v>0</v>
      </c>
      <c r="BJ370" s="19" t="s">
        <v>81</v>
      </c>
      <c r="BK370" s="228">
        <f>ROUND(I370*H370,2)</f>
        <v>0</v>
      </c>
      <c r="BL370" s="19" t="s">
        <v>368</v>
      </c>
      <c r="BM370" s="227" t="s">
        <v>5495</v>
      </c>
    </row>
    <row r="371" s="2" customFormat="1">
      <c r="A371" s="40"/>
      <c r="B371" s="41"/>
      <c r="C371" s="42"/>
      <c r="D371" s="229" t="s">
        <v>219</v>
      </c>
      <c r="E371" s="42"/>
      <c r="F371" s="230" t="s">
        <v>5496</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219</v>
      </c>
      <c r="AU371" s="19" t="s">
        <v>83</v>
      </c>
    </row>
    <row r="372" s="14" customFormat="1">
      <c r="A372" s="14"/>
      <c r="B372" s="245"/>
      <c r="C372" s="246"/>
      <c r="D372" s="236" t="s">
        <v>221</v>
      </c>
      <c r="E372" s="247" t="s">
        <v>19</v>
      </c>
      <c r="F372" s="248" t="s">
        <v>5497</v>
      </c>
      <c r="G372" s="246"/>
      <c r="H372" s="249">
        <v>43.200000000000003</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221</v>
      </c>
      <c r="AU372" s="255" t="s">
        <v>83</v>
      </c>
      <c r="AV372" s="14" t="s">
        <v>83</v>
      </c>
      <c r="AW372" s="14" t="s">
        <v>34</v>
      </c>
      <c r="AX372" s="14" t="s">
        <v>81</v>
      </c>
      <c r="AY372" s="255" t="s">
        <v>210</v>
      </c>
    </row>
    <row r="373" s="2" customFormat="1" ht="16.5" customHeight="1">
      <c r="A373" s="40"/>
      <c r="B373" s="41"/>
      <c r="C373" s="278" t="s">
        <v>960</v>
      </c>
      <c r="D373" s="278" t="s">
        <v>424</v>
      </c>
      <c r="E373" s="279" t="s">
        <v>5415</v>
      </c>
      <c r="F373" s="280" t="s">
        <v>5498</v>
      </c>
      <c r="G373" s="281" t="s">
        <v>868</v>
      </c>
      <c r="H373" s="282">
        <v>52.799999999999997</v>
      </c>
      <c r="I373" s="283"/>
      <c r="J373" s="284">
        <f>ROUND(I373*H373,2)</f>
        <v>0</v>
      </c>
      <c r="K373" s="280" t="s">
        <v>216</v>
      </c>
      <c r="L373" s="285"/>
      <c r="M373" s="286" t="s">
        <v>19</v>
      </c>
      <c r="N373" s="287" t="s">
        <v>45</v>
      </c>
      <c r="O373" s="86"/>
      <c r="P373" s="225">
        <f>O373*H373</f>
        <v>0</v>
      </c>
      <c r="Q373" s="225">
        <v>0.0050000000000000001</v>
      </c>
      <c r="R373" s="225">
        <f>Q373*H373</f>
        <v>0.26400000000000001</v>
      </c>
      <c r="S373" s="225">
        <v>0</v>
      </c>
      <c r="T373" s="226">
        <f>S373*H373</f>
        <v>0</v>
      </c>
      <c r="U373" s="40"/>
      <c r="V373" s="40"/>
      <c r="W373" s="40"/>
      <c r="X373" s="40"/>
      <c r="Y373" s="40"/>
      <c r="Z373" s="40"/>
      <c r="AA373" s="40"/>
      <c r="AB373" s="40"/>
      <c r="AC373" s="40"/>
      <c r="AD373" s="40"/>
      <c r="AE373" s="40"/>
      <c r="AR373" s="227" t="s">
        <v>498</v>
      </c>
      <c r="AT373" s="227" t="s">
        <v>424</v>
      </c>
      <c r="AU373" s="227" t="s">
        <v>83</v>
      </c>
      <c r="AY373" s="19" t="s">
        <v>210</v>
      </c>
      <c r="BE373" s="228">
        <f>IF(N373="základní",J373,0)</f>
        <v>0</v>
      </c>
      <c r="BF373" s="228">
        <f>IF(N373="snížená",J373,0)</f>
        <v>0</v>
      </c>
      <c r="BG373" s="228">
        <f>IF(N373="zákl. přenesená",J373,0)</f>
        <v>0</v>
      </c>
      <c r="BH373" s="228">
        <f>IF(N373="sníž. přenesená",J373,0)</f>
        <v>0</v>
      </c>
      <c r="BI373" s="228">
        <f>IF(N373="nulová",J373,0)</f>
        <v>0</v>
      </c>
      <c r="BJ373" s="19" t="s">
        <v>81</v>
      </c>
      <c r="BK373" s="228">
        <f>ROUND(I373*H373,2)</f>
        <v>0</v>
      </c>
      <c r="BL373" s="19" t="s">
        <v>368</v>
      </c>
      <c r="BM373" s="227" t="s">
        <v>5499</v>
      </c>
    </row>
    <row r="374" s="14" customFormat="1">
      <c r="A374" s="14"/>
      <c r="B374" s="245"/>
      <c r="C374" s="246"/>
      <c r="D374" s="236" t="s">
        <v>221</v>
      </c>
      <c r="E374" s="247" t="s">
        <v>19</v>
      </c>
      <c r="F374" s="248" t="s">
        <v>690</v>
      </c>
      <c r="G374" s="246"/>
      <c r="H374" s="249">
        <v>48</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221</v>
      </c>
      <c r="AU374" s="255" t="s">
        <v>83</v>
      </c>
      <c r="AV374" s="14" t="s">
        <v>83</v>
      </c>
      <c r="AW374" s="14" t="s">
        <v>34</v>
      </c>
      <c r="AX374" s="14" t="s">
        <v>81</v>
      </c>
      <c r="AY374" s="255" t="s">
        <v>210</v>
      </c>
    </row>
    <row r="375" s="14" customFormat="1">
      <c r="A375" s="14"/>
      <c r="B375" s="245"/>
      <c r="C375" s="246"/>
      <c r="D375" s="236" t="s">
        <v>221</v>
      </c>
      <c r="E375" s="246"/>
      <c r="F375" s="248" t="s">
        <v>5500</v>
      </c>
      <c r="G375" s="246"/>
      <c r="H375" s="249">
        <v>52.799999999999997</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221</v>
      </c>
      <c r="AU375" s="255" t="s">
        <v>83</v>
      </c>
      <c r="AV375" s="14" t="s">
        <v>83</v>
      </c>
      <c r="AW375" s="14" t="s">
        <v>4</v>
      </c>
      <c r="AX375" s="14" t="s">
        <v>81</v>
      </c>
      <c r="AY375" s="255" t="s">
        <v>210</v>
      </c>
    </row>
    <row r="376" s="2" customFormat="1" ht="24.15" customHeight="1">
      <c r="A376" s="40"/>
      <c r="B376" s="41"/>
      <c r="C376" s="216" t="s">
        <v>965</v>
      </c>
      <c r="D376" s="216" t="s">
        <v>212</v>
      </c>
      <c r="E376" s="217" t="s">
        <v>2162</v>
      </c>
      <c r="F376" s="218" t="s">
        <v>2163</v>
      </c>
      <c r="G376" s="219" t="s">
        <v>356</v>
      </c>
      <c r="H376" s="220">
        <v>0.29099999999999998</v>
      </c>
      <c r="I376" s="221"/>
      <c r="J376" s="222">
        <f>ROUND(I376*H376,2)</f>
        <v>0</v>
      </c>
      <c r="K376" s="218" t="s">
        <v>216</v>
      </c>
      <c r="L376" s="46"/>
      <c r="M376" s="223" t="s">
        <v>19</v>
      </c>
      <c r="N376" s="224" t="s">
        <v>45</v>
      </c>
      <c r="O376" s="86"/>
      <c r="P376" s="225">
        <f>O376*H376</f>
        <v>0</v>
      </c>
      <c r="Q376" s="225">
        <v>0</v>
      </c>
      <c r="R376" s="225">
        <f>Q376*H376</f>
        <v>0</v>
      </c>
      <c r="S376" s="225">
        <v>0</v>
      </c>
      <c r="T376" s="226">
        <f>S376*H376</f>
        <v>0</v>
      </c>
      <c r="U376" s="40"/>
      <c r="V376" s="40"/>
      <c r="W376" s="40"/>
      <c r="X376" s="40"/>
      <c r="Y376" s="40"/>
      <c r="Z376" s="40"/>
      <c r="AA376" s="40"/>
      <c r="AB376" s="40"/>
      <c r="AC376" s="40"/>
      <c r="AD376" s="40"/>
      <c r="AE376" s="40"/>
      <c r="AR376" s="227" t="s">
        <v>368</v>
      </c>
      <c r="AT376" s="227" t="s">
        <v>212</v>
      </c>
      <c r="AU376" s="227" t="s">
        <v>83</v>
      </c>
      <c r="AY376" s="19" t="s">
        <v>210</v>
      </c>
      <c r="BE376" s="228">
        <f>IF(N376="základní",J376,0)</f>
        <v>0</v>
      </c>
      <c r="BF376" s="228">
        <f>IF(N376="snížená",J376,0)</f>
        <v>0</v>
      </c>
      <c r="BG376" s="228">
        <f>IF(N376="zákl. přenesená",J376,0)</f>
        <v>0</v>
      </c>
      <c r="BH376" s="228">
        <f>IF(N376="sníž. přenesená",J376,0)</f>
        <v>0</v>
      </c>
      <c r="BI376" s="228">
        <f>IF(N376="nulová",J376,0)</f>
        <v>0</v>
      </c>
      <c r="BJ376" s="19" t="s">
        <v>81</v>
      </c>
      <c r="BK376" s="228">
        <f>ROUND(I376*H376,2)</f>
        <v>0</v>
      </c>
      <c r="BL376" s="19" t="s">
        <v>368</v>
      </c>
      <c r="BM376" s="227" t="s">
        <v>5501</v>
      </c>
    </row>
    <row r="377" s="2" customFormat="1">
      <c r="A377" s="40"/>
      <c r="B377" s="41"/>
      <c r="C377" s="42"/>
      <c r="D377" s="229" t="s">
        <v>219</v>
      </c>
      <c r="E377" s="42"/>
      <c r="F377" s="230" t="s">
        <v>2165</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219</v>
      </c>
      <c r="AU377" s="19" t="s">
        <v>83</v>
      </c>
    </row>
    <row r="378" s="12" customFormat="1" ht="22.8" customHeight="1">
      <c r="A378" s="12"/>
      <c r="B378" s="200"/>
      <c r="C378" s="201"/>
      <c r="D378" s="202" t="s">
        <v>73</v>
      </c>
      <c r="E378" s="214" t="s">
        <v>1505</v>
      </c>
      <c r="F378" s="214" t="s">
        <v>1506</v>
      </c>
      <c r="G378" s="201"/>
      <c r="H378" s="201"/>
      <c r="I378" s="204"/>
      <c r="J378" s="215">
        <f>BK378</f>
        <v>0</v>
      </c>
      <c r="K378" s="201"/>
      <c r="L378" s="206"/>
      <c r="M378" s="207"/>
      <c r="N378" s="208"/>
      <c r="O378" s="208"/>
      <c r="P378" s="209">
        <f>SUM(P379:P398)</f>
        <v>0</v>
      </c>
      <c r="Q378" s="208"/>
      <c r="R378" s="209">
        <f>SUM(R379:R398)</f>
        <v>3.3044220100000001</v>
      </c>
      <c r="S378" s="208"/>
      <c r="T378" s="210">
        <f>SUM(T379:T398)</f>
        <v>0</v>
      </c>
      <c r="U378" s="12"/>
      <c r="V378" s="12"/>
      <c r="W378" s="12"/>
      <c r="X378" s="12"/>
      <c r="Y378" s="12"/>
      <c r="Z378" s="12"/>
      <c r="AA378" s="12"/>
      <c r="AB378" s="12"/>
      <c r="AC378" s="12"/>
      <c r="AD378" s="12"/>
      <c r="AE378" s="12"/>
      <c r="AR378" s="211" t="s">
        <v>83</v>
      </c>
      <c r="AT378" s="212" t="s">
        <v>73</v>
      </c>
      <c r="AU378" s="212" t="s">
        <v>81</v>
      </c>
      <c r="AY378" s="211" t="s">
        <v>210</v>
      </c>
      <c r="BK378" s="213">
        <f>SUM(BK379:BK398)</f>
        <v>0</v>
      </c>
    </row>
    <row r="379" s="2" customFormat="1" ht="24.15" customHeight="1">
      <c r="A379" s="40"/>
      <c r="B379" s="41"/>
      <c r="C379" s="216" t="s">
        <v>991</v>
      </c>
      <c r="D379" s="216" t="s">
        <v>212</v>
      </c>
      <c r="E379" s="217" t="s">
        <v>5502</v>
      </c>
      <c r="F379" s="218" t="s">
        <v>5503</v>
      </c>
      <c r="G379" s="219" t="s">
        <v>417</v>
      </c>
      <c r="H379" s="220">
        <v>11</v>
      </c>
      <c r="I379" s="221"/>
      <c r="J379" s="222">
        <f>ROUND(I379*H379,2)</f>
        <v>0</v>
      </c>
      <c r="K379" s="218" t="s">
        <v>216</v>
      </c>
      <c r="L379" s="46"/>
      <c r="M379" s="223" t="s">
        <v>19</v>
      </c>
      <c r="N379" s="224" t="s">
        <v>45</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368</v>
      </c>
      <c r="AT379" s="227" t="s">
        <v>212</v>
      </c>
      <c r="AU379" s="227" t="s">
        <v>83</v>
      </c>
      <c r="AY379" s="19" t="s">
        <v>210</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368</v>
      </c>
      <c r="BM379" s="227" t="s">
        <v>5504</v>
      </c>
    </row>
    <row r="380" s="2" customFormat="1">
      <c r="A380" s="40"/>
      <c r="B380" s="41"/>
      <c r="C380" s="42"/>
      <c r="D380" s="229" t="s">
        <v>219</v>
      </c>
      <c r="E380" s="42"/>
      <c r="F380" s="230" t="s">
        <v>5505</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219</v>
      </c>
      <c r="AU380" s="19" t="s">
        <v>83</v>
      </c>
    </row>
    <row r="381" s="13" customFormat="1">
      <c r="A381" s="13"/>
      <c r="B381" s="234"/>
      <c r="C381" s="235"/>
      <c r="D381" s="236" t="s">
        <v>221</v>
      </c>
      <c r="E381" s="237" t="s">
        <v>19</v>
      </c>
      <c r="F381" s="238" t="s">
        <v>5367</v>
      </c>
      <c r="G381" s="235"/>
      <c r="H381" s="237" t="s">
        <v>19</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221</v>
      </c>
      <c r="AU381" s="244" t="s">
        <v>83</v>
      </c>
      <c r="AV381" s="13" t="s">
        <v>81</v>
      </c>
      <c r="AW381" s="13" t="s">
        <v>34</v>
      </c>
      <c r="AX381" s="13" t="s">
        <v>74</v>
      </c>
      <c r="AY381" s="244" t="s">
        <v>210</v>
      </c>
    </row>
    <row r="382" s="13" customFormat="1">
      <c r="A382" s="13"/>
      <c r="B382" s="234"/>
      <c r="C382" s="235"/>
      <c r="D382" s="236" t="s">
        <v>221</v>
      </c>
      <c r="E382" s="237" t="s">
        <v>19</v>
      </c>
      <c r="F382" s="238" t="s">
        <v>5506</v>
      </c>
      <c r="G382" s="235"/>
      <c r="H382" s="237" t="s">
        <v>19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221</v>
      </c>
      <c r="AU382" s="244" t="s">
        <v>83</v>
      </c>
      <c r="AV382" s="13" t="s">
        <v>81</v>
      </c>
      <c r="AW382" s="13" t="s">
        <v>34</v>
      </c>
      <c r="AX382" s="13" t="s">
        <v>74</v>
      </c>
      <c r="AY382" s="244" t="s">
        <v>210</v>
      </c>
    </row>
    <row r="383" s="14" customFormat="1">
      <c r="A383" s="14"/>
      <c r="B383" s="245"/>
      <c r="C383" s="246"/>
      <c r="D383" s="236" t="s">
        <v>221</v>
      </c>
      <c r="E383" s="247" t="s">
        <v>19</v>
      </c>
      <c r="F383" s="248" t="s">
        <v>3241</v>
      </c>
      <c r="G383" s="246"/>
      <c r="H383" s="249">
        <v>11</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221</v>
      </c>
      <c r="AU383" s="255" t="s">
        <v>83</v>
      </c>
      <c r="AV383" s="14" t="s">
        <v>83</v>
      </c>
      <c r="AW383" s="14" t="s">
        <v>34</v>
      </c>
      <c r="AX383" s="14" t="s">
        <v>81</v>
      </c>
      <c r="AY383" s="255" t="s">
        <v>210</v>
      </c>
    </row>
    <row r="384" s="2" customFormat="1" ht="24.15" customHeight="1">
      <c r="A384" s="40"/>
      <c r="B384" s="41"/>
      <c r="C384" s="216" t="s">
        <v>998</v>
      </c>
      <c r="D384" s="216" t="s">
        <v>212</v>
      </c>
      <c r="E384" s="217" t="s">
        <v>5507</v>
      </c>
      <c r="F384" s="218" t="s">
        <v>5508</v>
      </c>
      <c r="G384" s="219" t="s">
        <v>417</v>
      </c>
      <c r="H384" s="220">
        <v>39.188000000000002</v>
      </c>
      <c r="I384" s="221"/>
      <c r="J384" s="222">
        <f>ROUND(I384*H384,2)</f>
        <v>0</v>
      </c>
      <c r="K384" s="218" t="s">
        <v>216</v>
      </c>
      <c r="L384" s="46"/>
      <c r="M384" s="223" t="s">
        <v>19</v>
      </c>
      <c r="N384" s="224" t="s">
        <v>45</v>
      </c>
      <c r="O384" s="86"/>
      <c r="P384" s="225">
        <f>O384*H384</f>
        <v>0</v>
      </c>
      <c r="Q384" s="225">
        <v>0.00011</v>
      </c>
      <c r="R384" s="225">
        <f>Q384*H384</f>
        <v>0.0043106800000000008</v>
      </c>
      <c r="S384" s="225">
        <v>0</v>
      </c>
      <c r="T384" s="226">
        <f>S384*H384</f>
        <v>0</v>
      </c>
      <c r="U384" s="40"/>
      <c r="V384" s="40"/>
      <c r="W384" s="40"/>
      <c r="X384" s="40"/>
      <c r="Y384" s="40"/>
      <c r="Z384" s="40"/>
      <c r="AA384" s="40"/>
      <c r="AB384" s="40"/>
      <c r="AC384" s="40"/>
      <c r="AD384" s="40"/>
      <c r="AE384" s="40"/>
      <c r="AR384" s="227" t="s">
        <v>368</v>
      </c>
      <c r="AT384" s="227" t="s">
        <v>212</v>
      </c>
      <c r="AU384" s="227" t="s">
        <v>83</v>
      </c>
      <c r="AY384" s="19" t="s">
        <v>210</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368</v>
      </c>
      <c r="BM384" s="227" t="s">
        <v>5509</v>
      </c>
    </row>
    <row r="385" s="2" customFormat="1">
      <c r="A385" s="40"/>
      <c r="B385" s="41"/>
      <c r="C385" s="42"/>
      <c r="D385" s="229" t="s">
        <v>219</v>
      </c>
      <c r="E385" s="42"/>
      <c r="F385" s="230" t="s">
        <v>5510</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219</v>
      </c>
      <c r="AU385" s="19" t="s">
        <v>83</v>
      </c>
    </row>
    <row r="386" s="13" customFormat="1">
      <c r="A386" s="13"/>
      <c r="B386" s="234"/>
      <c r="C386" s="235"/>
      <c r="D386" s="236" t="s">
        <v>221</v>
      </c>
      <c r="E386" s="237" t="s">
        <v>19</v>
      </c>
      <c r="F386" s="238" t="s">
        <v>5511</v>
      </c>
      <c r="G386" s="235"/>
      <c r="H386" s="237" t="s">
        <v>19</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221</v>
      </c>
      <c r="AU386" s="244" t="s">
        <v>83</v>
      </c>
      <c r="AV386" s="13" t="s">
        <v>81</v>
      </c>
      <c r="AW386" s="13" t="s">
        <v>34</v>
      </c>
      <c r="AX386" s="13" t="s">
        <v>74</v>
      </c>
      <c r="AY386" s="244" t="s">
        <v>210</v>
      </c>
    </row>
    <row r="387" s="14" customFormat="1">
      <c r="A387" s="14"/>
      <c r="B387" s="245"/>
      <c r="C387" s="246"/>
      <c r="D387" s="236" t="s">
        <v>221</v>
      </c>
      <c r="E387" s="247" t="s">
        <v>19</v>
      </c>
      <c r="F387" s="248" t="s">
        <v>5512</v>
      </c>
      <c r="G387" s="246"/>
      <c r="H387" s="249">
        <v>39.188000000000002</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221</v>
      </c>
      <c r="AU387" s="255" t="s">
        <v>83</v>
      </c>
      <c r="AV387" s="14" t="s">
        <v>83</v>
      </c>
      <c r="AW387" s="14" t="s">
        <v>34</v>
      </c>
      <c r="AX387" s="14" t="s">
        <v>81</v>
      </c>
      <c r="AY387" s="255" t="s">
        <v>210</v>
      </c>
    </row>
    <row r="388" s="2" customFormat="1" ht="16.5" customHeight="1">
      <c r="A388" s="40"/>
      <c r="B388" s="41"/>
      <c r="C388" s="278" t="s">
        <v>1013</v>
      </c>
      <c r="D388" s="278" t="s">
        <v>424</v>
      </c>
      <c r="E388" s="279" t="s">
        <v>5513</v>
      </c>
      <c r="F388" s="280" t="s">
        <v>5514</v>
      </c>
      <c r="G388" s="281" t="s">
        <v>409</v>
      </c>
      <c r="H388" s="282">
        <v>1</v>
      </c>
      <c r="I388" s="283"/>
      <c r="J388" s="284">
        <f>ROUND(I388*H388,2)</f>
        <v>0</v>
      </c>
      <c r="K388" s="280" t="s">
        <v>216</v>
      </c>
      <c r="L388" s="285"/>
      <c r="M388" s="286" t="s">
        <v>19</v>
      </c>
      <c r="N388" s="287" t="s">
        <v>45</v>
      </c>
      <c r="O388" s="86"/>
      <c r="P388" s="225">
        <f>O388*H388</f>
        <v>0</v>
      </c>
      <c r="Q388" s="225">
        <v>3.2999999999999998</v>
      </c>
      <c r="R388" s="225">
        <f>Q388*H388</f>
        <v>3.2999999999999998</v>
      </c>
      <c r="S388" s="225">
        <v>0</v>
      </c>
      <c r="T388" s="226">
        <f>S388*H388</f>
        <v>0</v>
      </c>
      <c r="U388" s="40"/>
      <c r="V388" s="40"/>
      <c r="W388" s="40"/>
      <c r="X388" s="40"/>
      <c r="Y388" s="40"/>
      <c r="Z388" s="40"/>
      <c r="AA388" s="40"/>
      <c r="AB388" s="40"/>
      <c r="AC388" s="40"/>
      <c r="AD388" s="40"/>
      <c r="AE388" s="40"/>
      <c r="AR388" s="227" t="s">
        <v>498</v>
      </c>
      <c r="AT388" s="227" t="s">
        <v>424</v>
      </c>
      <c r="AU388" s="227" t="s">
        <v>83</v>
      </c>
      <c r="AY388" s="19" t="s">
        <v>210</v>
      </c>
      <c r="BE388" s="228">
        <f>IF(N388="základní",J388,0)</f>
        <v>0</v>
      </c>
      <c r="BF388" s="228">
        <f>IF(N388="snížená",J388,0)</f>
        <v>0</v>
      </c>
      <c r="BG388" s="228">
        <f>IF(N388="zákl. přenesená",J388,0)</f>
        <v>0</v>
      </c>
      <c r="BH388" s="228">
        <f>IF(N388="sníž. přenesená",J388,0)</f>
        <v>0</v>
      </c>
      <c r="BI388" s="228">
        <f>IF(N388="nulová",J388,0)</f>
        <v>0</v>
      </c>
      <c r="BJ388" s="19" t="s">
        <v>81</v>
      </c>
      <c r="BK388" s="228">
        <f>ROUND(I388*H388,2)</f>
        <v>0</v>
      </c>
      <c r="BL388" s="19" t="s">
        <v>368</v>
      </c>
      <c r="BM388" s="227" t="s">
        <v>5515</v>
      </c>
    </row>
    <row r="389" s="13" customFormat="1">
      <c r="A389" s="13"/>
      <c r="B389" s="234"/>
      <c r="C389" s="235"/>
      <c r="D389" s="236" t="s">
        <v>221</v>
      </c>
      <c r="E389" s="237" t="s">
        <v>19</v>
      </c>
      <c r="F389" s="238" t="s">
        <v>5516</v>
      </c>
      <c r="G389" s="235"/>
      <c r="H389" s="237" t="s">
        <v>19</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221</v>
      </c>
      <c r="AU389" s="244" t="s">
        <v>83</v>
      </c>
      <c r="AV389" s="13" t="s">
        <v>81</v>
      </c>
      <c r="AW389" s="13" t="s">
        <v>34</v>
      </c>
      <c r="AX389" s="13" t="s">
        <v>74</v>
      </c>
      <c r="AY389" s="244" t="s">
        <v>210</v>
      </c>
    </row>
    <row r="390" s="14" customFormat="1">
      <c r="A390" s="14"/>
      <c r="B390" s="245"/>
      <c r="C390" s="246"/>
      <c r="D390" s="236" t="s">
        <v>221</v>
      </c>
      <c r="E390" s="247" t="s">
        <v>19</v>
      </c>
      <c r="F390" s="248" t="s">
        <v>81</v>
      </c>
      <c r="G390" s="246"/>
      <c r="H390" s="249">
        <v>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221</v>
      </c>
      <c r="AU390" s="255" t="s">
        <v>83</v>
      </c>
      <c r="AV390" s="14" t="s">
        <v>83</v>
      </c>
      <c r="AW390" s="14" t="s">
        <v>34</v>
      </c>
      <c r="AX390" s="14" t="s">
        <v>81</v>
      </c>
      <c r="AY390" s="255" t="s">
        <v>210</v>
      </c>
    </row>
    <row r="391" s="2" customFormat="1" ht="16.5" customHeight="1">
      <c r="A391" s="40"/>
      <c r="B391" s="41"/>
      <c r="C391" s="216" t="s">
        <v>1020</v>
      </c>
      <c r="D391" s="216" t="s">
        <v>212</v>
      </c>
      <c r="E391" s="217" t="s">
        <v>5517</v>
      </c>
      <c r="F391" s="218" t="s">
        <v>5518</v>
      </c>
      <c r="G391" s="219" t="s">
        <v>270</v>
      </c>
      <c r="H391" s="220">
        <v>1.2370000000000001</v>
      </c>
      <c r="I391" s="221"/>
      <c r="J391" s="222">
        <f>ROUND(I391*H391,2)</f>
        <v>0</v>
      </c>
      <c r="K391" s="218" t="s">
        <v>216</v>
      </c>
      <c r="L391" s="46"/>
      <c r="M391" s="223" t="s">
        <v>19</v>
      </c>
      <c r="N391" s="224" t="s">
        <v>45</v>
      </c>
      <c r="O391" s="86"/>
      <c r="P391" s="225">
        <f>O391*H391</f>
        <v>0</v>
      </c>
      <c r="Q391" s="225">
        <v>9.0000000000000006E-05</v>
      </c>
      <c r="R391" s="225">
        <f>Q391*H391</f>
        <v>0.00011133000000000002</v>
      </c>
      <c r="S391" s="225">
        <v>0</v>
      </c>
      <c r="T391" s="226">
        <f>S391*H391</f>
        <v>0</v>
      </c>
      <c r="U391" s="40"/>
      <c r="V391" s="40"/>
      <c r="W391" s="40"/>
      <c r="X391" s="40"/>
      <c r="Y391" s="40"/>
      <c r="Z391" s="40"/>
      <c r="AA391" s="40"/>
      <c r="AB391" s="40"/>
      <c r="AC391" s="40"/>
      <c r="AD391" s="40"/>
      <c r="AE391" s="40"/>
      <c r="AR391" s="227" t="s">
        <v>368</v>
      </c>
      <c r="AT391" s="227" t="s">
        <v>212</v>
      </c>
      <c r="AU391" s="227" t="s">
        <v>83</v>
      </c>
      <c r="AY391" s="19" t="s">
        <v>210</v>
      </c>
      <c r="BE391" s="228">
        <f>IF(N391="základní",J391,0)</f>
        <v>0</v>
      </c>
      <c r="BF391" s="228">
        <f>IF(N391="snížená",J391,0)</f>
        <v>0</v>
      </c>
      <c r="BG391" s="228">
        <f>IF(N391="zákl. přenesená",J391,0)</f>
        <v>0</v>
      </c>
      <c r="BH391" s="228">
        <f>IF(N391="sníž. přenesená",J391,0)</f>
        <v>0</v>
      </c>
      <c r="BI391" s="228">
        <f>IF(N391="nulová",J391,0)</f>
        <v>0</v>
      </c>
      <c r="BJ391" s="19" t="s">
        <v>81</v>
      </c>
      <c r="BK391" s="228">
        <f>ROUND(I391*H391,2)</f>
        <v>0</v>
      </c>
      <c r="BL391" s="19" t="s">
        <v>368</v>
      </c>
      <c r="BM391" s="227" t="s">
        <v>5519</v>
      </c>
    </row>
    <row r="392" s="2" customFormat="1">
      <c r="A392" s="40"/>
      <c r="B392" s="41"/>
      <c r="C392" s="42"/>
      <c r="D392" s="229" t="s">
        <v>219</v>
      </c>
      <c r="E392" s="42"/>
      <c r="F392" s="230" t="s">
        <v>5520</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219</v>
      </c>
      <c r="AU392" s="19" t="s">
        <v>83</v>
      </c>
    </row>
    <row r="393" s="13" customFormat="1">
      <c r="A393" s="13"/>
      <c r="B393" s="234"/>
      <c r="C393" s="235"/>
      <c r="D393" s="236" t="s">
        <v>221</v>
      </c>
      <c r="E393" s="237" t="s">
        <v>19</v>
      </c>
      <c r="F393" s="238" t="s">
        <v>5521</v>
      </c>
      <c r="G393" s="235"/>
      <c r="H393" s="237" t="s">
        <v>19</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221</v>
      </c>
      <c r="AU393" s="244" t="s">
        <v>83</v>
      </c>
      <c r="AV393" s="13" t="s">
        <v>81</v>
      </c>
      <c r="AW393" s="13" t="s">
        <v>34</v>
      </c>
      <c r="AX393" s="13" t="s">
        <v>74</v>
      </c>
      <c r="AY393" s="244" t="s">
        <v>210</v>
      </c>
    </row>
    <row r="394" s="14" customFormat="1">
      <c r="A394" s="14"/>
      <c r="B394" s="245"/>
      <c r="C394" s="246"/>
      <c r="D394" s="236" t="s">
        <v>221</v>
      </c>
      <c r="E394" s="247" t="s">
        <v>19</v>
      </c>
      <c r="F394" s="248" t="s">
        <v>5522</v>
      </c>
      <c r="G394" s="246"/>
      <c r="H394" s="249">
        <v>1.2370000000000001</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221</v>
      </c>
      <c r="AU394" s="255" t="s">
        <v>83</v>
      </c>
      <c r="AV394" s="14" t="s">
        <v>83</v>
      </c>
      <c r="AW394" s="14" t="s">
        <v>34</v>
      </c>
      <c r="AX394" s="14" t="s">
        <v>81</v>
      </c>
      <c r="AY394" s="255" t="s">
        <v>210</v>
      </c>
    </row>
    <row r="395" s="2" customFormat="1" ht="16.5" customHeight="1">
      <c r="A395" s="40"/>
      <c r="B395" s="41"/>
      <c r="C395" s="216" t="s">
        <v>1025</v>
      </c>
      <c r="D395" s="216" t="s">
        <v>212</v>
      </c>
      <c r="E395" s="217" t="s">
        <v>1508</v>
      </c>
      <c r="F395" s="218" t="s">
        <v>5523</v>
      </c>
      <c r="G395" s="219" t="s">
        <v>868</v>
      </c>
      <c r="H395" s="220">
        <v>1</v>
      </c>
      <c r="I395" s="221"/>
      <c r="J395" s="222">
        <f>ROUND(I395*H395,2)</f>
        <v>0</v>
      </c>
      <c r="K395" s="218" t="s">
        <v>216</v>
      </c>
      <c r="L395" s="46"/>
      <c r="M395" s="223" t="s">
        <v>19</v>
      </c>
      <c r="N395" s="224" t="s">
        <v>45</v>
      </c>
      <c r="O395" s="86"/>
      <c r="P395" s="225">
        <f>O395*H395</f>
        <v>0</v>
      </c>
      <c r="Q395" s="225">
        <v>0</v>
      </c>
      <c r="R395" s="225">
        <f>Q395*H395</f>
        <v>0</v>
      </c>
      <c r="S395" s="225">
        <v>0</v>
      </c>
      <c r="T395" s="226">
        <f>S395*H395</f>
        <v>0</v>
      </c>
      <c r="U395" s="40"/>
      <c r="V395" s="40"/>
      <c r="W395" s="40"/>
      <c r="X395" s="40"/>
      <c r="Y395" s="40"/>
      <c r="Z395" s="40"/>
      <c r="AA395" s="40"/>
      <c r="AB395" s="40"/>
      <c r="AC395" s="40"/>
      <c r="AD395" s="40"/>
      <c r="AE395" s="40"/>
      <c r="AR395" s="227" t="s">
        <v>368</v>
      </c>
      <c r="AT395" s="227" t="s">
        <v>212</v>
      </c>
      <c r="AU395" s="227" t="s">
        <v>83</v>
      </c>
      <c r="AY395" s="19" t="s">
        <v>210</v>
      </c>
      <c r="BE395" s="228">
        <f>IF(N395="základní",J395,0)</f>
        <v>0</v>
      </c>
      <c r="BF395" s="228">
        <f>IF(N395="snížená",J395,0)</f>
        <v>0</v>
      </c>
      <c r="BG395" s="228">
        <f>IF(N395="zákl. přenesená",J395,0)</f>
        <v>0</v>
      </c>
      <c r="BH395" s="228">
        <f>IF(N395="sníž. přenesená",J395,0)</f>
        <v>0</v>
      </c>
      <c r="BI395" s="228">
        <f>IF(N395="nulová",J395,0)</f>
        <v>0</v>
      </c>
      <c r="BJ395" s="19" t="s">
        <v>81</v>
      </c>
      <c r="BK395" s="228">
        <f>ROUND(I395*H395,2)</f>
        <v>0</v>
      </c>
      <c r="BL395" s="19" t="s">
        <v>368</v>
      </c>
      <c r="BM395" s="227" t="s">
        <v>5524</v>
      </c>
    </row>
    <row r="396" s="2" customFormat="1">
      <c r="A396" s="40"/>
      <c r="B396" s="41"/>
      <c r="C396" s="42"/>
      <c r="D396" s="229" t="s">
        <v>219</v>
      </c>
      <c r="E396" s="42"/>
      <c r="F396" s="230" t="s">
        <v>5525</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219</v>
      </c>
      <c r="AU396" s="19" t="s">
        <v>83</v>
      </c>
    </row>
    <row r="397" s="2" customFormat="1" ht="24.15" customHeight="1">
      <c r="A397" s="40"/>
      <c r="B397" s="41"/>
      <c r="C397" s="216" t="s">
        <v>1030</v>
      </c>
      <c r="D397" s="216" t="s">
        <v>212</v>
      </c>
      <c r="E397" s="217" t="s">
        <v>1596</v>
      </c>
      <c r="F397" s="218" t="s">
        <v>1597</v>
      </c>
      <c r="G397" s="219" t="s">
        <v>356</v>
      </c>
      <c r="H397" s="220">
        <v>3.3039999999999998</v>
      </c>
      <c r="I397" s="221"/>
      <c r="J397" s="222">
        <f>ROUND(I397*H397,2)</f>
        <v>0</v>
      </c>
      <c r="K397" s="218" t="s">
        <v>216</v>
      </c>
      <c r="L397" s="46"/>
      <c r="M397" s="223" t="s">
        <v>19</v>
      </c>
      <c r="N397" s="224" t="s">
        <v>45</v>
      </c>
      <c r="O397" s="86"/>
      <c r="P397" s="225">
        <f>O397*H397</f>
        <v>0</v>
      </c>
      <c r="Q397" s="225">
        <v>0</v>
      </c>
      <c r="R397" s="225">
        <f>Q397*H397</f>
        <v>0</v>
      </c>
      <c r="S397" s="225">
        <v>0</v>
      </c>
      <c r="T397" s="226">
        <f>S397*H397</f>
        <v>0</v>
      </c>
      <c r="U397" s="40"/>
      <c r="V397" s="40"/>
      <c r="W397" s="40"/>
      <c r="X397" s="40"/>
      <c r="Y397" s="40"/>
      <c r="Z397" s="40"/>
      <c r="AA397" s="40"/>
      <c r="AB397" s="40"/>
      <c r="AC397" s="40"/>
      <c r="AD397" s="40"/>
      <c r="AE397" s="40"/>
      <c r="AR397" s="227" t="s">
        <v>368</v>
      </c>
      <c r="AT397" s="227" t="s">
        <v>212</v>
      </c>
      <c r="AU397" s="227" t="s">
        <v>83</v>
      </c>
      <c r="AY397" s="19" t="s">
        <v>210</v>
      </c>
      <c r="BE397" s="228">
        <f>IF(N397="základní",J397,0)</f>
        <v>0</v>
      </c>
      <c r="BF397" s="228">
        <f>IF(N397="snížená",J397,0)</f>
        <v>0</v>
      </c>
      <c r="BG397" s="228">
        <f>IF(N397="zákl. přenesená",J397,0)</f>
        <v>0</v>
      </c>
      <c r="BH397" s="228">
        <f>IF(N397="sníž. přenesená",J397,0)</f>
        <v>0</v>
      </c>
      <c r="BI397" s="228">
        <f>IF(N397="nulová",J397,0)</f>
        <v>0</v>
      </c>
      <c r="BJ397" s="19" t="s">
        <v>81</v>
      </c>
      <c r="BK397" s="228">
        <f>ROUND(I397*H397,2)</f>
        <v>0</v>
      </c>
      <c r="BL397" s="19" t="s">
        <v>368</v>
      </c>
      <c r="BM397" s="227" t="s">
        <v>5526</v>
      </c>
    </row>
    <row r="398" s="2" customFormat="1">
      <c r="A398" s="40"/>
      <c r="B398" s="41"/>
      <c r="C398" s="42"/>
      <c r="D398" s="229" t="s">
        <v>219</v>
      </c>
      <c r="E398" s="42"/>
      <c r="F398" s="230" t="s">
        <v>1599</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219</v>
      </c>
      <c r="AU398" s="19" t="s">
        <v>83</v>
      </c>
    </row>
    <row r="399" s="12" customFormat="1" ht="25.92" customHeight="1">
      <c r="A399" s="12"/>
      <c r="B399" s="200"/>
      <c r="C399" s="201"/>
      <c r="D399" s="202" t="s">
        <v>73</v>
      </c>
      <c r="E399" s="203" t="s">
        <v>2171</v>
      </c>
      <c r="F399" s="203" t="s">
        <v>2172</v>
      </c>
      <c r="G399" s="201"/>
      <c r="H399" s="201"/>
      <c r="I399" s="204"/>
      <c r="J399" s="205">
        <f>BK399</f>
        <v>0</v>
      </c>
      <c r="K399" s="201"/>
      <c r="L399" s="206"/>
      <c r="M399" s="207"/>
      <c r="N399" s="208"/>
      <c r="O399" s="208"/>
      <c r="P399" s="209">
        <f>SUM(P400:P407)</f>
        <v>0</v>
      </c>
      <c r="Q399" s="208"/>
      <c r="R399" s="209">
        <f>SUM(R400:R407)</f>
        <v>0</v>
      </c>
      <c r="S399" s="208"/>
      <c r="T399" s="210">
        <f>SUM(T400:T407)</f>
        <v>0</v>
      </c>
      <c r="U399" s="12"/>
      <c r="V399" s="12"/>
      <c r="W399" s="12"/>
      <c r="X399" s="12"/>
      <c r="Y399" s="12"/>
      <c r="Z399" s="12"/>
      <c r="AA399" s="12"/>
      <c r="AB399" s="12"/>
      <c r="AC399" s="12"/>
      <c r="AD399" s="12"/>
      <c r="AE399" s="12"/>
      <c r="AR399" s="211" t="s">
        <v>217</v>
      </c>
      <c r="AT399" s="212" t="s">
        <v>73</v>
      </c>
      <c r="AU399" s="212" t="s">
        <v>74</v>
      </c>
      <c r="AY399" s="211" t="s">
        <v>210</v>
      </c>
      <c r="BK399" s="213">
        <f>SUM(BK400:BK407)</f>
        <v>0</v>
      </c>
    </row>
    <row r="400" s="2" customFormat="1" ht="16.5" customHeight="1">
      <c r="A400" s="40"/>
      <c r="B400" s="41"/>
      <c r="C400" s="216" t="s">
        <v>1039</v>
      </c>
      <c r="D400" s="216" t="s">
        <v>212</v>
      </c>
      <c r="E400" s="217" t="s">
        <v>451</v>
      </c>
      <c r="F400" s="218" t="s">
        <v>5132</v>
      </c>
      <c r="G400" s="219" t="s">
        <v>868</v>
      </c>
      <c r="H400" s="220">
        <v>4</v>
      </c>
      <c r="I400" s="221"/>
      <c r="J400" s="222">
        <f>ROUND(I400*H400,2)</f>
        <v>0</v>
      </c>
      <c r="K400" s="218" t="s">
        <v>216</v>
      </c>
      <c r="L400" s="46"/>
      <c r="M400" s="223" t="s">
        <v>19</v>
      </c>
      <c r="N400" s="224" t="s">
        <v>45</v>
      </c>
      <c r="O400" s="86"/>
      <c r="P400" s="225">
        <f>O400*H400</f>
        <v>0</v>
      </c>
      <c r="Q400" s="225">
        <v>0</v>
      </c>
      <c r="R400" s="225">
        <f>Q400*H400</f>
        <v>0</v>
      </c>
      <c r="S400" s="225">
        <v>0</v>
      </c>
      <c r="T400" s="226">
        <f>S400*H400</f>
        <v>0</v>
      </c>
      <c r="U400" s="40"/>
      <c r="V400" s="40"/>
      <c r="W400" s="40"/>
      <c r="X400" s="40"/>
      <c r="Y400" s="40"/>
      <c r="Z400" s="40"/>
      <c r="AA400" s="40"/>
      <c r="AB400" s="40"/>
      <c r="AC400" s="40"/>
      <c r="AD400" s="40"/>
      <c r="AE400" s="40"/>
      <c r="AR400" s="227" t="s">
        <v>2176</v>
      </c>
      <c r="AT400" s="227" t="s">
        <v>212</v>
      </c>
      <c r="AU400" s="227" t="s">
        <v>81</v>
      </c>
      <c r="AY400" s="19" t="s">
        <v>210</v>
      </c>
      <c r="BE400" s="228">
        <f>IF(N400="základní",J400,0)</f>
        <v>0</v>
      </c>
      <c r="BF400" s="228">
        <f>IF(N400="snížená",J400,0)</f>
        <v>0</v>
      </c>
      <c r="BG400" s="228">
        <f>IF(N400="zákl. přenesená",J400,0)</f>
        <v>0</v>
      </c>
      <c r="BH400" s="228">
        <f>IF(N400="sníž. přenesená",J400,0)</f>
        <v>0</v>
      </c>
      <c r="BI400" s="228">
        <f>IF(N400="nulová",J400,0)</f>
        <v>0</v>
      </c>
      <c r="BJ400" s="19" t="s">
        <v>81</v>
      </c>
      <c r="BK400" s="228">
        <f>ROUND(I400*H400,2)</f>
        <v>0</v>
      </c>
      <c r="BL400" s="19" t="s">
        <v>2176</v>
      </c>
      <c r="BM400" s="227" t="s">
        <v>5527</v>
      </c>
    </row>
    <row r="401" s="2" customFormat="1">
      <c r="A401" s="40"/>
      <c r="B401" s="41"/>
      <c r="C401" s="42"/>
      <c r="D401" s="229" t="s">
        <v>219</v>
      </c>
      <c r="E401" s="42"/>
      <c r="F401" s="230" t="s">
        <v>5528</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219</v>
      </c>
      <c r="AU401" s="19" t="s">
        <v>81</v>
      </c>
    </row>
    <row r="402" s="2" customFormat="1" ht="16.5" customHeight="1">
      <c r="A402" s="40"/>
      <c r="B402" s="41"/>
      <c r="C402" s="216" t="s">
        <v>1043</v>
      </c>
      <c r="D402" s="216" t="s">
        <v>212</v>
      </c>
      <c r="E402" s="217" t="s">
        <v>2715</v>
      </c>
      <c r="F402" s="218" t="s">
        <v>5529</v>
      </c>
      <c r="G402" s="219" t="s">
        <v>295</v>
      </c>
      <c r="H402" s="220">
        <v>1</v>
      </c>
      <c r="I402" s="221"/>
      <c r="J402" s="222">
        <f>ROUND(I402*H402,2)</f>
        <v>0</v>
      </c>
      <c r="K402" s="218" t="s">
        <v>216</v>
      </c>
      <c r="L402" s="46"/>
      <c r="M402" s="223" t="s">
        <v>19</v>
      </c>
      <c r="N402" s="224" t="s">
        <v>45</v>
      </c>
      <c r="O402" s="86"/>
      <c r="P402" s="225">
        <f>O402*H402</f>
        <v>0</v>
      </c>
      <c r="Q402" s="225">
        <v>0</v>
      </c>
      <c r="R402" s="225">
        <f>Q402*H402</f>
        <v>0</v>
      </c>
      <c r="S402" s="225">
        <v>0</v>
      </c>
      <c r="T402" s="226">
        <f>S402*H402</f>
        <v>0</v>
      </c>
      <c r="U402" s="40"/>
      <c r="V402" s="40"/>
      <c r="W402" s="40"/>
      <c r="X402" s="40"/>
      <c r="Y402" s="40"/>
      <c r="Z402" s="40"/>
      <c r="AA402" s="40"/>
      <c r="AB402" s="40"/>
      <c r="AC402" s="40"/>
      <c r="AD402" s="40"/>
      <c r="AE402" s="40"/>
      <c r="AR402" s="227" t="s">
        <v>2176</v>
      </c>
      <c r="AT402" s="227" t="s">
        <v>212</v>
      </c>
      <c r="AU402" s="227" t="s">
        <v>81</v>
      </c>
      <c r="AY402" s="19" t="s">
        <v>210</v>
      </c>
      <c r="BE402" s="228">
        <f>IF(N402="základní",J402,0)</f>
        <v>0</v>
      </c>
      <c r="BF402" s="228">
        <f>IF(N402="snížená",J402,0)</f>
        <v>0</v>
      </c>
      <c r="BG402" s="228">
        <f>IF(N402="zákl. přenesená",J402,0)</f>
        <v>0</v>
      </c>
      <c r="BH402" s="228">
        <f>IF(N402="sníž. přenesená",J402,0)</f>
        <v>0</v>
      </c>
      <c r="BI402" s="228">
        <f>IF(N402="nulová",J402,0)</f>
        <v>0</v>
      </c>
      <c r="BJ402" s="19" t="s">
        <v>81</v>
      </c>
      <c r="BK402" s="228">
        <f>ROUND(I402*H402,2)</f>
        <v>0</v>
      </c>
      <c r="BL402" s="19" t="s">
        <v>2176</v>
      </c>
      <c r="BM402" s="227" t="s">
        <v>5530</v>
      </c>
    </row>
    <row r="403" s="2" customFormat="1">
      <c r="A403" s="40"/>
      <c r="B403" s="41"/>
      <c r="C403" s="42"/>
      <c r="D403" s="229" t="s">
        <v>219</v>
      </c>
      <c r="E403" s="42"/>
      <c r="F403" s="230" t="s">
        <v>5531</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219</v>
      </c>
      <c r="AU403" s="19" t="s">
        <v>81</v>
      </c>
    </row>
    <row r="404" s="2" customFormat="1" ht="16.5" customHeight="1">
      <c r="A404" s="40"/>
      <c r="B404" s="41"/>
      <c r="C404" s="216" t="s">
        <v>1050</v>
      </c>
      <c r="D404" s="216" t="s">
        <v>212</v>
      </c>
      <c r="E404" s="217" t="s">
        <v>2718</v>
      </c>
      <c r="F404" s="218" t="s">
        <v>5532</v>
      </c>
      <c r="G404" s="219" t="s">
        <v>295</v>
      </c>
      <c r="H404" s="220">
        <v>1</v>
      </c>
      <c r="I404" s="221"/>
      <c r="J404" s="222">
        <f>ROUND(I404*H404,2)</f>
        <v>0</v>
      </c>
      <c r="K404" s="218" t="s">
        <v>216</v>
      </c>
      <c r="L404" s="46"/>
      <c r="M404" s="223" t="s">
        <v>19</v>
      </c>
      <c r="N404" s="224" t="s">
        <v>45</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2176</v>
      </c>
      <c r="AT404" s="227" t="s">
        <v>212</v>
      </c>
      <c r="AU404" s="227" t="s">
        <v>81</v>
      </c>
      <c r="AY404" s="19" t="s">
        <v>210</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2176</v>
      </c>
      <c r="BM404" s="227" t="s">
        <v>5533</v>
      </c>
    </row>
    <row r="405" s="2" customFormat="1">
      <c r="A405" s="40"/>
      <c r="B405" s="41"/>
      <c r="C405" s="42"/>
      <c r="D405" s="229" t="s">
        <v>219</v>
      </c>
      <c r="E405" s="42"/>
      <c r="F405" s="230" t="s">
        <v>5534</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219</v>
      </c>
      <c r="AU405" s="19" t="s">
        <v>81</v>
      </c>
    </row>
    <row r="406" s="2" customFormat="1" ht="16.5" customHeight="1">
      <c r="A406" s="40"/>
      <c r="B406" s="41"/>
      <c r="C406" s="216" t="s">
        <v>1057</v>
      </c>
      <c r="D406" s="216" t="s">
        <v>212</v>
      </c>
      <c r="E406" s="217" t="s">
        <v>2721</v>
      </c>
      <c r="F406" s="218" t="s">
        <v>5535</v>
      </c>
      <c r="G406" s="219" t="s">
        <v>295</v>
      </c>
      <c r="H406" s="220">
        <v>1</v>
      </c>
      <c r="I406" s="221"/>
      <c r="J406" s="222">
        <f>ROUND(I406*H406,2)</f>
        <v>0</v>
      </c>
      <c r="K406" s="218" t="s">
        <v>216</v>
      </c>
      <c r="L406" s="46"/>
      <c r="M406" s="223" t="s">
        <v>19</v>
      </c>
      <c r="N406" s="224" t="s">
        <v>45</v>
      </c>
      <c r="O406" s="86"/>
      <c r="P406" s="225">
        <f>O406*H406</f>
        <v>0</v>
      </c>
      <c r="Q406" s="225">
        <v>0</v>
      </c>
      <c r="R406" s="225">
        <f>Q406*H406</f>
        <v>0</v>
      </c>
      <c r="S406" s="225">
        <v>0</v>
      </c>
      <c r="T406" s="226">
        <f>S406*H406</f>
        <v>0</v>
      </c>
      <c r="U406" s="40"/>
      <c r="V406" s="40"/>
      <c r="W406" s="40"/>
      <c r="X406" s="40"/>
      <c r="Y406" s="40"/>
      <c r="Z406" s="40"/>
      <c r="AA406" s="40"/>
      <c r="AB406" s="40"/>
      <c r="AC406" s="40"/>
      <c r="AD406" s="40"/>
      <c r="AE406" s="40"/>
      <c r="AR406" s="227" t="s">
        <v>2176</v>
      </c>
      <c r="AT406" s="227" t="s">
        <v>212</v>
      </c>
      <c r="AU406" s="227" t="s">
        <v>81</v>
      </c>
      <c r="AY406" s="19" t="s">
        <v>210</v>
      </c>
      <c r="BE406" s="228">
        <f>IF(N406="základní",J406,0)</f>
        <v>0</v>
      </c>
      <c r="BF406" s="228">
        <f>IF(N406="snížená",J406,0)</f>
        <v>0</v>
      </c>
      <c r="BG406" s="228">
        <f>IF(N406="zákl. přenesená",J406,0)</f>
        <v>0</v>
      </c>
      <c r="BH406" s="228">
        <f>IF(N406="sníž. přenesená",J406,0)</f>
        <v>0</v>
      </c>
      <c r="BI406" s="228">
        <f>IF(N406="nulová",J406,0)</f>
        <v>0</v>
      </c>
      <c r="BJ406" s="19" t="s">
        <v>81</v>
      </c>
      <c r="BK406" s="228">
        <f>ROUND(I406*H406,2)</f>
        <v>0</v>
      </c>
      <c r="BL406" s="19" t="s">
        <v>2176</v>
      </c>
      <c r="BM406" s="227" t="s">
        <v>5536</v>
      </c>
    </row>
    <row r="407" s="2" customFormat="1">
      <c r="A407" s="40"/>
      <c r="B407" s="41"/>
      <c r="C407" s="42"/>
      <c r="D407" s="229" t="s">
        <v>219</v>
      </c>
      <c r="E407" s="42"/>
      <c r="F407" s="230" t="s">
        <v>5537</v>
      </c>
      <c r="G407" s="42"/>
      <c r="H407" s="42"/>
      <c r="I407" s="231"/>
      <c r="J407" s="42"/>
      <c r="K407" s="42"/>
      <c r="L407" s="46"/>
      <c r="M407" s="298"/>
      <c r="N407" s="299"/>
      <c r="O407" s="292"/>
      <c r="P407" s="292"/>
      <c r="Q407" s="292"/>
      <c r="R407" s="292"/>
      <c r="S407" s="292"/>
      <c r="T407" s="300"/>
      <c r="U407" s="40"/>
      <c r="V407" s="40"/>
      <c r="W407" s="40"/>
      <c r="X407" s="40"/>
      <c r="Y407" s="40"/>
      <c r="Z407" s="40"/>
      <c r="AA407" s="40"/>
      <c r="AB407" s="40"/>
      <c r="AC407" s="40"/>
      <c r="AD407" s="40"/>
      <c r="AE407" s="40"/>
      <c r="AT407" s="19" t="s">
        <v>219</v>
      </c>
      <c r="AU407" s="19" t="s">
        <v>81</v>
      </c>
    </row>
    <row r="408" s="2" customFormat="1" ht="6.96" customHeight="1">
      <c r="A408" s="40"/>
      <c r="B408" s="61"/>
      <c r="C408" s="62"/>
      <c r="D408" s="62"/>
      <c r="E408" s="62"/>
      <c r="F408" s="62"/>
      <c r="G408" s="62"/>
      <c r="H408" s="62"/>
      <c r="I408" s="62"/>
      <c r="J408" s="62"/>
      <c r="K408" s="62"/>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G3/ZtzSq8RlbkkyDQoNn3wWdI5Hm9VTvQ4+LkWTOVN5z+lulLkgCTRW2arpzxGZJAiX67LLkZ6//WOqopPNH1A==" hashValue="m46LSm9eryQ6EloI7ysgjqPOhDqlfLF7mNxlflVIRca3BM20rse5p/2I/J+hEWQ38V8VPwwH6N/DMRd0SZyuhg==" algorithmName="SHA-512" password="CC35"/>
  <autoFilter ref="C106:K407"/>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1" r:id="rId1" display="https://podminky.urs.cz/item/CS_URS_2023_01/133255101"/>
    <hyperlink ref="F115" r:id="rId2" display="https://podminky.urs.cz/item/CS_URS_2023_01/151101101"/>
    <hyperlink ref="F118" r:id="rId3" display="https://podminky.urs.cz/item/CS_URS_2023_01/151101111"/>
    <hyperlink ref="F120" r:id="rId4" display="https://podminky.urs.cz/item/CS_URS_2023_01/162351104"/>
    <hyperlink ref="F122" r:id="rId5" display="https://podminky.urs.cz/item/CS_URS_2023_01/162751119"/>
    <hyperlink ref="F126" r:id="rId6" display="https://podminky.urs.cz/item/CS_URS_2023_01/171201221"/>
    <hyperlink ref="F131" r:id="rId7" display="https://podminky.urs.cz/item/CS_URS_2023_01/275321411"/>
    <hyperlink ref="F137" r:id="rId8" display="https://podminky.urs.cz/item/CS_URS_2023_01/275361821"/>
    <hyperlink ref="F152" r:id="rId9" display="https://podminky.urs.cz/item/CS_URS_2023_01/631311123"/>
    <hyperlink ref="F164" r:id="rId10" display="https://podminky.urs.cz/item/CS_URS_2023_01/941111112"/>
    <hyperlink ref="F168" r:id="rId11" display="https://podminky.urs.cz/item/CS_URS_2023_01/941111212"/>
    <hyperlink ref="F172" r:id="rId12" display="https://podminky.urs.cz/item/CS_URS_2023_01/941111812"/>
    <hyperlink ref="F174" r:id="rId13" display="https://podminky.urs.cz/item/CS_URS_2023_01/944511111"/>
    <hyperlink ref="F176" r:id="rId14" display="https://podminky.urs.cz/item/CS_URS_2023_01/944511211"/>
    <hyperlink ref="F178" r:id="rId15" display="https://podminky.urs.cz/item/CS_URS_2023_01/944511811"/>
    <hyperlink ref="F180" r:id="rId16" display="https://podminky.urs.cz/item/CS_URS_2023_01/965082941"/>
    <hyperlink ref="F186" r:id="rId17" display="https://podminky.urs.cz/item/CS_URS_2023_01/997013312"/>
    <hyperlink ref="F190" r:id="rId18" display="https://podminky.urs.cz/item/CS_URS_2023_01/997013321"/>
    <hyperlink ref="F192" r:id="rId19" display="https://podminky.urs.cz/item/CS_URS_2023_01/997013501"/>
    <hyperlink ref="F206" r:id="rId20" display="https://podminky.urs.cz/item/CS_URS_2023_01/997013509"/>
    <hyperlink ref="F210" r:id="rId21" display="https://podminky.urs.cz/item/CS_URS_2023_01/997013609"/>
    <hyperlink ref="F217" r:id="rId22" display="https://podminky.urs.cz/item/CS_URS_2023_01/997013811"/>
    <hyperlink ref="F225" r:id="rId23" display="https://podminky.urs.cz/item/CS_URS_2023_01/998011002"/>
    <hyperlink ref="F232" r:id="rId24" display="https://podminky.urs.cz/item/CS_URS_2023_01/762083122"/>
    <hyperlink ref="F238" r:id="rId25" display="https://podminky.urs.cz/item/CS_URS_2023_01/762211811"/>
    <hyperlink ref="F242" r:id="rId26" display="https://podminky.urs.cz/item/CS_URS_2023_01/762342214"/>
    <hyperlink ref="F253" r:id="rId27" display="https://podminky.urs.cz/item/CS_URS_2023_01/762342812"/>
    <hyperlink ref="F259" r:id="rId28" display="https://podminky.urs.cz/item/CS_URS_2023_01/762395000"/>
    <hyperlink ref="F261" r:id="rId29" display="https://podminky.urs.cz/item/CS_URS_2023_01/762521812"/>
    <hyperlink ref="F266" r:id="rId30" display="https://podminky.urs.cz/item/CS_URS_2023_01/762523104"/>
    <hyperlink ref="F280" r:id="rId31" display="https://podminky.urs.cz/item/CS_URS_2023_01/762595001"/>
    <hyperlink ref="F282" r:id="rId32" display="https://podminky.urs.cz/item/CS_URS_2023_01/762815811"/>
    <hyperlink ref="F286" r:id="rId33" display="https://podminky.urs.cz/item/CS_URS_2023_01/762821912"/>
    <hyperlink ref="F314" r:id="rId34" display="https://podminky.urs.cz/item/CS_URS_2023_01/998762102"/>
    <hyperlink ref="F317" r:id="rId35" display="https://podminky.urs.cz/item/CS_URS_2023_01/764204109.r"/>
    <hyperlink ref="F322" r:id="rId36" display="https://podminky.urs.cz/item/CS_URS_2023_01/998764102"/>
    <hyperlink ref="F325" r:id="rId37" display="https://podminky.urs.cz/item/CS_URS_2023_01/765111151"/>
    <hyperlink ref="F331" r:id="rId38" display="https://podminky.urs.cz/item/CS_URS_2023_01/765111503"/>
    <hyperlink ref="F333" r:id="rId39" display="https://podminky.urs.cz/item/CS_URS_2023_01/765111845"/>
    <hyperlink ref="F337" r:id="rId40" display="https://podminky.urs.cz/item/CS_URS_2023_01/765111851"/>
    <hyperlink ref="F339" r:id="rId41" display="https://podminky.urs.cz/item/CS_URS_2023_01/765162023"/>
    <hyperlink ref="F347" r:id="rId42" display="https://podminky.urs.cz/item/CS_URS_2023_01/765162091"/>
    <hyperlink ref="F349" r:id="rId43" display="https://podminky.urs.cz/item/CS_URS_2023_01/R008"/>
    <hyperlink ref="F351" r:id="rId44" display="https://podminky.urs.cz/item/CS_URS_2023_01/765162801"/>
    <hyperlink ref="F356" r:id="rId45" display="https://podminky.urs.cz/item/CS_URS_2023_01/765162810"/>
    <hyperlink ref="F361" r:id="rId46" display="https://podminky.urs.cz/item/CS_URS_2023_01/998765102"/>
    <hyperlink ref="F363" r:id="rId47" display="https://podminky.urs.cz/item/CS_URS_2023_01/765192001"/>
    <hyperlink ref="F365" r:id="rId48" display="https://podminky.urs.cz/item/CS_URS_2023_01/R011"/>
    <hyperlink ref="F371" r:id="rId49" display="https://podminky.urs.cz/item/CS_URS_2023_01/766438112.r"/>
    <hyperlink ref="F377" r:id="rId50" display="https://podminky.urs.cz/item/CS_URS_2023_01/998766102"/>
    <hyperlink ref="F380" r:id="rId51" display="https://podminky.urs.cz/item/CS_URS_2023_01/767211323"/>
    <hyperlink ref="F385" r:id="rId52" display="https://podminky.urs.cz/item/CS_URS_2023_01/767220210"/>
    <hyperlink ref="F392" r:id="rId53" display="https://podminky.urs.cz/item/CS_URS_2023_01/767662210"/>
    <hyperlink ref="F396" r:id="rId54" display="https://podminky.urs.cz/item/CS_URS_2023_01/R013"/>
    <hyperlink ref="F398" r:id="rId55" display="https://podminky.urs.cz/item/CS_URS_2023_01/998767102"/>
    <hyperlink ref="F401" r:id="rId56" display="https://podminky.urs.cz/item/CS_URS_2023_01/R006"/>
    <hyperlink ref="F403" r:id="rId57" display="https://podminky.urs.cz/item/CS_URS_2023_01/R014"/>
    <hyperlink ref="F405" r:id="rId58" display="https://podminky.urs.cz/item/CS_URS_2023_01/R015"/>
    <hyperlink ref="F407" r:id="rId59" display="https://podminky.urs.cz/item/CS_URS_2023_01/R016"/>
  </hyperlinks>
  <pageMargins left="0.39375" right="0.39375" top="0.39375" bottom="0.39375" header="0" footer="0"/>
  <pageSetup paperSize="9" orientation="landscape" blackAndWhite="1" fitToHeight="100"/>
  <headerFooter>
    <oddFooter>&amp;CStrana &amp;P z &amp;N</oddFooter>
  </headerFooter>
  <drawing r:id="rId60"/>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159</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5230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5538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32</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33</v>
      </c>
      <c r="F25" s="40"/>
      <c r="G25" s="40"/>
      <c r="H25" s="40"/>
      <c r="I25" s="145" t="s">
        <v>28</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5539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ROUND(J95,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ROUND((SUM(BE95:BE123)),  2)</f>
        <v>0</v>
      </c>
      <c r="G37" s="40"/>
      <c r="H37" s="40"/>
      <c r="I37" s="160">
        <v>0.20999999999999999</v>
      </c>
      <c r="J37" s="159">
        <f>ROUND(((SUM(BE95:BE123))*I37),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ROUND((SUM(BF95:BF123)),  2)</f>
        <v>0</v>
      </c>
      <c r="G38" s="40"/>
      <c r="H38" s="40"/>
      <c r="I38" s="160">
        <v>0.14999999999999999</v>
      </c>
      <c r="J38" s="159">
        <f>ROUND(((SUM(BF95:BF123))*I38),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ROUND((SUM(BG95:BG123)),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ROUND((SUM(BH95:BH123)),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ROUND((SUM(BI95:BI123)),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5230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02.3 - Zařízení silnoproudé elektrotechniky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J95</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3636</v>
      </c>
      <c r="E68" s="181"/>
      <c r="F68" s="181"/>
      <c r="G68" s="181"/>
      <c r="H68" s="181"/>
      <c r="I68" s="181"/>
      <c r="J68" s="182">
        <f>J96</f>
        <v>0</v>
      </c>
      <c r="K68" s="179"/>
      <c r="L68" s="183"/>
      <c r="S68" s="9"/>
      <c r="T68" s="9"/>
      <c r="U68" s="9"/>
      <c r="V68" s="9"/>
      <c r="W68" s="9"/>
      <c r="X68" s="9"/>
      <c r="Y68" s="9"/>
      <c r="Z68" s="9"/>
      <c r="AA68" s="9"/>
      <c r="AB68" s="9"/>
      <c r="AC68" s="9"/>
      <c r="AD68" s="9"/>
      <c r="AE68" s="9"/>
    </row>
    <row r="69" s="10" customFormat="1" ht="19.92" customHeight="1">
      <c r="A69" s="10"/>
      <c r="B69" s="184"/>
      <c r="C69" s="126"/>
      <c r="D69" s="185" t="s">
        <v>3890</v>
      </c>
      <c r="E69" s="186"/>
      <c r="F69" s="186"/>
      <c r="G69" s="186"/>
      <c r="H69" s="186"/>
      <c r="I69" s="186"/>
      <c r="J69" s="187">
        <f>J97</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3891</v>
      </c>
      <c r="E70" s="186"/>
      <c r="F70" s="186"/>
      <c r="G70" s="186"/>
      <c r="H70" s="186"/>
      <c r="I70" s="186"/>
      <c r="J70" s="187">
        <f>J107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5540</v>
      </c>
      <c r="E71" s="186"/>
      <c r="F71" s="186"/>
      <c r="G71" s="186"/>
      <c r="H71" s="186"/>
      <c r="I71" s="186"/>
      <c r="J71" s="187">
        <f>J117</f>
        <v>0</v>
      </c>
      <c r="K71" s="126"/>
      <c r="L71" s="188"/>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8"/>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8"/>
      <c r="S77" s="40"/>
      <c r="T77" s="40"/>
      <c r="U77" s="40"/>
      <c r="V77" s="40"/>
      <c r="W77" s="40"/>
      <c r="X77" s="40"/>
      <c r="Y77" s="40"/>
      <c r="Z77" s="40"/>
      <c r="AA77" s="40"/>
      <c r="AB77" s="40"/>
      <c r="AC77" s="40"/>
      <c r="AD77" s="40"/>
      <c r="AE77" s="40"/>
    </row>
    <row r="78" s="2" customFormat="1" ht="24.96" customHeight="1">
      <c r="A78" s="40"/>
      <c r="B78" s="41"/>
      <c r="C78" s="25" t="s">
        <v>195</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6.5" customHeight="1">
      <c r="A81" s="40"/>
      <c r="B81" s="41"/>
      <c r="C81" s="42"/>
      <c r="D81" s="42"/>
      <c r="E81" s="172" t="str">
        <f>E7</f>
        <v>Revitalizace Starého děkanství, Nymburk</v>
      </c>
      <c r="F81" s="34"/>
      <c r="G81" s="34"/>
      <c r="H81" s="34"/>
      <c r="I81" s="42"/>
      <c r="J81" s="42"/>
      <c r="K81" s="42"/>
      <c r="L81" s="148"/>
      <c r="S81" s="40"/>
      <c r="T81" s="40"/>
      <c r="U81" s="40"/>
      <c r="V81" s="40"/>
      <c r="W81" s="40"/>
      <c r="X81" s="40"/>
      <c r="Y81" s="40"/>
      <c r="Z81" s="40"/>
      <c r="AA81" s="40"/>
      <c r="AB81" s="40"/>
      <c r="AC81" s="40"/>
      <c r="AD81" s="40"/>
      <c r="AE81" s="40"/>
    </row>
    <row r="82" s="1" customFormat="1" ht="12" customHeight="1">
      <c r="B82" s="23"/>
      <c r="C82" s="34" t="s">
        <v>167</v>
      </c>
      <c r="D82" s="24"/>
      <c r="E82" s="24"/>
      <c r="F82" s="24"/>
      <c r="G82" s="24"/>
      <c r="H82" s="24"/>
      <c r="I82" s="24"/>
      <c r="J82" s="24"/>
      <c r="K82" s="24"/>
      <c r="L82" s="22"/>
    </row>
    <row r="83" s="1" customFormat="1" ht="16.5" customHeight="1">
      <c r="B83" s="23"/>
      <c r="C83" s="24"/>
      <c r="D83" s="24"/>
      <c r="E83" s="172" t="s">
        <v>4931</v>
      </c>
      <c r="F83" s="24"/>
      <c r="G83" s="24"/>
      <c r="H83" s="24"/>
      <c r="I83" s="24"/>
      <c r="J83" s="24"/>
      <c r="K83" s="24"/>
      <c r="L83" s="22"/>
    </row>
    <row r="84" s="1" customFormat="1" ht="12" customHeight="1">
      <c r="B84" s="23"/>
      <c r="C84" s="34" t="s">
        <v>169</v>
      </c>
      <c r="D84" s="24"/>
      <c r="E84" s="24"/>
      <c r="F84" s="24"/>
      <c r="G84" s="24"/>
      <c r="H84" s="24"/>
      <c r="I84" s="24"/>
      <c r="J84" s="24"/>
      <c r="K84" s="24"/>
      <c r="L84" s="22"/>
    </row>
    <row r="85" s="2" customFormat="1" ht="16.5" customHeight="1">
      <c r="A85" s="40"/>
      <c r="B85" s="41"/>
      <c r="C85" s="42"/>
      <c r="D85" s="42"/>
      <c r="E85" s="173" t="s">
        <v>5230</v>
      </c>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171</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6.5" customHeight="1">
      <c r="A87" s="40"/>
      <c r="B87" s="41"/>
      <c r="C87" s="42"/>
      <c r="D87" s="42"/>
      <c r="E87" s="71" t="str">
        <f>E13</f>
        <v>02.3 - Zařízení silnoproudé elektrotechniky</v>
      </c>
      <c r="F87" s="42"/>
      <c r="G87" s="42"/>
      <c r="H87" s="42"/>
      <c r="I87" s="42"/>
      <c r="J87" s="42"/>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 xml:space="preserve"> </v>
      </c>
      <c r="G89" s="42"/>
      <c r="H89" s="42"/>
      <c r="I89" s="34" t="s">
        <v>23</v>
      </c>
      <c r="J89" s="74" t="str">
        <f>IF(J16="","",J16)</f>
        <v>2. 5. 2022</v>
      </c>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 xml:space="preserve"> </v>
      </c>
      <c r="G91" s="42"/>
      <c r="H91" s="42"/>
      <c r="I91" s="34" t="s">
        <v>31</v>
      </c>
      <c r="J91" s="38" t="str">
        <f>E25</f>
        <v>FAPAL s.r.o.</v>
      </c>
      <c r="K91" s="42"/>
      <c r="L91" s="148"/>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IF(E22="","",E22)</f>
        <v>Vyplň údaj</v>
      </c>
      <c r="G92" s="42"/>
      <c r="H92" s="42"/>
      <c r="I92" s="34" t="s">
        <v>35</v>
      </c>
      <c r="J92" s="38" t="str">
        <f>E28</f>
        <v>Veronika Šoulová</v>
      </c>
      <c r="K92" s="42"/>
      <c r="L92" s="148"/>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11" customFormat="1" ht="29.28" customHeight="1">
      <c r="A94" s="189"/>
      <c r="B94" s="190"/>
      <c r="C94" s="191" t="s">
        <v>196</v>
      </c>
      <c r="D94" s="192" t="s">
        <v>59</v>
      </c>
      <c r="E94" s="192" t="s">
        <v>55</v>
      </c>
      <c r="F94" s="192" t="s">
        <v>56</v>
      </c>
      <c r="G94" s="192" t="s">
        <v>197</v>
      </c>
      <c r="H94" s="192" t="s">
        <v>198</v>
      </c>
      <c r="I94" s="192" t="s">
        <v>199</v>
      </c>
      <c r="J94" s="192" t="s">
        <v>175</v>
      </c>
      <c r="K94" s="193" t="s">
        <v>200</v>
      </c>
      <c r="L94" s="194"/>
      <c r="M94" s="94" t="s">
        <v>19</v>
      </c>
      <c r="N94" s="95" t="s">
        <v>44</v>
      </c>
      <c r="O94" s="95" t="s">
        <v>201</v>
      </c>
      <c r="P94" s="95" t="s">
        <v>202</v>
      </c>
      <c r="Q94" s="95" t="s">
        <v>203</v>
      </c>
      <c r="R94" s="95" t="s">
        <v>204</v>
      </c>
      <c r="S94" s="95" t="s">
        <v>205</v>
      </c>
      <c r="T94" s="96" t="s">
        <v>206</v>
      </c>
      <c r="U94" s="189"/>
      <c r="V94" s="189"/>
      <c r="W94" s="189"/>
      <c r="X94" s="189"/>
      <c r="Y94" s="189"/>
      <c r="Z94" s="189"/>
      <c r="AA94" s="189"/>
      <c r="AB94" s="189"/>
      <c r="AC94" s="189"/>
      <c r="AD94" s="189"/>
      <c r="AE94" s="189"/>
    </row>
    <row r="95" s="2" customFormat="1" ht="22.8" customHeight="1">
      <c r="A95" s="40"/>
      <c r="B95" s="41"/>
      <c r="C95" s="101" t="s">
        <v>207</v>
      </c>
      <c r="D95" s="42"/>
      <c r="E95" s="42"/>
      <c r="F95" s="42"/>
      <c r="G95" s="42"/>
      <c r="H95" s="42"/>
      <c r="I95" s="42"/>
      <c r="J95" s="195">
        <f>BK95</f>
        <v>0</v>
      </c>
      <c r="K95" s="42"/>
      <c r="L95" s="46"/>
      <c r="M95" s="97"/>
      <c r="N95" s="196"/>
      <c r="O95" s="98"/>
      <c r="P95" s="197">
        <f>P96</f>
        <v>0</v>
      </c>
      <c r="Q95" s="98"/>
      <c r="R95" s="197">
        <f>R96</f>
        <v>0</v>
      </c>
      <c r="S95" s="98"/>
      <c r="T95" s="198">
        <f>T96</f>
        <v>0</v>
      </c>
      <c r="U95" s="40"/>
      <c r="V95" s="40"/>
      <c r="W95" s="40"/>
      <c r="X95" s="40"/>
      <c r="Y95" s="40"/>
      <c r="Z95" s="40"/>
      <c r="AA95" s="40"/>
      <c r="AB95" s="40"/>
      <c r="AC95" s="40"/>
      <c r="AD95" s="40"/>
      <c r="AE95" s="40"/>
      <c r="AT95" s="19" t="s">
        <v>73</v>
      </c>
      <c r="AU95" s="19" t="s">
        <v>176</v>
      </c>
      <c r="BK95" s="199">
        <f>BK96</f>
        <v>0</v>
      </c>
    </row>
    <row r="96" s="12" customFormat="1" ht="25.92" customHeight="1">
      <c r="A96" s="12"/>
      <c r="B96" s="200"/>
      <c r="C96" s="201"/>
      <c r="D96" s="202" t="s">
        <v>73</v>
      </c>
      <c r="E96" s="203" t="s">
        <v>937</v>
      </c>
      <c r="F96" s="203" t="s">
        <v>937</v>
      </c>
      <c r="G96" s="201"/>
      <c r="H96" s="201"/>
      <c r="I96" s="204"/>
      <c r="J96" s="205">
        <f>BK96</f>
        <v>0</v>
      </c>
      <c r="K96" s="201"/>
      <c r="L96" s="206"/>
      <c r="M96" s="207"/>
      <c r="N96" s="208"/>
      <c r="O96" s="208"/>
      <c r="P96" s="209">
        <f>P97+P107+P117</f>
        <v>0</v>
      </c>
      <c r="Q96" s="208"/>
      <c r="R96" s="209">
        <f>R97+R107+R117</f>
        <v>0</v>
      </c>
      <c r="S96" s="208"/>
      <c r="T96" s="210">
        <f>T97+T107+T117</f>
        <v>0</v>
      </c>
      <c r="U96" s="12"/>
      <c r="V96" s="12"/>
      <c r="W96" s="12"/>
      <c r="X96" s="12"/>
      <c r="Y96" s="12"/>
      <c r="Z96" s="12"/>
      <c r="AA96" s="12"/>
      <c r="AB96" s="12"/>
      <c r="AC96" s="12"/>
      <c r="AD96" s="12"/>
      <c r="AE96" s="12"/>
      <c r="AR96" s="211" t="s">
        <v>83</v>
      </c>
      <c r="AT96" s="212" t="s">
        <v>73</v>
      </c>
      <c r="AU96" s="212" t="s">
        <v>74</v>
      </c>
      <c r="AY96" s="211" t="s">
        <v>210</v>
      </c>
      <c r="BK96" s="213">
        <f>BK97+BK107+BK117</f>
        <v>0</v>
      </c>
    </row>
    <row r="97" s="12" customFormat="1" ht="22.8" customHeight="1">
      <c r="A97" s="12"/>
      <c r="B97" s="200"/>
      <c r="C97" s="201"/>
      <c r="D97" s="202" t="s">
        <v>73</v>
      </c>
      <c r="E97" s="214" t="s">
        <v>3642</v>
      </c>
      <c r="F97" s="214" t="s">
        <v>3893</v>
      </c>
      <c r="G97" s="201"/>
      <c r="H97" s="201"/>
      <c r="I97" s="204"/>
      <c r="J97" s="215">
        <f>BK97</f>
        <v>0</v>
      </c>
      <c r="K97" s="201"/>
      <c r="L97" s="206"/>
      <c r="M97" s="207"/>
      <c r="N97" s="208"/>
      <c r="O97" s="208"/>
      <c r="P97" s="209">
        <f>SUM(P98:P106)</f>
        <v>0</v>
      </c>
      <c r="Q97" s="208"/>
      <c r="R97" s="209">
        <f>SUM(R98:R106)</f>
        <v>0</v>
      </c>
      <c r="S97" s="208"/>
      <c r="T97" s="210">
        <f>SUM(T98:T106)</f>
        <v>0</v>
      </c>
      <c r="U97" s="12"/>
      <c r="V97" s="12"/>
      <c r="W97" s="12"/>
      <c r="X97" s="12"/>
      <c r="Y97" s="12"/>
      <c r="Z97" s="12"/>
      <c r="AA97" s="12"/>
      <c r="AB97" s="12"/>
      <c r="AC97" s="12"/>
      <c r="AD97" s="12"/>
      <c r="AE97" s="12"/>
      <c r="AR97" s="211" t="s">
        <v>83</v>
      </c>
      <c r="AT97" s="212" t="s">
        <v>73</v>
      </c>
      <c r="AU97" s="212" t="s">
        <v>81</v>
      </c>
      <c r="AY97" s="211" t="s">
        <v>210</v>
      </c>
      <c r="BK97" s="213">
        <f>SUM(BK98:BK106)</f>
        <v>0</v>
      </c>
    </row>
    <row r="98" s="2" customFormat="1" ht="16.5" customHeight="1">
      <c r="A98" s="40"/>
      <c r="B98" s="41"/>
      <c r="C98" s="278" t="s">
        <v>81</v>
      </c>
      <c r="D98" s="278" t="s">
        <v>424</v>
      </c>
      <c r="E98" s="279" t="s">
        <v>5541</v>
      </c>
      <c r="F98" s="280" t="s">
        <v>5542</v>
      </c>
      <c r="G98" s="281" t="s">
        <v>868</v>
      </c>
      <c r="H98" s="282">
        <v>6</v>
      </c>
      <c r="I98" s="283"/>
      <c r="J98" s="284">
        <f>ROUND(I98*H98,2)</f>
        <v>0</v>
      </c>
      <c r="K98" s="280" t="s">
        <v>19</v>
      </c>
      <c r="L98" s="285"/>
      <c r="M98" s="286" t="s">
        <v>19</v>
      </c>
      <c r="N98" s="287"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498</v>
      </c>
      <c r="AT98" s="227" t="s">
        <v>424</v>
      </c>
      <c r="AU98" s="227" t="s">
        <v>83</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368</v>
      </c>
      <c r="BM98" s="227" t="s">
        <v>5543</v>
      </c>
    </row>
    <row r="99" s="2" customFormat="1" ht="16.5" customHeight="1">
      <c r="A99" s="40"/>
      <c r="B99" s="41"/>
      <c r="C99" s="278" t="s">
        <v>83</v>
      </c>
      <c r="D99" s="278" t="s">
        <v>424</v>
      </c>
      <c r="E99" s="279" t="s">
        <v>3686</v>
      </c>
      <c r="F99" s="280" t="s">
        <v>3687</v>
      </c>
      <c r="G99" s="281" t="s">
        <v>295</v>
      </c>
      <c r="H99" s="282">
        <v>1</v>
      </c>
      <c r="I99" s="283"/>
      <c r="J99" s="284">
        <f>ROUND(I99*H99,2)</f>
        <v>0</v>
      </c>
      <c r="K99" s="280" t="s">
        <v>19</v>
      </c>
      <c r="L99" s="285"/>
      <c r="M99" s="286" t="s">
        <v>19</v>
      </c>
      <c r="N99" s="287"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498</v>
      </c>
      <c r="AT99" s="227" t="s">
        <v>424</v>
      </c>
      <c r="AU99" s="227" t="s">
        <v>83</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368</v>
      </c>
      <c r="BM99" s="227" t="s">
        <v>5544</v>
      </c>
    </row>
    <row r="100" s="2" customFormat="1" ht="16.5" customHeight="1">
      <c r="A100" s="40"/>
      <c r="B100" s="41"/>
      <c r="C100" s="278" t="s">
        <v>91</v>
      </c>
      <c r="D100" s="278" t="s">
        <v>424</v>
      </c>
      <c r="E100" s="279" t="s">
        <v>3692</v>
      </c>
      <c r="F100" s="280" t="s">
        <v>3693</v>
      </c>
      <c r="G100" s="281" t="s">
        <v>868</v>
      </c>
      <c r="H100" s="282">
        <v>3</v>
      </c>
      <c r="I100" s="283"/>
      <c r="J100" s="284">
        <f>ROUND(I100*H100,2)</f>
        <v>0</v>
      </c>
      <c r="K100" s="280" t="s">
        <v>19</v>
      </c>
      <c r="L100" s="285"/>
      <c r="M100" s="286" t="s">
        <v>19</v>
      </c>
      <c r="N100" s="287"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498</v>
      </c>
      <c r="AT100" s="227" t="s">
        <v>424</v>
      </c>
      <c r="AU100" s="227" t="s">
        <v>83</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368</v>
      </c>
      <c r="BM100" s="227" t="s">
        <v>5545</v>
      </c>
    </row>
    <row r="101" s="2" customFormat="1" ht="16.5" customHeight="1">
      <c r="A101" s="40"/>
      <c r="B101" s="41"/>
      <c r="C101" s="278" t="s">
        <v>217</v>
      </c>
      <c r="D101" s="278" t="s">
        <v>424</v>
      </c>
      <c r="E101" s="279" t="s">
        <v>3695</v>
      </c>
      <c r="F101" s="280" t="s">
        <v>3696</v>
      </c>
      <c r="G101" s="281" t="s">
        <v>868</v>
      </c>
      <c r="H101" s="282">
        <v>3</v>
      </c>
      <c r="I101" s="283"/>
      <c r="J101" s="284">
        <f>ROUND(I101*H101,2)</f>
        <v>0</v>
      </c>
      <c r="K101" s="280" t="s">
        <v>19</v>
      </c>
      <c r="L101" s="285"/>
      <c r="M101" s="286" t="s">
        <v>19</v>
      </c>
      <c r="N101" s="287"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498</v>
      </c>
      <c r="AT101" s="227" t="s">
        <v>424</v>
      </c>
      <c r="AU101" s="227" t="s">
        <v>83</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368</v>
      </c>
      <c r="BM101" s="227" t="s">
        <v>5546</v>
      </c>
    </row>
    <row r="102" s="2" customFormat="1" ht="16.5" customHeight="1">
      <c r="A102" s="40"/>
      <c r="B102" s="41"/>
      <c r="C102" s="278" t="s">
        <v>267</v>
      </c>
      <c r="D102" s="278" t="s">
        <v>424</v>
      </c>
      <c r="E102" s="279" t="s">
        <v>3701</v>
      </c>
      <c r="F102" s="280" t="s">
        <v>3702</v>
      </c>
      <c r="G102" s="281" t="s">
        <v>868</v>
      </c>
      <c r="H102" s="282">
        <v>40</v>
      </c>
      <c r="I102" s="283"/>
      <c r="J102" s="284">
        <f>ROUND(I102*H102,2)</f>
        <v>0</v>
      </c>
      <c r="K102" s="280" t="s">
        <v>19</v>
      </c>
      <c r="L102" s="285"/>
      <c r="M102" s="286" t="s">
        <v>19</v>
      </c>
      <c r="N102" s="287"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498</v>
      </c>
      <c r="AT102" s="227" t="s">
        <v>424</v>
      </c>
      <c r="AU102" s="227" t="s">
        <v>83</v>
      </c>
      <c r="AY102" s="19" t="s">
        <v>210</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368</v>
      </c>
      <c r="BM102" s="227" t="s">
        <v>5547</v>
      </c>
    </row>
    <row r="103" s="2" customFormat="1" ht="16.5" customHeight="1">
      <c r="A103" s="40"/>
      <c r="B103" s="41"/>
      <c r="C103" s="278" t="s">
        <v>276</v>
      </c>
      <c r="D103" s="278" t="s">
        <v>424</v>
      </c>
      <c r="E103" s="279" t="s">
        <v>3704</v>
      </c>
      <c r="F103" s="280" t="s">
        <v>3705</v>
      </c>
      <c r="G103" s="281" t="s">
        <v>417</v>
      </c>
      <c r="H103" s="282">
        <v>15</v>
      </c>
      <c r="I103" s="283"/>
      <c r="J103" s="284">
        <f>ROUND(I103*H103,2)</f>
        <v>0</v>
      </c>
      <c r="K103" s="280" t="s">
        <v>19</v>
      </c>
      <c r="L103" s="285"/>
      <c r="M103" s="286" t="s">
        <v>19</v>
      </c>
      <c r="N103" s="287"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498</v>
      </c>
      <c r="AT103" s="227" t="s">
        <v>424</v>
      </c>
      <c r="AU103" s="227" t="s">
        <v>83</v>
      </c>
      <c r="AY103" s="19" t="s">
        <v>210</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368</v>
      </c>
      <c r="BM103" s="227" t="s">
        <v>5548</v>
      </c>
    </row>
    <row r="104" s="2" customFormat="1" ht="16.5" customHeight="1">
      <c r="A104" s="40"/>
      <c r="B104" s="41"/>
      <c r="C104" s="278" t="s">
        <v>281</v>
      </c>
      <c r="D104" s="278" t="s">
        <v>424</v>
      </c>
      <c r="E104" s="279" t="s">
        <v>3707</v>
      </c>
      <c r="F104" s="280" t="s">
        <v>3708</v>
      </c>
      <c r="G104" s="281" t="s">
        <v>295</v>
      </c>
      <c r="H104" s="282">
        <v>1</v>
      </c>
      <c r="I104" s="283"/>
      <c r="J104" s="284">
        <f>ROUND(I104*H104,2)</f>
        <v>0</v>
      </c>
      <c r="K104" s="280" t="s">
        <v>19</v>
      </c>
      <c r="L104" s="285"/>
      <c r="M104" s="286" t="s">
        <v>19</v>
      </c>
      <c r="N104" s="287"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498</v>
      </c>
      <c r="AT104" s="227" t="s">
        <v>424</v>
      </c>
      <c r="AU104" s="227" t="s">
        <v>83</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368</v>
      </c>
      <c r="BM104" s="227" t="s">
        <v>5549</v>
      </c>
    </row>
    <row r="105" s="2" customFormat="1" ht="16.5" customHeight="1">
      <c r="A105" s="40"/>
      <c r="B105" s="41"/>
      <c r="C105" s="278" t="s">
        <v>286</v>
      </c>
      <c r="D105" s="278" t="s">
        <v>424</v>
      </c>
      <c r="E105" s="279" t="s">
        <v>3716</v>
      </c>
      <c r="F105" s="280" t="s">
        <v>3717</v>
      </c>
      <c r="G105" s="281" t="s">
        <v>417</v>
      </c>
      <c r="H105" s="282">
        <v>24</v>
      </c>
      <c r="I105" s="283"/>
      <c r="J105" s="284">
        <f>ROUND(I105*H105,2)</f>
        <v>0</v>
      </c>
      <c r="K105" s="280" t="s">
        <v>19</v>
      </c>
      <c r="L105" s="285"/>
      <c r="M105" s="286" t="s">
        <v>19</v>
      </c>
      <c r="N105" s="287"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498</v>
      </c>
      <c r="AT105" s="227" t="s">
        <v>424</v>
      </c>
      <c r="AU105" s="227" t="s">
        <v>83</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368</v>
      </c>
      <c r="BM105" s="227" t="s">
        <v>5550</v>
      </c>
    </row>
    <row r="106" s="2" customFormat="1" ht="16.5" customHeight="1">
      <c r="A106" s="40"/>
      <c r="B106" s="41"/>
      <c r="C106" s="278" t="s">
        <v>292</v>
      </c>
      <c r="D106" s="278" t="s">
        <v>424</v>
      </c>
      <c r="E106" s="279" t="s">
        <v>3719</v>
      </c>
      <c r="F106" s="280" t="s">
        <v>3720</v>
      </c>
      <c r="G106" s="281" t="s">
        <v>417</v>
      </c>
      <c r="H106" s="282">
        <v>125</v>
      </c>
      <c r="I106" s="283"/>
      <c r="J106" s="284">
        <f>ROUND(I106*H106,2)</f>
        <v>0</v>
      </c>
      <c r="K106" s="280" t="s">
        <v>19</v>
      </c>
      <c r="L106" s="285"/>
      <c r="M106" s="286" t="s">
        <v>19</v>
      </c>
      <c r="N106" s="287"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498</v>
      </c>
      <c r="AT106" s="227" t="s">
        <v>424</v>
      </c>
      <c r="AU106" s="227" t="s">
        <v>83</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368</v>
      </c>
      <c r="BM106" s="227" t="s">
        <v>5551</v>
      </c>
    </row>
    <row r="107" s="12" customFormat="1" ht="22.8" customHeight="1">
      <c r="A107" s="12"/>
      <c r="B107" s="200"/>
      <c r="C107" s="201"/>
      <c r="D107" s="202" t="s">
        <v>73</v>
      </c>
      <c r="E107" s="214" t="s">
        <v>3654</v>
      </c>
      <c r="F107" s="214" t="s">
        <v>2260</v>
      </c>
      <c r="G107" s="201"/>
      <c r="H107" s="201"/>
      <c r="I107" s="204"/>
      <c r="J107" s="215">
        <f>BK107</f>
        <v>0</v>
      </c>
      <c r="K107" s="201"/>
      <c r="L107" s="206"/>
      <c r="M107" s="207"/>
      <c r="N107" s="208"/>
      <c r="O107" s="208"/>
      <c r="P107" s="209">
        <f>SUM(P108:P116)</f>
        <v>0</v>
      </c>
      <c r="Q107" s="208"/>
      <c r="R107" s="209">
        <f>SUM(R108:R116)</f>
        <v>0</v>
      </c>
      <c r="S107" s="208"/>
      <c r="T107" s="210">
        <f>SUM(T108:T116)</f>
        <v>0</v>
      </c>
      <c r="U107" s="12"/>
      <c r="V107" s="12"/>
      <c r="W107" s="12"/>
      <c r="X107" s="12"/>
      <c r="Y107" s="12"/>
      <c r="Z107" s="12"/>
      <c r="AA107" s="12"/>
      <c r="AB107" s="12"/>
      <c r="AC107" s="12"/>
      <c r="AD107" s="12"/>
      <c r="AE107" s="12"/>
      <c r="AR107" s="211" t="s">
        <v>83</v>
      </c>
      <c r="AT107" s="212" t="s">
        <v>73</v>
      </c>
      <c r="AU107" s="212" t="s">
        <v>81</v>
      </c>
      <c r="AY107" s="211" t="s">
        <v>210</v>
      </c>
      <c r="BK107" s="213">
        <f>SUM(BK108:BK116)</f>
        <v>0</v>
      </c>
    </row>
    <row r="108" s="2" customFormat="1" ht="16.5" customHeight="1">
      <c r="A108" s="40"/>
      <c r="B108" s="41"/>
      <c r="C108" s="278" t="s">
        <v>299</v>
      </c>
      <c r="D108" s="278" t="s">
        <v>424</v>
      </c>
      <c r="E108" s="279" t="s">
        <v>3823</v>
      </c>
      <c r="F108" s="280" t="s">
        <v>3824</v>
      </c>
      <c r="G108" s="281" t="s">
        <v>417</v>
      </c>
      <c r="H108" s="282">
        <v>65</v>
      </c>
      <c r="I108" s="283"/>
      <c r="J108" s="284">
        <f>ROUND(I108*H108,2)</f>
        <v>0</v>
      </c>
      <c r="K108" s="280" t="s">
        <v>19</v>
      </c>
      <c r="L108" s="285"/>
      <c r="M108" s="286" t="s">
        <v>19</v>
      </c>
      <c r="N108" s="287"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498</v>
      </c>
      <c r="AT108" s="227" t="s">
        <v>424</v>
      </c>
      <c r="AU108" s="227" t="s">
        <v>83</v>
      </c>
      <c r="AY108" s="19" t="s">
        <v>210</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368</v>
      </c>
      <c r="BM108" s="227" t="s">
        <v>5552</v>
      </c>
    </row>
    <row r="109" s="2" customFormat="1" ht="16.5" customHeight="1">
      <c r="A109" s="40"/>
      <c r="B109" s="41"/>
      <c r="C109" s="278" t="s">
        <v>307</v>
      </c>
      <c r="D109" s="278" t="s">
        <v>424</v>
      </c>
      <c r="E109" s="279" t="s">
        <v>3829</v>
      </c>
      <c r="F109" s="280" t="s">
        <v>3830</v>
      </c>
      <c r="G109" s="281" t="s">
        <v>417</v>
      </c>
      <c r="H109" s="282">
        <v>65</v>
      </c>
      <c r="I109" s="283"/>
      <c r="J109" s="284">
        <f>ROUND(I109*H109,2)</f>
        <v>0</v>
      </c>
      <c r="K109" s="280" t="s">
        <v>19</v>
      </c>
      <c r="L109" s="285"/>
      <c r="M109" s="286" t="s">
        <v>19</v>
      </c>
      <c r="N109" s="287"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498</v>
      </c>
      <c r="AT109" s="227" t="s">
        <v>424</v>
      </c>
      <c r="AU109" s="227" t="s">
        <v>83</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368</v>
      </c>
      <c r="BM109" s="227" t="s">
        <v>5553</v>
      </c>
    </row>
    <row r="110" s="2" customFormat="1" ht="16.5" customHeight="1">
      <c r="A110" s="40"/>
      <c r="B110" s="41"/>
      <c r="C110" s="278" t="s">
        <v>314</v>
      </c>
      <c r="D110" s="278" t="s">
        <v>424</v>
      </c>
      <c r="E110" s="279" t="s">
        <v>3835</v>
      </c>
      <c r="F110" s="280" t="s">
        <v>3836</v>
      </c>
      <c r="G110" s="281" t="s">
        <v>868</v>
      </c>
      <c r="H110" s="282">
        <v>4</v>
      </c>
      <c r="I110" s="283"/>
      <c r="J110" s="284">
        <f>ROUND(I110*H110,2)</f>
        <v>0</v>
      </c>
      <c r="K110" s="280" t="s">
        <v>19</v>
      </c>
      <c r="L110" s="285"/>
      <c r="M110" s="286" t="s">
        <v>19</v>
      </c>
      <c r="N110" s="287"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498</v>
      </c>
      <c r="AT110" s="227" t="s">
        <v>424</v>
      </c>
      <c r="AU110" s="227" t="s">
        <v>83</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368</v>
      </c>
      <c r="BM110" s="227" t="s">
        <v>5554</v>
      </c>
    </row>
    <row r="111" s="2" customFormat="1" ht="16.5" customHeight="1">
      <c r="A111" s="40"/>
      <c r="B111" s="41"/>
      <c r="C111" s="278" t="s">
        <v>332</v>
      </c>
      <c r="D111" s="278" t="s">
        <v>424</v>
      </c>
      <c r="E111" s="279" t="s">
        <v>5555</v>
      </c>
      <c r="F111" s="280" t="s">
        <v>3842</v>
      </c>
      <c r="G111" s="281" t="s">
        <v>295</v>
      </c>
      <c r="H111" s="282">
        <v>1</v>
      </c>
      <c r="I111" s="283"/>
      <c r="J111" s="284">
        <f>ROUND(I111*H111,2)</f>
        <v>0</v>
      </c>
      <c r="K111" s="280" t="s">
        <v>19</v>
      </c>
      <c r="L111" s="285"/>
      <c r="M111" s="286" t="s">
        <v>19</v>
      </c>
      <c r="N111" s="287"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498</v>
      </c>
      <c r="AT111" s="227" t="s">
        <v>424</v>
      </c>
      <c r="AU111" s="227" t="s">
        <v>83</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368</v>
      </c>
      <c r="BM111" s="227" t="s">
        <v>5556</v>
      </c>
    </row>
    <row r="112" s="2" customFormat="1" ht="16.5" customHeight="1">
      <c r="A112" s="40"/>
      <c r="B112" s="41"/>
      <c r="C112" s="278" t="s">
        <v>349</v>
      </c>
      <c r="D112" s="278" t="s">
        <v>424</v>
      </c>
      <c r="E112" s="279" t="s">
        <v>3848</v>
      </c>
      <c r="F112" s="280" t="s">
        <v>3849</v>
      </c>
      <c r="G112" s="281" t="s">
        <v>3846</v>
      </c>
      <c r="H112" s="282">
        <v>3</v>
      </c>
      <c r="I112" s="283"/>
      <c r="J112" s="284">
        <f>ROUND(I112*H112,2)</f>
        <v>0</v>
      </c>
      <c r="K112" s="280" t="s">
        <v>19</v>
      </c>
      <c r="L112" s="285"/>
      <c r="M112" s="286" t="s">
        <v>19</v>
      </c>
      <c r="N112" s="28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498</v>
      </c>
      <c r="AT112" s="227" t="s">
        <v>424</v>
      </c>
      <c r="AU112" s="227" t="s">
        <v>83</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368</v>
      </c>
      <c r="BM112" s="227" t="s">
        <v>5557</v>
      </c>
    </row>
    <row r="113" s="2" customFormat="1" ht="16.5" customHeight="1">
      <c r="A113" s="40"/>
      <c r="B113" s="41"/>
      <c r="C113" s="278" t="s">
        <v>8</v>
      </c>
      <c r="D113" s="278" t="s">
        <v>424</v>
      </c>
      <c r="E113" s="279" t="s">
        <v>5558</v>
      </c>
      <c r="F113" s="280" t="s">
        <v>3852</v>
      </c>
      <c r="G113" s="281" t="s">
        <v>295</v>
      </c>
      <c r="H113" s="282">
        <v>1</v>
      </c>
      <c r="I113" s="283"/>
      <c r="J113" s="284">
        <f>ROUND(I113*H113,2)</f>
        <v>0</v>
      </c>
      <c r="K113" s="280" t="s">
        <v>19</v>
      </c>
      <c r="L113" s="285"/>
      <c r="M113" s="286" t="s">
        <v>19</v>
      </c>
      <c r="N113" s="287"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498</v>
      </c>
      <c r="AT113" s="227" t="s">
        <v>424</v>
      </c>
      <c r="AU113" s="227" t="s">
        <v>83</v>
      </c>
      <c r="AY113" s="19" t="s">
        <v>210</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368</v>
      </c>
      <c r="BM113" s="227" t="s">
        <v>5559</v>
      </c>
    </row>
    <row r="114" s="2" customFormat="1" ht="16.5" customHeight="1">
      <c r="A114" s="40"/>
      <c r="B114" s="41"/>
      <c r="C114" s="278" t="s">
        <v>368</v>
      </c>
      <c r="D114" s="278" t="s">
        <v>424</v>
      </c>
      <c r="E114" s="279" t="s">
        <v>5560</v>
      </c>
      <c r="F114" s="280" t="s">
        <v>3978</v>
      </c>
      <c r="G114" s="281" t="s">
        <v>2181</v>
      </c>
      <c r="H114" s="301"/>
      <c r="I114" s="283"/>
      <c r="J114" s="284">
        <f>ROUND(I114*H114,2)</f>
        <v>0</v>
      </c>
      <c r="K114" s="280" t="s">
        <v>19</v>
      </c>
      <c r="L114" s="285"/>
      <c r="M114" s="286" t="s">
        <v>19</v>
      </c>
      <c r="N114" s="28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498</v>
      </c>
      <c r="AT114" s="227" t="s">
        <v>424</v>
      </c>
      <c r="AU114" s="227" t="s">
        <v>83</v>
      </c>
      <c r="AY114" s="19" t="s">
        <v>210</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368</v>
      </c>
      <c r="BM114" s="227" t="s">
        <v>5561</v>
      </c>
    </row>
    <row r="115" s="2" customFormat="1" ht="16.5" customHeight="1">
      <c r="A115" s="40"/>
      <c r="B115" s="41"/>
      <c r="C115" s="278" t="s">
        <v>374</v>
      </c>
      <c r="D115" s="278" t="s">
        <v>424</v>
      </c>
      <c r="E115" s="279" t="s">
        <v>5562</v>
      </c>
      <c r="F115" s="280" t="s">
        <v>3981</v>
      </c>
      <c r="G115" s="281" t="s">
        <v>2181</v>
      </c>
      <c r="H115" s="301"/>
      <c r="I115" s="283"/>
      <c r="J115" s="284">
        <f>ROUND(I115*H115,2)</f>
        <v>0</v>
      </c>
      <c r="K115" s="280" t="s">
        <v>19</v>
      </c>
      <c r="L115" s="285"/>
      <c r="M115" s="286" t="s">
        <v>19</v>
      </c>
      <c r="N115" s="287"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498</v>
      </c>
      <c r="AT115" s="227" t="s">
        <v>424</v>
      </c>
      <c r="AU115" s="227" t="s">
        <v>83</v>
      </c>
      <c r="AY115" s="19" t="s">
        <v>210</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368</v>
      </c>
      <c r="BM115" s="227" t="s">
        <v>5563</v>
      </c>
    </row>
    <row r="116" s="2" customFormat="1" ht="16.5" customHeight="1">
      <c r="A116" s="40"/>
      <c r="B116" s="41"/>
      <c r="C116" s="278" t="s">
        <v>386</v>
      </c>
      <c r="D116" s="278" t="s">
        <v>424</v>
      </c>
      <c r="E116" s="279" t="s">
        <v>5564</v>
      </c>
      <c r="F116" s="280" t="s">
        <v>3864</v>
      </c>
      <c r="G116" s="281" t="s">
        <v>2181</v>
      </c>
      <c r="H116" s="301"/>
      <c r="I116" s="283"/>
      <c r="J116" s="284">
        <f>ROUND(I116*H116,2)</f>
        <v>0</v>
      </c>
      <c r="K116" s="280" t="s">
        <v>19</v>
      </c>
      <c r="L116" s="285"/>
      <c r="M116" s="286" t="s">
        <v>19</v>
      </c>
      <c r="N116" s="28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498</v>
      </c>
      <c r="AT116" s="227" t="s">
        <v>424</v>
      </c>
      <c r="AU116" s="227" t="s">
        <v>83</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5565</v>
      </c>
    </row>
    <row r="117" s="12" customFormat="1" ht="22.8" customHeight="1">
      <c r="A117" s="12"/>
      <c r="B117" s="200"/>
      <c r="C117" s="201"/>
      <c r="D117" s="202" t="s">
        <v>73</v>
      </c>
      <c r="E117" s="214" t="s">
        <v>3809</v>
      </c>
      <c r="F117" s="214" t="s">
        <v>5566</v>
      </c>
      <c r="G117" s="201"/>
      <c r="H117" s="201"/>
      <c r="I117" s="204"/>
      <c r="J117" s="215">
        <f>BK117</f>
        <v>0</v>
      </c>
      <c r="K117" s="201"/>
      <c r="L117" s="206"/>
      <c r="M117" s="207"/>
      <c r="N117" s="208"/>
      <c r="O117" s="208"/>
      <c r="P117" s="209">
        <f>SUM(P118:P123)</f>
        <v>0</v>
      </c>
      <c r="Q117" s="208"/>
      <c r="R117" s="209">
        <f>SUM(R118:R123)</f>
        <v>0</v>
      </c>
      <c r="S117" s="208"/>
      <c r="T117" s="210">
        <f>SUM(T118:T123)</f>
        <v>0</v>
      </c>
      <c r="U117" s="12"/>
      <c r="V117" s="12"/>
      <c r="W117" s="12"/>
      <c r="X117" s="12"/>
      <c r="Y117" s="12"/>
      <c r="Z117" s="12"/>
      <c r="AA117" s="12"/>
      <c r="AB117" s="12"/>
      <c r="AC117" s="12"/>
      <c r="AD117" s="12"/>
      <c r="AE117" s="12"/>
      <c r="AR117" s="211" t="s">
        <v>83</v>
      </c>
      <c r="AT117" s="212" t="s">
        <v>73</v>
      </c>
      <c r="AU117" s="212" t="s">
        <v>81</v>
      </c>
      <c r="AY117" s="211" t="s">
        <v>210</v>
      </c>
      <c r="BK117" s="213">
        <f>SUM(BK118:BK123)</f>
        <v>0</v>
      </c>
    </row>
    <row r="118" s="2" customFormat="1" ht="16.5" customHeight="1">
      <c r="A118" s="40"/>
      <c r="B118" s="41"/>
      <c r="C118" s="278" t="s">
        <v>399</v>
      </c>
      <c r="D118" s="278" t="s">
        <v>424</v>
      </c>
      <c r="E118" s="279" t="s">
        <v>5567</v>
      </c>
      <c r="F118" s="280" t="s">
        <v>3868</v>
      </c>
      <c r="G118" s="281" t="s">
        <v>2181</v>
      </c>
      <c r="H118" s="301"/>
      <c r="I118" s="283"/>
      <c r="J118" s="284">
        <f>ROUND(I118*H118,2)</f>
        <v>0</v>
      </c>
      <c r="K118" s="280" t="s">
        <v>19</v>
      </c>
      <c r="L118" s="285"/>
      <c r="M118" s="286" t="s">
        <v>19</v>
      </c>
      <c r="N118" s="28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498</v>
      </c>
      <c r="AT118" s="227" t="s">
        <v>424</v>
      </c>
      <c r="AU118" s="227" t="s">
        <v>83</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5568</v>
      </c>
    </row>
    <row r="119" s="2" customFormat="1" ht="16.5" customHeight="1">
      <c r="A119" s="40"/>
      <c r="B119" s="41"/>
      <c r="C119" s="278" t="s">
        <v>406</v>
      </c>
      <c r="D119" s="278" t="s">
        <v>424</v>
      </c>
      <c r="E119" s="279" t="s">
        <v>5569</v>
      </c>
      <c r="F119" s="280" t="s">
        <v>3871</v>
      </c>
      <c r="G119" s="281" t="s">
        <v>2181</v>
      </c>
      <c r="H119" s="301"/>
      <c r="I119" s="283"/>
      <c r="J119" s="284">
        <f>ROUND(I119*H119,2)</f>
        <v>0</v>
      </c>
      <c r="K119" s="280" t="s">
        <v>19</v>
      </c>
      <c r="L119" s="285"/>
      <c r="M119" s="286" t="s">
        <v>19</v>
      </c>
      <c r="N119" s="287"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498</v>
      </c>
      <c r="AT119" s="227" t="s">
        <v>424</v>
      </c>
      <c r="AU119" s="227" t="s">
        <v>83</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368</v>
      </c>
      <c r="BM119" s="227" t="s">
        <v>5570</v>
      </c>
    </row>
    <row r="120" s="2" customFormat="1" ht="16.5" customHeight="1">
      <c r="A120" s="40"/>
      <c r="B120" s="41"/>
      <c r="C120" s="278" t="s">
        <v>7</v>
      </c>
      <c r="D120" s="278" t="s">
        <v>424</v>
      </c>
      <c r="E120" s="279" t="s">
        <v>4643</v>
      </c>
      <c r="F120" s="280" t="s">
        <v>3877</v>
      </c>
      <c r="G120" s="281" t="s">
        <v>295</v>
      </c>
      <c r="H120" s="282">
        <v>1</v>
      </c>
      <c r="I120" s="283"/>
      <c r="J120" s="284">
        <f>ROUND(I120*H120,2)</f>
        <v>0</v>
      </c>
      <c r="K120" s="280" t="s">
        <v>19</v>
      </c>
      <c r="L120" s="285"/>
      <c r="M120" s="286" t="s">
        <v>19</v>
      </c>
      <c r="N120" s="28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498</v>
      </c>
      <c r="AT120" s="227" t="s">
        <v>424</v>
      </c>
      <c r="AU120" s="227" t="s">
        <v>83</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368</v>
      </c>
      <c r="BM120" s="227" t="s">
        <v>5571</v>
      </c>
    </row>
    <row r="121" s="2" customFormat="1" ht="16.5" customHeight="1">
      <c r="A121" s="40"/>
      <c r="B121" s="41"/>
      <c r="C121" s="278" t="s">
        <v>423</v>
      </c>
      <c r="D121" s="278" t="s">
        <v>424</v>
      </c>
      <c r="E121" s="279" t="s">
        <v>5572</v>
      </c>
      <c r="F121" s="280" t="s">
        <v>3880</v>
      </c>
      <c r="G121" s="281" t="s">
        <v>295</v>
      </c>
      <c r="H121" s="282">
        <v>1</v>
      </c>
      <c r="I121" s="283"/>
      <c r="J121" s="284">
        <f>ROUND(I121*H121,2)</f>
        <v>0</v>
      </c>
      <c r="K121" s="280" t="s">
        <v>19</v>
      </c>
      <c r="L121" s="285"/>
      <c r="M121" s="286" t="s">
        <v>19</v>
      </c>
      <c r="N121" s="287"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498</v>
      </c>
      <c r="AT121" s="227" t="s">
        <v>424</v>
      </c>
      <c r="AU121" s="227" t="s">
        <v>83</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368</v>
      </c>
      <c r="BM121" s="227" t="s">
        <v>5573</v>
      </c>
    </row>
    <row r="122" s="2" customFormat="1" ht="16.5" customHeight="1">
      <c r="A122" s="40"/>
      <c r="B122" s="41"/>
      <c r="C122" s="278" t="s">
        <v>428</v>
      </c>
      <c r="D122" s="278" t="s">
        <v>424</v>
      </c>
      <c r="E122" s="279" t="s">
        <v>5574</v>
      </c>
      <c r="F122" s="280" t="s">
        <v>3883</v>
      </c>
      <c r="G122" s="281" t="s">
        <v>295</v>
      </c>
      <c r="H122" s="282">
        <v>1</v>
      </c>
      <c r="I122" s="283"/>
      <c r="J122" s="284">
        <f>ROUND(I122*H122,2)</f>
        <v>0</v>
      </c>
      <c r="K122" s="280" t="s">
        <v>19</v>
      </c>
      <c r="L122" s="285"/>
      <c r="M122" s="286" t="s">
        <v>19</v>
      </c>
      <c r="N122" s="28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498</v>
      </c>
      <c r="AT122" s="227" t="s">
        <v>424</v>
      </c>
      <c r="AU122" s="227" t="s">
        <v>83</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368</v>
      </c>
      <c r="BM122" s="227" t="s">
        <v>5575</v>
      </c>
    </row>
    <row r="123" s="2" customFormat="1" ht="16.5" customHeight="1">
      <c r="A123" s="40"/>
      <c r="B123" s="41"/>
      <c r="C123" s="278" t="s">
        <v>435</v>
      </c>
      <c r="D123" s="278" t="s">
        <v>424</v>
      </c>
      <c r="E123" s="279" t="s">
        <v>5576</v>
      </c>
      <c r="F123" s="280" t="s">
        <v>3886</v>
      </c>
      <c r="G123" s="281" t="s">
        <v>295</v>
      </c>
      <c r="H123" s="282">
        <v>1</v>
      </c>
      <c r="I123" s="283"/>
      <c r="J123" s="284">
        <f>ROUND(I123*H123,2)</f>
        <v>0</v>
      </c>
      <c r="K123" s="280" t="s">
        <v>19</v>
      </c>
      <c r="L123" s="285"/>
      <c r="M123" s="302" t="s">
        <v>19</v>
      </c>
      <c r="N123" s="303" t="s">
        <v>45</v>
      </c>
      <c r="O123" s="292"/>
      <c r="P123" s="293">
        <f>O123*H123</f>
        <v>0</v>
      </c>
      <c r="Q123" s="293">
        <v>0</v>
      </c>
      <c r="R123" s="293">
        <f>Q123*H123</f>
        <v>0</v>
      </c>
      <c r="S123" s="293">
        <v>0</v>
      </c>
      <c r="T123" s="294">
        <f>S123*H123</f>
        <v>0</v>
      </c>
      <c r="U123" s="40"/>
      <c r="V123" s="40"/>
      <c r="W123" s="40"/>
      <c r="X123" s="40"/>
      <c r="Y123" s="40"/>
      <c r="Z123" s="40"/>
      <c r="AA123" s="40"/>
      <c r="AB123" s="40"/>
      <c r="AC123" s="40"/>
      <c r="AD123" s="40"/>
      <c r="AE123" s="40"/>
      <c r="AR123" s="227" t="s">
        <v>498</v>
      </c>
      <c r="AT123" s="227" t="s">
        <v>424</v>
      </c>
      <c r="AU123" s="227" t="s">
        <v>83</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368</v>
      </c>
      <c r="BM123" s="227" t="s">
        <v>5577</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GXflvEdFZttPHZXy3zDIDh0KW2H8yL2tetzUI+yPfY1QarqHDMpIBaKfvgiyXOUoSq2z5A7itu9F4vy2NATQLA==" hashValue="EaQ8AADDe+xbmw1dWaJEeIgUy4GXBPJWzNUe1A+utCwBWDodXANac+HLo09AndxMvW7NQ6oCOgGmjboCIae07g==" algorithmName="SHA-512" password="CC35"/>
  <autoFilter ref="C94:K12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c r="B8" s="22"/>
      <c r="D8" s="145" t="s">
        <v>167</v>
      </c>
      <c r="L8" s="22"/>
    </row>
    <row r="9" s="1" customFormat="1" ht="16.5" customHeight="1">
      <c r="B9" s="22"/>
      <c r="E9" s="146" t="s">
        <v>4931</v>
      </c>
      <c r="F9" s="1"/>
      <c r="G9" s="1"/>
      <c r="H9" s="1"/>
      <c r="L9" s="22"/>
    </row>
    <row r="10" s="1" customFormat="1" ht="12" customHeight="1">
      <c r="B10" s="22"/>
      <c r="D10" s="145" t="s">
        <v>169</v>
      </c>
      <c r="L10" s="22"/>
    </row>
    <row r="11" s="2" customFormat="1" ht="16.5" customHeight="1">
      <c r="A11" s="40"/>
      <c r="B11" s="46"/>
      <c r="C11" s="40"/>
      <c r="D11" s="40"/>
      <c r="E11" s="147" t="s">
        <v>4115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171</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4116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27</v>
      </c>
      <c r="G16" s="40"/>
      <c r="H16" s="40"/>
      <c r="I16" s="145" t="s">
        <v>23</v>
      </c>
      <c r="J16" s="150" t="str">
        <f>'Rekapitulace stavby'!AN8</f>
        <v>2. 5. 2022</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28</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06083927</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FAPAL s.r.o.</v>
      </c>
      <c r="F25" s="40"/>
      <c r="G25" s="40"/>
      <c r="H25" s="40"/>
      <c r="I25" s="145" t="s">
        <v>28</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35</v>
      </c>
      <c r="E27" s="40"/>
      <c r="F27" s="40"/>
      <c r="G27" s="40"/>
      <c r="H27" s="40"/>
      <c r="I27" s="145" t="s">
        <v>26</v>
      </c>
      <c r="J27" s="135" t="str">
        <f>IF('Rekapitulace stavby'!AN19="","",'Rekapitulace stavby'!AN19)</f>
        <v>47747528</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Veronika Šoulová</v>
      </c>
      <c r="F28" s="40"/>
      <c r="G28" s="40"/>
      <c r="H28" s="40"/>
      <c r="I28" s="145" t="s">
        <v>28</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ROUND((SUM(BE94:BE294)),  2)</f>
        <v>0</v>
      </c>
      <c r="G37" s="40"/>
      <c r="H37" s="40"/>
      <c r="I37" s="160">
        <v>0.20999999999999999</v>
      </c>
      <c r="J37" s="159">
        <f>ROUND(((SUM(BE94:BE294))*I37),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ROUND((SUM(BF94:BF294)),  2)</f>
        <v>0</v>
      </c>
      <c r="G38" s="40"/>
      <c r="H38" s="40"/>
      <c r="I38" s="160">
        <v>0.14999999999999999</v>
      </c>
      <c r="J38" s="159">
        <f>ROUND(((SUM(BF94:BF294))*I38),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ROUND((SUM(BG94:BG294)),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ROUND((SUM(BH94:BH294)),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ROUND((SUM(BI94:BI294)),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173</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Revitalizace Starého děkanství, Nymburk</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167</v>
      </c>
      <c r="D53" s="24"/>
      <c r="E53" s="24"/>
      <c r="F53" s="24"/>
      <c r="G53" s="24"/>
      <c r="H53" s="24"/>
      <c r="I53" s="24"/>
      <c r="J53" s="24"/>
      <c r="K53" s="24"/>
      <c r="L53" s="22"/>
    </row>
    <row r="54" s="1" customFormat="1" ht="16.5" customHeight="1">
      <c r="B54" s="23"/>
      <c r="C54" s="24"/>
      <c r="D54" s="24"/>
      <c r="E54" s="172" t="s">
        <v>4931</v>
      </c>
      <c r="F54" s="24"/>
      <c r="G54" s="24"/>
      <c r="H54" s="24"/>
      <c r="I54" s="24"/>
      <c r="J54" s="24"/>
      <c r="K54" s="24"/>
      <c r="L54" s="22"/>
    </row>
    <row r="55" s="1" customFormat="1" ht="12" customHeight="1">
      <c r="B55" s="23"/>
      <c r="C55" s="34" t="s">
        <v>169</v>
      </c>
      <c r="D55" s="24"/>
      <c r="E55" s="24"/>
      <c r="F55" s="24"/>
      <c r="G55" s="24"/>
      <c r="H55" s="24"/>
      <c r="I55" s="24"/>
      <c r="J55" s="24"/>
      <c r="K55" s="24"/>
      <c r="L55" s="22"/>
    </row>
    <row r="56" s="2" customFormat="1" ht="16.5" customHeight="1">
      <c r="A56" s="40"/>
      <c r="B56" s="41"/>
      <c r="C56" s="42"/>
      <c r="D56" s="42"/>
      <c r="E56" s="173" t="s">
        <v>4115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171</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03.1 - Návrh úprav parteru</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2. 5. 2022</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31</v>
      </c>
      <c r="J62" s="38" t="str">
        <f>E25</f>
        <v>FAPAL s.r.o.</v>
      </c>
      <c r="K62" s="42"/>
      <c r="L62" s="148"/>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35</v>
      </c>
      <c r="J63" s="38" t="str">
        <f>E28</f>
        <v>Veronika Šoulová</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174</v>
      </c>
      <c r="D65" s="175"/>
      <c r="E65" s="175"/>
      <c r="F65" s="175"/>
      <c r="G65" s="175"/>
      <c r="H65" s="175"/>
      <c r="I65" s="175"/>
      <c r="J65" s="176" t="s">
        <v>175</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176</v>
      </c>
    </row>
    <row r="68" s="9" customFormat="1" ht="24.96" customHeight="1">
      <c r="A68" s="9"/>
      <c r="B68" s="178"/>
      <c r="C68" s="179"/>
      <c r="D68" s="180" t="s">
        <v>5578</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4118</v>
      </c>
      <c r="E69" s="181"/>
      <c r="F69" s="181"/>
      <c r="G69" s="181"/>
      <c r="H69" s="181"/>
      <c r="I69" s="181"/>
      <c r="J69" s="182">
        <f>J289</f>
        <v>0</v>
      </c>
      <c r="K69" s="179"/>
      <c r="L69" s="183"/>
      <c r="S69" s="9"/>
      <c r="T69" s="9"/>
      <c r="U69" s="9"/>
      <c r="V69" s="9"/>
      <c r="W69" s="9"/>
      <c r="X69" s="9"/>
      <c r="Y69" s="9"/>
      <c r="Z69" s="9"/>
      <c r="AA69" s="9"/>
      <c r="AB69" s="9"/>
      <c r="AC69" s="9"/>
      <c r="AD69" s="9"/>
      <c r="AE69" s="9"/>
    </row>
    <row r="70" s="10" customFormat="1" ht="19.92" customHeight="1">
      <c r="A70" s="10"/>
      <c r="B70" s="184"/>
      <c r="C70" s="126"/>
      <c r="D70" s="185" t="s">
        <v>185</v>
      </c>
      <c r="E70" s="186"/>
      <c r="F70" s="186"/>
      <c r="G70" s="186"/>
      <c r="H70" s="186"/>
      <c r="I70" s="186"/>
      <c r="J70" s="187">
        <f>J290</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195</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Revitalizace Starého děkanství, Nymburk</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167</v>
      </c>
      <c r="D81" s="24"/>
      <c r="E81" s="24"/>
      <c r="F81" s="24"/>
      <c r="G81" s="24"/>
      <c r="H81" s="24"/>
      <c r="I81" s="24"/>
      <c r="J81" s="24"/>
      <c r="K81" s="24"/>
      <c r="L81" s="22"/>
    </row>
    <row r="82" s="1" customFormat="1" ht="16.5" customHeight="1">
      <c r="B82" s="23"/>
      <c r="C82" s="24"/>
      <c r="D82" s="24"/>
      <c r="E82" s="172" t="s">
        <v>4931</v>
      </c>
      <c r="F82" s="24"/>
      <c r="G82" s="24"/>
      <c r="H82" s="24"/>
      <c r="I82" s="24"/>
      <c r="J82" s="24"/>
      <c r="K82" s="24"/>
      <c r="L82" s="22"/>
    </row>
    <row r="83" s="1" customFormat="1" ht="12" customHeight="1">
      <c r="B83" s="23"/>
      <c r="C83" s="34" t="s">
        <v>169</v>
      </c>
      <c r="D83" s="24"/>
      <c r="E83" s="24"/>
      <c r="F83" s="24"/>
      <c r="G83" s="24"/>
      <c r="H83" s="24"/>
      <c r="I83" s="24"/>
      <c r="J83" s="24"/>
      <c r="K83" s="24"/>
      <c r="L83" s="22"/>
    </row>
    <row r="84" s="2" customFormat="1" ht="16.5" customHeight="1">
      <c r="A84" s="40"/>
      <c r="B84" s="41"/>
      <c r="C84" s="42"/>
      <c r="D84" s="42"/>
      <c r="E84" s="173" t="s">
        <v>4115</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171</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03.1 - Návrh úprav parteru</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2. 5. 2022</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31</v>
      </c>
      <c r="J90" s="38" t="str">
        <f>E25</f>
        <v>FAPAL s.r.o.</v>
      </c>
      <c r="K90" s="42"/>
      <c r="L90" s="148"/>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IF(E22="","",E22)</f>
        <v>Vyplň údaj</v>
      </c>
      <c r="G91" s="42"/>
      <c r="H91" s="42"/>
      <c r="I91" s="34" t="s">
        <v>35</v>
      </c>
      <c r="J91" s="38" t="str">
        <f>E28</f>
        <v>Veronika Šoulová</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196</v>
      </c>
      <c r="D93" s="192" t="s">
        <v>59</v>
      </c>
      <c r="E93" s="192" t="s">
        <v>55</v>
      </c>
      <c r="F93" s="192" t="s">
        <v>56</v>
      </c>
      <c r="G93" s="192" t="s">
        <v>197</v>
      </c>
      <c r="H93" s="192" t="s">
        <v>198</v>
      </c>
      <c r="I93" s="192" t="s">
        <v>199</v>
      </c>
      <c r="J93" s="192" t="s">
        <v>175</v>
      </c>
      <c r="K93" s="193" t="s">
        <v>200</v>
      </c>
      <c r="L93" s="194"/>
      <c r="M93" s="94" t="s">
        <v>19</v>
      </c>
      <c r="N93" s="95" t="s">
        <v>44</v>
      </c>
      <c r="O93" s="95" t="s">
        <v>201</v>
      </c>
      <c r="P93" s="95" t="s">
        <v>202</v>
      </c>
      <c r="Q93" s="95" t="s">
        <v>203</v>
      </c>
      <c r="R93" s="95" t="s">
        <v>204</v>
      </c>
      <c r="S93" s="95" t="s">
        <v>205</v>
      </c>
      <c r="T93" s="96" t="s">
        <v>206</v>
      </c>
      <c r="U93" s="189"/>
      <c r="V93" s="189"/>
      <c r="W93" s="189"/>
      <c r="X93" s="189"/>
      <c r="Y93" s="189"/>
      <c r="Z93" s="189"/>
      <c r="AA93" s="189"/>
      <c r="AB93" s="189"/>
      <c r="AC93" s="189"/>
      <c r="AD93" s="189"/>
      <c r="AE93" s="189"/>
    </row>
    <row r="94" s="2" customFormat="1" ht="22.8" customHeight="1">
      <c r="A94" s="40"/>
      <c r="B94" s="41"/>
      <c r="C94" s="101" t="s">
        <v>207</v>
      </c>
      <c r="D94" s="42"/>
      <c r="E94" s="42"/>
      <c r="F94" s="42"/>
      <c r="G94" s="42"/>
      <c r="H94" s="42"/>
      <c r="I94" s="42"/>
      <c r="J94" s="195">
        <f>BK94</f>
        <v>0</v>
      </c>
      <c r="K94" s="42"/>
      <c r="L94" s="46"/>
      <c r="M94" s="97"/>
      <c r="N94" s="196"/>
      <c r="O94" s="98"/>
      <c r="P94" s="197">
        <f>P95+P289</f>
        <v>0</v>
      </c>
      <c r="Q94" s="98"/>
      <c r="R94" s="197">
        <f>R95+R289</f>
        <v>12.83339269</v>
      </c>
      <c r="S94" s="98"/>
      <c r="T94" s="198">
        <f>T95+T289</f>
        <v>0.0053899999999999998</v>
      </c>
      <c r="U94" s="40"/>
      <c r="V94" s="40"/>
      <c r="W94" s="40"/>
      <c r="X94" s="40"/>
      <c r="Y94" s="40"/>
      <c r="Z94" s="40"/>
      <c r="AA94" s="40"/>
      <c r="AB94" s="40"/>
      <c r="AC94" s="40"/>
      <c r="AD94" s="40"/>
      <c r="AE94" s="40"/>
      <c r="AT94" s="19" t="s">
        <v>73</v>
      </c>
      <c r="AU94" s="19" t="s">
        <v>176</v>
      </c>
      <c r="BK94" s="199">
        <f>BK95+BK289</f>
        <v>0</v>
      </c>
    </row>
    <row r="95" s="12" customFormat="1" ht="25.92" customHeight="1">
      <c r="A95" s="12"/>
      <c r="B95" s="200"/>
      <c r="C95" s="201"/>
      <c r="D95" s="202" t="s">
        <v>73</v>
      </c>
      <c r="E95" s="203" t="s">
        <v>3481</v>
      </c>
      <c r="F95" s="203" t="s">
        <v>5579</v>
      </c>
      <c r="G95" s="201"/>
      <c r="H95" s="201"/>
      <c r="I95" s="204"/>
      <c r="J95" s="205">
        <f>BK95</f>
        <v>0</v>
      </c>
      <c r="K95" s="201"/>
      <c r="L95" s="206"/>
      <c r="M95" s="207"/>
      <c r="N95" s="208"/>
      <c r="O95" s="208"/>
      <c r="P95" s="209">
        <f>SUM(P96:P288)</f>
        <v>0</v>
      </c>
      <c r="Q95" s="208"/>
      <c r="R95" s="209">
        <f>SUM(R96:R288)</f>
        <v>12.83339269</v>
      </c>
      <c r="S95" s="208"/>
      <c r="T95" s="210">
        <f>SUM(T96:T288)</f>
        <v>0.0053899999999999998</v>
      </c>
      <c r="U95" s="12"/>
      <c r="V95" s="12"/>
      <c r="W95" s="12"/>
      <c r="X95" s="12"/>
      <c r="Y95" s="12"/>
      <c r="Z95" s="12"/>
      <c r="AA95" s="12"/>
      <c r="AB95" s="12"/>
      <c r="AC95" s="12"/>
      <c r="AD95" s="12"/>
      <c r="AE95" s="12"/>
      <c r="AR95" s="211" t="s">
        <v>81</v>
      </c>
      <c r="AT95" s="212" t="s">
        <v>73</v>
      </c>
      <c r="AU95" s="212" t="s">
        <v>74</v>
      </c>
      <c r="AY95" s="211" t="s">
        <v>210</v>
      </c>
      <c r="BK95" s="213">
        <f>SUM(BK96:BK288)</f>
        <v>0</v>
      </c>
    </row>
    <row r="96" s="2" customFormat="1" ht="16.5" customHeight="1">
      <c r="A96" s="40"/>
      <c r="B96" s="41"/>
      <c r="C96" s="216" t="s">
        <v>81</v>
      </c>
      <c r="D96" s="216" t="s">
        <v>212</v>
      </c>
      <c r="E96" s="217" t="s">
        <v>4471</v>
      </c>
      <c r="F96" s="218" t="s">
        <v>4472</v>
      </c>
      <c r="G96" s="219" t="s">
        <v>270</v>
      </c>
      <c r="H96" s="220">
        <v>1.0800000000000001</v>
      </c>
      <c r="I96" s="221"/>
      <c r="J96" s="222">
        <f>ROUND(I96*H96,2)</f>
        <v>0</v>
      </c>
      <c r="K96" s="218" t="s">
        <v>216</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217</v>
      </c>
      <c r="AT96" s="227" t="s">
        <v>212</v>
      </c>
      <c r="AU96" s="227" t="s">
        <v>81</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217</v>
      </c>
      <c r="BM96" s="227" t="s">
        <v>498</v>
      </c>
    </row>
    <row r="97" s="2" customFormat="1">
      <c r="A97" s="40"/>
      <c r="B97" s="41"/>
      <c r="C97" s="42"/>
      <c r="D97" s="229" t="s">
        <v>219</v>
      </c>
      <c r="E97" s="42"/>
      <c r="F97" s="230" t="s">
        <v>4474</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219</v>
      </c>
      <c r="AU97" s="19" t="s">
        <v>81</v>
      </c>
    </row>
    <row r="98" s="14" customFormat="1">
      <c r="A98" s="14"/>
      <c r="B98" s="245"/>
      <c r="C98" s="246"/>
      <c r="D98" s="236" t="s">
        <v>221</v>
      </c>
      <c r="E98" s="247" t="s">
        <v>19</v>
      </c>
      <c r="F98" s="248" t="s">
        <v>5580</v>
      </c>
      <c r="G98" s="246"/>
      <c r="H98" s="249">
        <v>1.0800000000000001</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221</v>
      </c>
      <c r="AU98" s="255" t="s">
        <v>81</v>
      </c>
      <c r="AV98" s="14" t="s">
        <v>83</v>
      </c>
      <c r="AW98" s="14" t="s">
        <v>34</v>
      </c>
      <c r="AX98" s="14" t="s">
        <v>81</v>
      </c>
      <c r="AY98" s="255" t="s">
        <v>210</v>
      </c>
    </row>
    <row r="99" s="2" customFormat="1" ht="24.15" customHeight="1">
      <c r="A99" s="40"/>
      <c r="B99" s="41"/>
      <c r="C99" s="216" t="s">
        <v>83</v>
      </c>
      <c r="D99" s="216" t="s">
        <v>212</v>
      </c>
      <c r="E99" s="217" t="s">
        <v>5581</v>
      </c>
      <c r="F99" s="218" t="s">
        <v>5582</v>
      </c>
      <c r="G99" s="219" t="s">
        <v>215</v>
      </c>
      <c r="H99" s="220">
        <v>0.64800000000000002</v>
      </c>
      <c r="I99" s="221"/>
      <c r="J99" s="222">
        <f>ROUND(I99*H99,2)</f>
        <v>0</v>
      </c>
      <c r="K99" s="218" t="s">
        <v>216</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217</v>
      </c>
      <c r="AT99" s="227" t="s">
        <v>212</v>
      </c>
      <c r="AU99" s="227" t="s">
        <v>81</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217</v>
      </c>
      <c r="BM99" s="227" t="s">
        <v>514</v>
      </c>
    </row>
    <row r="100" s="2" customFormat="1">
      <c r="A100" s="40"/>
      <c r="B100" s="41"/>
      <c r="C100" s="42"/>
      <c r="D100" s="229" t="s">
        <v>219</v>
      </c>
      <c r="E100" s="42"/>
      <c r="F100" s="230" t="s">
        <v>5583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219</v>
      </c>
      <c r="AU100" s="19" t="s">
        <v>81</v>
      </c>
    </row>
    <row r="101" s="13" customFormat="1">
      <c r="A101" s="13"/>
      <c r="B101" s="234"/>
      <c r="C101" s="235"/>
      <c r="D101" s="236" t="s">
        <v>221</v>
      </c>
      <c r="E101" s="237" t="s">
        <v>19</v>
      </c>
      <c r="F101" s="238" t="s">
        <v>5584</v>
      </c>
      <c r="G101" s="235"/>
      <c r="H101" s="237" t="s">
        <v>19</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221</v>
      </c>
      <c r="AU101" s="244" t="s">
        <v>81</v>
      </c>
      <c r="AV101" s="13" t="s">
        <v>81</v>
      </c>
      <c r="AW101" s="13" t="s">
        <v>34</v>
      </c>
      <c r="AX101" s="13" t="s">
        <v>74</v>
      </c>
      <c r="AY101" s="244" t="s">
        <v>210</v>
      </c>
    </row>
    <row r="102" s="14" customFormat="1">
      <c r="A102" s="14"/>
      <c r="B102" s="245"/>
      <c r="C102" s="246"/>
      <c r="D102" s="236" t="s">
        <v>221</v>
      </c>
      <c r="E102" s="247" t="s">
        <v>19</v>
      </c>
      <c r="F102" s="248" t="s">
        <v>5585</v>
      </c>
      <c r="G102" s="246"/>
      <c r="H102" s="249">
        <v>0.64800000000000002</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221</v>
      </c>
      <c r="AU102" s="255" t="s">
        <v>81</v>
      </c>
      <c r="AV102" s="14" t="s">
        <v>83</v>
      </c>
      <c r="AW102" s="14" t="s">
        <v>34</v>
      </c>
      <c r="AX102" s="14" t="s">
        <v>74</v>
      </c>
      <c r="AY102" s="255" t="s">
        <v>210</v>
      </c>
    </row>
    <row r="103" s="16" customFormat="1">
      <c r="A103" s="16"/>
      <c r="B103" s="267"/>
      <c r="C103" s="268"/>
      <c r="D103" s="236" t="s">
        <v>221</v>
      </c>
      <c r="E103" s="269" t="s">
        <v>19</v>
      </c>
      <c r="F103" s="270" t="s">
        <v>236</v>
      </c>
      <c r="G103" s="268"/>
      <c r="H103" s="271">
        <v>0.64800000000000002</v>
      </c>
      <c r="I103" s="272"/>
      <c r="J103" s="268"/>
      <c r="K103" s="268"/>
      <c r="L103" s="273"/>
      <c r="M103" s="274"/>
      <c r="N103" s="275"/>
      <c r="O103" s="275"/>
      <c r="P103" s="275"/>
      <c r="Q103" s="275"/>
      <c r="R103" s="275"/>
      <c r="S103" s="275"/>
      <c r="T103" s="276"/>
      <c r="U103" s="16"/>
      <c r="V103" s="16"/>
      <c r="W103" s="16"/>
      <c r="X103" s="16"/>
      <c r="Y103" s="16"/>
      <c r="Z103" s="16"/>
      <c r="AA103" s="16"/>
      <c r="AB103" s="16"/>
      <c r="AC103" s="16"/>
      <c r="AD103" s="16"/>
      <c r="AE103" s="16"/>
      <c r="AT103" s="277" t="s">
        <v>221</v>
      </c>
      <c r="AU103" s="277" t="s">
        <v>81</v>
      </c>
      <c r="AV103" s="16" t="s">
        <v>217</v>
      </c>
      <c r="AW103" s="16" t="s">
        <v>34</v>
      </c>
      <c r="AX103" s="16" t="s">
        <v>81</v>
      </c>
      <c r="AY103" s="277" t="s">
        <v>210</v>
      </c>
    </row>
    <row r="104" s="2" customFormat="1" ht="16.5" customHeight="1">
      <c r="A104" s="40"/>
      <c r="B104" s="41"/>
      <c r="C104" s="216" t="s">
        <v>91</v>
      </c>
      <c r="D104" s="216" t="s">
        <v>212</v>
      </c>
      <c r="E104" s="217" t="s">
        <v>5586</v>
      </c>
      <c r="F104" s="218" t="s">
        <v>5587</v>
      </c>
      <c r="G104" s="219" t="s">
        <v>215</v>
      </c>
      <c r="H104" s="220">
        <v>0.86399999999999999</v>
      </c>
      <c r="I104" s="221"/>
      <c r="J104" s="222">
        <f>ROUND(I104*H104,2)</f>
        <v>0</v>
      </c>
      <c r="K104" s="218" t="s">
        <v>216</v>
      </c>
      <c r="L104" s="46"/>
      <c r="M104" s="223" t="s">
        <v>19</v>
      </c>
      <c r="N104" s="224" t="s">
        <v>45</v>
      </c>
      <c r="O104" s="86"/>
      <c r="P104" s="225">
        <f>O104*H104</f>
        <v>0</v>
      </c>
      <c r="Q104" s="225">
        <v>2.47214</v>
      </c>
      <c r="R104" s="225">
        <f>Q104*H104</f>
        <v>2.1359289599999998</v>
      </c>
      <c r="S104" s="225">
        <v>0</v>
      </c>
      <c r="T104" s="226">
        <f>S104*H104</f>
        <v>0</v>
      </c>
      <c r="U104" s="40"/>
      <c r="V104" s="40"/>
      <c r="W104" s="40"/>
      <c r="X104" s="40"/>
      <c r="Y104" s="40"/>
      <c r="Z104" s="40"/>
      <c r="AA104" s="40"/>
      <c r="AB104" s="40"/>
      <c r="AC104" s="40"/>
      <c r="AD104" s="40"/>
      <c r="AE104" s="40"/>
      <c r="AR104" s="227" t="s">
        <v>217</v>
      </c>
      <c r="AT104" s="227" t="s">
        <v>212</v>
      </c>
      <c r="AU104" s="227" t="s">
        <v>81</v>
      </c>
      <c r="AY104" s="19" t="s">
        <v>210</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217</v>
      </c>
      <c r="BM104" s="227" t="s">
        <v>540</v>
      </c>
    </row>
    <row r="105" s="2" customFormat="1">
      <c r="A105" s="40"/>
      <c r="B105" s="41"/>
      <c r="C105" s="42"/>
      <c r="D105" s="229" t="s">
        <v>219</v>
      </c>
      <c r="E105" s="42"/>
      <c r="F105" s="230" t="s">
        <v>5588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219</v>
      </c>
      <c r="AU105" s="19" t="s">
        <v>81</v>
      </c>
    </row>
    <row r="106" s="13" customFormat="1">
      <c r="A106" s="13"/>
      <c r="B106" s="234"/>
      <c r="C106" s="235"/>
      <c r="D106" s="236" t="s">
        <v>221</v>
      </c>
      <c r="E106" s="237" t="s">
        <v>19</v>
      </c>
      <c r="F106" s="238" t="s">
        <v>5589</v>
      </c>
      <c r="G106" s="235"/>
      <c r="H106" s="237" t="s">
        <v>19</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221</v>
      </c>
      <c r="AU106" s="244" t="s">
        <v>81</v>
      </c>
      <c r="AV106" s="13" t="s">
        <v>81</v>
      </c>
      <c r="AW106" s="13" t="s">
        <v>34</v>
      </c>
      <c r="AX106" s="13" t="s">
        <v>74</v>
      </c>
      <c r="AY106" s="244" t="s">
        <v>210</v>
      </c>
    </row>
    <row r="107" s="14" customFormat="1">
      <c r="A107" s="14"/>
      <c r="B107" s="245"/>
      <c r="C107" s="246"/>
      <c r="D107" s="236" t="s">
        <v>221</v>
      </c>
      <c r="E107" s="247" t="s">
        <v>19</v>
      </c>
      <c r="F107" s="248" t="s">
        <v>5590</v>
      </c>
      <c r="G107" s="246"/>
      <c r="H107" s="249">
        <v>0.86399999999999999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221</v>
      </c>
      <c r="AU107" s="255" t="s">
        <v>81</v>
      </c>
      <c r="AV107" s="14" t="s">
        <v>83</v>
      </c>
      <c r="AW107" s="14" t="s">
        <v>34</v>
      </c>
      <c r="AX107" s="14" t="s">
        <v>74</v>
      </c>
      <c r="AY107" s="255" t="s">
        <v>210</v>
      </c>
    </row>
    <row r="108" s="16" customFormat="1">
      <c r="A108" s="16"/>
      <c r="B108" s="267"/>
      <c r="C108" s="268"/>
      <c r="D108" s="236" t="s">
        <v>221</v>
      </c>
      <c r="E108" s="269" t="s">
        <v>19</v>
      </c>
      <c r="F108" s="270" t="s">
        <v>236</v>
      </c>
      <c r="G108" s="268"/>
      <c r="H108" s="271">
        <v>0.86399999999999999</v>
      </c>
      <c r="I108" s="272"/>
      <c r="J108" s="268"/>
      <c r="K108" s="268"/>
      <c r="L108" s="273"/>
      <c r="M108" s="274"/>
      <c r="N108" s="275"/>
      <c r="O108" s="275"/>
      <c r="P108" s="275"/>
      <c r="Q108" s="275"/>
      <c r="R108" s="275"/>
      <c r="S108" s="275"/>
      <c r="T108" s="276"/>
      <c r="U108" s="16"/>
      <c r="V108" s="16"/>
      <c r="W108" s="16"/>
      <c r="X108" s="16"/>
      <c r="Y108" s="16"/>
      <c r="Z108" s="16"/>
      <c r="AA108" s="16"/>
      <c r="AB108" s="16"/>
      <c r="AC108" s="16"/>
      <c r="AD108" s="16"/>
      <c r="AE108" s="16"/>
      <c r="AT108" s="277" t="s">
        <v>221</v>
      </c>
      <c r="AU108" s="277" t="s">
        <v>81</v>
      </c>
      <c r="AV108" s="16" t="s">
        <v>217</v>
      </c>
      <c r="AW108" s="16" t="s">
        <v>34</v>
      </c>
      <c r="AX108" s="16" t="s">
        <v>81</v>
      </c>
      <c r="AY108" s="277" t="s">
        <v>210</v>
      </c>
    </row>
    <row r="109" s="2" customFormat="1" ht="24.15" customHeight="1">
      <c r="A109" s="40"/>
      <c r="B109" s="41"/>
      <c r="C109" s="216" t="s">
        <v>217</v>
      </c>
      <c r="D109" s="216" t="s">
        <v>212</v>
      </c>
      <c r="E109" s="217" t="s">
        <v>5591</v>
      </c>
      <c r="F109" s="218" t="s">
        <v>5592</v>
      </c>
      <c r="G109" s="219" t="s">
        <v>409</v>
      </c>
      <c r="H109" s="220">
        <v>1</v>
      </c>
      <c r="I109" s="221"/>
      <c r="J109" s="222">
        <f>ROUND(I109*H109,2)</f>
        <v>0</v>
      </c>
      <c r="K109" s="218" t="s">
        <v>216</v>
      </c>
      <c r="L109" s="46"/>
      <c r="M109" s="223" t="s">
        <v>19</v>
      </c>
      <c r="N109" s="224" t="s">
        <v>45</v>
      </c>
      <c r="O109" s="86"/>
      <c r="P109" s="225">
        <f>O109*H109</f>
        <v>0</v>
      </c>
      <c r="Q109" s="225">
        <v>1.9456500000000001</v>
      </c>
      <c r="R109" s="225">
        <f>Q109*H109</f>
        <v>1.9456500000000001</v>
      </c>
      <c r="S109" s="225">
        <v>0</v>
      </c>
      <c r="T109" s="226">
        <f>S109*H109</f>
        <v>0</v>
      </c>
      <c r="U109" s="40"/>
      <c r="V109" s="40"/>
      <c r="W109" s="40"/>
      <c r="X109" s="40"/>
      <c r="Y109" s="40"/>
      <c r="Z109" s="40"/>
      <c r="AA109" s="40"/>
      <c r="AB109" s="40"/>
      <c r="AC109" s="40"/>
      <c r="AD109" s="40"/>
      <c r="AE109" s="40"/>
      <c r="AR109" s="227" t="s">
        <v>217</v>
      </c>
      <c r="AT109" s="227" t="s">
        <v>212</v>
      </c>
      <c r="AU109" s="227" t="s">
        <v>81</v>
      </c>
      <c r="AY109" s="19" t="s">
        <v>210</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217</v>
      </c>
      <c r="BM109" s="227" t="s">
        <v>560</v>
      </c>
    </row>
    <row r="110" s="2" customFormat="1">
      <c r="A110" s="40"/>
      <c r="B110" s="41"/>
      <c r="C110" s="42"/>
      <c r="D110" s="229" t="s">
        <v>219</v>
      </c>
      <c r="E110" s="42"/>
      <c r="F110" s="230" t="s">
        <v>5593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219</v>
      </c>
      <c r="AU110" s="19" t="s">
        <v>81</v>
      </c>
    </row>
    <row r="111" s="13" customFormat="1">
      <c r="A111" s="13"/>
      <c r="B111" s="234"/>
      <c r="C111" s="235"/>
      <c r="D111" s="236" t="s">
        <v>221</v>
      </c>
      <c r="E111" s="237" t="s">
        <v>19</v>
      </c>
      <c r="F111" s="238" t="s">
        <v>5594</v>
      </c>
      <c r="G111" s="235"/>
      <c r="H111" s="237" t="s">
        <v>19</v>
      </c>
      <c r="I111" s="239"/>
      <c r="J111" s="235"/>
      <c r="K111" s="235"/>
      <c r="L111" s="240"/>
      <c r="M111" s="241"/>
      <c r="N111" s="242"/>
      <c r="O111" s="242"/>
      <c r="P111" s="242"/>
      <c r="Q111" s="242"/>
      <c r="R111" s="242"/>
      <c r="S111" s="242"/>
      <c r="T111" s="243"/>
      <c r="U111" s="13"/>
      <c r="V111" s="13"/>
      <c r="W111" s="13"/>
      <c r="X111" s="13"/>
      <c r="Y111" s="13"/>
      <c r="Z111" s="13"/>
      <c r="AA111" s="13"/>
      <c r="AB111" s="13"/>
      <c r="AC111" s="13"/>
      <c r="AD111" s="13"/>
      <c r="AE111" s="13"/>
      <c r="AT111" s="244" t="s">
        <v>221</v>
      </c>
      <c r="AU111" s="244" t="s">
        <v>81</v>
      </c>
      <c r="AV111" s="13" t="s">
        <v>81</v>
      </c>
      <c r="AW111" s="13" t="s">
        <v>34</v>
      </c>
      <c r="AX111" s="13" t="s">
        <v>74</v>
      </c>
      <c r="AY111" s="244" t="s">
        <v>210</v>
      </c>
    </row>
    <row r="112" s="13" customFormat="1">
      <c r="A112" s="13"/>
      <c r="B112" s="234"/>
      <c r="C112" s="235"/>
      <c r="D112" s="236" t="s">
        <v>221</v>
      </c>
      <c r="E112" s="237" t="s">
        <v>19</v>
      </c>
      <c r="F112" s="238" t="s">
        <v>5595</v>
      </c>
      <c r="G112" s="235"/>
      <c r="H112" s="237" t="s">
        <v>19</v>
      </c>
      <c r="I112" s="239"/>
      <c r="J112" s="235"/>
      <c r="K112" s="235"/>
      <c r="L112" s="240"/>
      <c r="M112" s="241"/>
      <c r="N112" s="242"/>
      <c r="O112" s="242"/>
      <c r="P112" s="242"/>
      <c r="Q112" s="242"/>
      <c r="R112" s="242"/>
      <c r="S112" s="242"/>
      <c r="T112" s="243"/>
      <c r="U112" s="13"/>
      <c r="V112" s="13"/>
      <c r="W112" s="13"/>
      <c r="X112" s="13"/>
      <c r="Y112" s="13"/>
      <c r="Z112" s="13"/>
      <c r="AA112" s="13"/>
      <c r="AB112" s="13"/>
      <c r="AC112" s="13"/>
      <c r="AD112" s="13"/>
      <c r="AE112" s="13"/>
      <c r="AT112" s="244" t="s">
        <v>221</v>
      </c>
      <c r="AU112" s="244" t="s">
        <v>81</v>
      </c>
      <c r="AV112" s="13" t="s">
        <v>81</v>
      </c>
      <c r="AW112" s="13" t="s">
        <v>34</v>
      </c>
      <c r="AX112" s="13" t="s">
        <v>74</v>
      </c>
      <c r="AY112" s="244" t="s">
        <v>210</v>
      </c>
    </row>
    <row r="113" s="13" customFormat="1">
      <c r="A113" s="13"/>
      <c r="B113" s="234"/>
      <c r="C113" s="235"/>
      <c r="D113" s="236" t="s">
        <v>221</v>
      </c>
      <c r="E113" s="237" t="s">
        <v>19</v>
      </c>
      <c r="F113" s="238" t="s">
        <v>5596</v>
      </c>
      <c r="G113" s="235"/>
      <c r="H113" s="237" t="s">
        <v>19</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221</v>
      </c>
      <c r="AU113" s="244" t="s">
        <v>81</v>
      </c>
      <c r="AV113" s="13" t="s">
        <v>81</v>
      </c>
      <c r="AW113" s="13" t="s">
        <v>34</v>
      </c>
      <c r="AX113" s="13" t="s">
        <v>74</v>
      </c>
      <c r="AY113" s="244" t="s">
        <v>210</v>
      </c>
    </row>
    <row r="114" s="14" customFormat="1">
      <c r="A114" s="14"/>
      <c r="B114" s="245"/>
      <c r="C114" s="246"/>
      <c r="D114" s="236" t="s">
        <v>221</v>
      </c>
      <c r="E114" s="247" t="s">
        <v>19</v>
      </c>
      <c r="F114" s="248" t="s">
        <v>81</v>
      </c>
      <c r="G114" s="246"/>
      <c r="H114" s="249">
        <v>1</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221</v>
      </c>
      <c r="AU114" s="255" t="s">
        <v>81</v>
      </c>
      <c r="AV114" s="14" t="s">
        <v>83</v>
      </c>
      <c r="AW114" s="14" t="s">
        <v>34</v>
      </c>
      <c r="AX114" s="14" t="s">
        <v>74</v>
      </c>
      <c r="AY114" s="255" t="s">
        <v>210</v>
      </c>
    </row>
    <row r="115" s="16" customFormat="1">
      <c r="A115" s="16"/>
      <c r="B115" s="267"/>
      <c r="C115" s="268"/>
      <c r="D115" s="236" t="s">
        <v>221</v>
      </c>
      <c r="E115" s="269" t="s">
        <v>19</v>
      </c>
      <c r="F115" s="270" t="s">
        <v>236</v>
      </c>
      <c r="G115" s="268"/>
      <c r="H115" s="271">
        <v>1</v>
      </c>
      <c r="I115" s="272"/>
      <c r="J115" s="268"/>
      <c r="K115" s="268"/>
      <c r="L115" s="273"/>
      <c r="M115" s="274"/>
      <c r="N115" s="275"/>
      <c r="O115" s="275"/>
      <c r="P115" s="275"/>
      <c r="Q115" s="275"/>
      <c r="R115" s="275"/>
      <c r="S115" s="275"/>
      <c r="T115" s="276"/>
      <c r="U115" s="16"/>
      <c r="V115" s="16"/>
      <c r="W115" s="16"/>
      <c r="X115" s="16"/>
      <c r="Y115" s="16"/>
      <c r="Z115" s="16"/>
      <c r="AA115" s="16"/>
      <c r="AB115" s="16"/>
      <c r="AC115" s="16"/>
      <c r="AD115" s="16"/>
      <c r="AE115" s="16"/>
      <c r="AT115" s="277" t="s">
        <v>221</v>
      </c>
      <c r="AU115" s="277" t="s">
        <v>81</v>
      </c>
      <c r="AV115" s="16" t="s">
        <v>217</v>
      </c>
      <c r="AW115" s="16" t="s">
        <v>34</v>
      </c>
      <c r="AX115" s="16" t="s">
        <v>81</v>
      </c>
      <c r="AY115" s="277" t="s">
        <v>210</v>
      </c>
    </row>
    <row r="116" s="2" customFormat="1" ht="24.15" customHeight="1">
      <c r="A116" s="40"/>
      <c r="B116" s="41"/>
      <c r="C116" s="216" t="s">
        <v>267</v>
      </c>
      <c r="D116" s="216" t="s">
        <v>212</v>
      </c>
      <c r="E116" s="217" t="s">
        <v>5597</v>
      </c>
      <c r="F116" s="218" t="s">
        <v>5598</v>
      </c>
      <c r="G116" s="219" t="s">
        <v>270</v>
      </c>
      <c r="H116" s="220">
        <v>2.5</v>
      </c>
      <c r="I116" s="221"/>
      <c r="J116" s="222">
        <f>ROUND(I116*H116,2)</f>
        <v>0</v>
      </c>
      <c r="K116" s="218" t="s">
        <v>216</v>
      </c>
      <c r="L116" s="46"/>
      <c r="M116" s="223" t="s">
        <v>19</v>
      </c>
      <c r="N116" s="224"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368</v>
      </c>
      <c r="AT116" s="227" t="s">
        <v>212</v>
      </c>
      <c r="AU116" s="227" t="s">
        <v>81</v>
      </c>
      <c r="AY116" s="19" t="s">
        <v>210</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368</v>
      </c>
      <c r="BM116" s="227" t="s">
        <v>5599</v>
      </c>
    </row>
    <row r="117" s="2" customFormat="1">
      <c r="A117" s="40"/>
      <c r="B117" s="41"/>
      <c r="C117" s="42"/>
      <c r="D117" s="229" t="s">
        <v>219</v>
      </c>
      <c r="E117" s="42"/>
      <c r="F117" s="230" t="s">
        <v>5600</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219</v>
      </c>
      <c r="AU117" s="19" t="s">
        <v>81</v>
      </c>
    </row>
    <row r="118" s="2" customFormat="1" ht="16.5" customHeight="1">
      <c r="A118" s="40"/>
      <c r="B118" s="41"/>
      <c r="C118" s="278" t="s">
        <v>276</v>
      </c>
      <c r="D118" s="278" t="s">
        <v>424</v>
      </c>
      <c r="E118" s="279" t="s">
        <v>5601</v>
      </c>
      <c r="F118" s="280" t="s">
        <v>5602</v>
      </c>
      <c r="G118" s="281" t="s">
        <v>356</v>
      </c>
      <c r="H118" s="282">
        <v>0.001</v>
      </c>
      <c r="I118" s="283"/>
      <c r="J118" s="284">
        <f>ROUND(I118*H118,2)</f>
        <v>0</v>
      </c>
      <c r="K118" s="280" t="s">
        <v>216</v>
      </c>
      <c r="L118" s="285"/>
      <c r="M118" s="286" t="s">
        <v>19</v>
      </c>
      <c r="N118" s="287" t="s">
        <v>45</v>
      </c>
      <c r="O118" s="86"/>
      <c r="P118" s="225">
        <f>O118*H118</f>
        <v>0</v>
      </c>
      <c r="Q118" s="225">
        <v>1</v>
      </c>
      <c r="R118" s="225">
        <f>Q118*H118</f>
        <v>0.001</v>
      </c>
      <c r="S118" s="225">
        <v>0</v>
      </c>
      <c r="T118" s="226">
        <f>S118*H118</f>
        <v>0</v>
      </c>
      <c r="U118" s="40"/>
      <c r="V118" s="40"/>
      <c r="W118" s="40"/>
      <c r="X118" s="40"/>
      <c r="Y118" s="40"/>
      <c r="Z118" s="40"/>
      <c r="AA118" s="40"/>
      <c r="AB118" s="40"/>
      <c r="AC118" s="40"/>
      <c r="AD118" s="40"/>
      <c r="AE118" s="40"/>
      <c r="AR118" s="227" t="s">
        <v>498</v>
      </c>
      <c r="AT118" s="227" t="s">
        <v>424</v>
      </c>
      <c r="AU118" s="227" t="s">
        <v>81</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368</v>
      </c>
      <c r="BM118" s="227" t="s">
        <v>5603</v>
      </c>
    </row>
    <row r="119" s="14" customFormat="1">
      <c r="A119" s="14"/>
      <c r="B119" s="245"/>
      <c r="C119" s="246"/>
      <c r="D119" s="236" t="s">
        <v>221</v>
      </c>
      <c r="E119" s="246"/>
      <c r="F119" s="248" t="s">
        <v>5604</v>
      </c>
      <c r="G119" s="246"/>
      <c r="H119" s="249">
        <v>0.001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221</v>
      </c>
      <c r="AU119" s="255" t="s">
        <v>81</v>
      </c>
      <c r="AV119" s="14" t="s">
        <v>83</v>
      </c>
      <c r="AW119" s="14" t="s">
        <v>4</v>
      </c>
      <c r="AX119" s="14" t="s">
        <v>81</v>
      </c>
      <c r="AY119" s="255" t="s">
        <v>210</v>
      </c>
    </row>
    <row r="120" s="2" customFormat="1" ht="16.5" customHeight="1">
      <c r="A120" s="40"/>
      <c r="B120" s="41"/>
      <c r="C120" s="216" t="s">
        <v>281</v>
      </c>
      <c r="D120" s="216" t="s">
        <v>212</v>
      </c>
      <c r="E120" s="217" t="s">
        <v>5605</v>
      </c>
      <c r="F120" s="218" t="s">
        <v>5606</v>
      </c>
      <c r="G120" s="219" t="s">
        <v>270</v>
      </c>
      <c r="H120" s="220">
        <v>2.5</v>
      </c>
      <c r="I120" s="221"/>
      <c r="J120" s="222">
        <f>ROUND(I120*H120,2)</f>
        <v>0</v>
      </c>
      <c r="K120" s="218" t="s">
        <v>216</v>
      </c>
      <c r="L120" s="46"/>
      <c r="M120" s="223" t="s">
        <v>19</v>
      </c>
      <c r="N120" s="224" t="s">
        <v>45</v>
      </c>
      <c r="O120" s="86"/>
      <c r="P120" s="225">
        <f>O120*H120</f>
        <v>0</v>
      </c>
      <c r="Q120" s="225">
        <v>0.00040000000000000002</v>
      </c>
      <c r="R120" s="225">
        <f>Q120*H120</f>
        <v>0.001</v>
      </c>
      <c r="S120" s="225">
        <v>0</v>
      </c>
      <c r="T120" s="226">
        <f>S120*H120</f>
        <v>0</v>
      </c>
      <c r="U120" s="40"/>
      <c r="V120" s="40"/>
      <c r="W120" s="40"/>
      <c r="X120" s="40"/>
      <c r="Y120" s="40"/>
      <c r="Z120" s="40"/>
      <c r="AA120" s="40"/>
      <c r="AB120" s="40"/>
      <c r="AC120" s="40"/>
      <c r="AD120" s="40"/>
      <c r="AE120" s="40"/>
      <c r="AR120" s="227" t="s">
        <v>217</v>
      </c>
      <c r="AT120" s="227" t="s">
        <v>212</v>
      </c>
      <c r="AU120" s="227" t="s">
        <v>81</v>
      </c>
      <c r="AY120" s="19" t="s">
        <v>210</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217</v>
      </c>
      <c r="BM120" s="227" t="s">
        <v>572</v>
      </c>
    </row>
    <row r="121" s="2" customFormat="1">
      <c r="A121" s="40"/>
      <c r="B121" s="41"/>
      <c r="C121" s="42"/>
      <c r="D121" s="229" t="s">
        <v>219</v>
      </c>
      <c r="E121" s="42"/>
      <c r="F121" s="230" t="s">
        <v>5607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219</v>
      </c>
      <c r="AU121" s="19" t="s">
        <v>81</v>
      </c>
    </row>
    <row r="122" s="13" customFormat="1">
      <c r="A122" s="13"/>
      <c r="B122" s="234"/>
      <c r="C122" s="235"/>
      <c r="D122" s="236" t="s">
        <v>221</v>
      </c>
      <c r="E122" s="237" t="s">
        <v>19</v>
      </c>
      <c r="F122" s="238" t="s">
        <v>5608</v>
      </c>
      <c r="G122" s="235"/>
      <c r="H122" s="237" t="s">
        <v>19</v>
      </c>
      <c r="I122" s="239"/>
      <c r="J122" s="235"/>
      <c r="K122" s="235"/>
      <c r="L122" s="240"/>
      <c r="M122" s="241"/>
      <c r="N122" s="242"/>
      <c r="O122" s="242"/>
      <c r="P122" s="242"/>
      <c r="Q122" s="242"/>
      <c r="R122" s="242"/>
      <c r="S122" s="242"/>
      <c r="T122" s="243"/>
      <c r="U122" s="13"/>
      <c r="V122" s="13"/>
      <c r="W122" s="13"/>
      <c r="X122" s="13"/>
      <c r="Y122" s="13"/>
      <c r="Z122" s="13"/>
      <c r="AA122" s="13"/>
      <c r="AB122" s="13"/>
      <c r="AC122" s="13"/>
      <c r="AD122" s="13"/>
      <c r="AE122" s="13"/>
      <c r="AT122" s="244" t="s">
        <v>221</v>
      </c>
      <c r="AU122" s="244" t="s">
        <v>81</v>
      </c>
      <c r="AV122" s="13" t="s">
        <v>81</v>
      </c>
      <c r="AW122" s="13" t="s">
        <v>34</v>
      </c>
      <c r="AX122" s="13" t="s">
        <v>74</v>
      </c>
      <c r="AY122" s="244" t="s">
        <v>210</v>
      </c>
    </row>
    <row r="123" s="14" customFormat="1">
      <c r="A123" s="14"/>
      <c r="B123" s="245"/>
      <c r="C123" s="246"/>
      <c r="D123" s="236" t="s">
        <v>221</v>
      </c>
      <c r="E123" s="247" t="s">
        <v>19</v>
      </c>
      <c r="F123" s="248" t="s">
        <v>5609</v>
      </c>
      <c r="G123" s="246"/>
      <c r="H123" s="249">
        <v>2.5</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221</v>
      </c>
      <c r="AU123" s="255" t="s">
        <v>81</v>
      </c>
      <c r="AV123" s="14" t="s">
        <v>83</v>
      </c>
      <c r="AW123" s="14" t="s">
        <v>34</v>
      </c>
      <c r="AX123" s="14" t="s">
        <v>81</v>
      </c>
      <c r="AY123" s="255" t="s">
        <v>210</v>
      </c>
    </row>
    <row r="124" s="2" customFormat="1" ht="24.15" customHeight="1">
      <c r="A124" s="40"/>
      <c r="B124" s="41"/>
      <c r="C124" s="278" t="s">
        <v>286</v>
      </c>
      <c r="D124" s="278" t="s">
        <v>424</v>
      </c>
      <c r="E124" s="279" t="s">
        <v>5610</v>
      </c>
      <c r="F124" s="280" t="s">
        <v>5611</v>
      </c>
      <c r="G124" s="281" t="s">
        <v>270</v>
      </c>
      <c r="H124" s="282">
        <v>2.75</v>
      </c>
      <c r="I124" s="283"/>
      <c r="J124" s="284">
        <f>ROUND(I124*H124,2)</f>
        <v>0</v>
      </c>
      <c r="K124" s="280" t="s">
        <v>216</v>
      </c>
      <c r="L124" s="285"/>
      <c r="M124" s="286" t="s">
        <v>19</v>
      </c>
      <c r="N124" s="287" t="s">
        <v>45</v>
      </c>
      <c r="O124" s="86"/>
      <c r="P124" s="225">
        <f>O124*H124</f>
        <v>0</v>
      </c>
      <c r="Q124" s="225">
        <v>0.0054000000000000003</v>
      </c>
      <c r="R124" s="225">
        <f>Q124*H124</f>
        <v>0.01485</v>
      </c>
      <c r="S124" s="225">
        <v>0</v>
      </c>
      <c r="T124" s="226">
        <f>S124*H124</f>
        <v>0</v>
      </c>
      <c r="U124" s="40"/>
      <c r="V124" s="40"/>
      <c r="W124" s="40"/>
      <c r="X124" s="40"/>
      <c r="Y124" s="40"/>
      <c r="Z124" s="40"/>
      <c r="AA124" s="40"/>
      <c r="AB124" s="40"/>
      <c r="AC124" s="40"/>
      <c r="AD124" s="40"/>
      <c r="AE124" s="40"/>
      <c r="AR124" s="227" t="s">
        <v>286</v>
      </c>
      <c r="AT124" s="227" t="s">
        <v>424</v>
      </c>
      <c r="AU124" s="227" t="s">
        <v>81</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5612</v>
      </c>
    </row>
    <row r="125" s="14" customFormat="1">
      <c r="A125" s="14"/>
      <c r="B125" s="245"/>
      <c r="C125" s="246"/>
      <c r="D125" s="236" t="s">
        <v>221</v>
      </c>
      <c r="E125" s="247" t="s">
        <v>19</v>
      </c>
      <c r="F125" s="248" t="s">
        <v>5609</v>
      </c>
      <c r="G125" s="246"/>
      <c r="H125" s="249">
        <v>2.5</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221</v>
      </c>
      <c r="AU125" s="255" t="s">
        <v>81</v>
      </c>
      <c r="AV125" s="14" t="s">
        <v>83</v>
      </c>
      <c r="AW125" s="14" t="s">
        <v>34</v>
      </c>
      <c r="AX125" s="14" t="s">
        <v>81</v>
      </c>
      <c r="AY125" s="255" t="s">
        <v>210</v>
      </c>
    </row>
    <row r="126" s="14" customFormat="1">
      <c r="A126" s="14"/>
      <c r="B126" s="245"/>
      <c r="C126" s="246"/>
      <c r="D126" s="236" t="s">
        <v>221</v>
      </c>
      <c r="E126" s="246"/>
      <c r="F126" s="248" t="s">
        <v>5613</v>
      </c>
      <c r="G126" s="246"/>
      <c r="H126" s="249">
        <v>2.75</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221</v>
      </c>
      <c r="AU126" s="255" t="s">
        <v>81</v>
      </c>
      <c r="AV126" s="14" t="s">
        <v>83</v>
      </c>
      <c r="AW126" s="14" t="s">
        <v>4</v>
      </c>
      <c r="AX126" s="14" t="s">
        <v>81</v>
      </c>
      <c r="AY126" s="255" t="s">
        <v>210</v>
      </c>
    </row>
    <row r="127" s="2" customFormat="1" ht="16.5" customHeight="1">
      <c r="A127" s="40"/>
      <c r="B127" s="41"/>
      <c r="C127" s="216" t="s">
        <v>292</v>
      </c>
      <c r="D127" s="216" t="s">
        <v>212</v>
      </c>
      <c r="E127" s="217" t="s">
        <v>5614</v>
      </c>
      <c r="F127" s="218" t="s">
        <v>5615</v>
      </c>
      <c r="G127" s="219" t="s">
        <v>270</v>
      </c>
      <c r="H127" s="220">
        <v>1.6200000000000001</v>
      </c>
      <c r="I127" s="221"/>
      <c r="J127" s="222">
        <f>ROUND(I127*H127,2)</f>
        <v>0</v>
      </c>
      <c r="K127" s="218" t="s">
        <v>216</v>
      </c>
      <c r="L127" s="46"/>
      <c r="M127" s="223" t="s">
        <v>19</v>
      </c>
      <c r="N127" s="224" t="s">
        <v>45</v>
      </c>
      <c r="O127" s="86"/>
      <c r="P127" s="225">
        <f>O127*H127</f>
        <v>0</v>
      </c>
      <c r="Q127" s="225">
        <v>0.049840000000000002</v>
      </c>
      <c r="R127" s="225">
        <f>Q127*H127</f>
        <v>0.080740800000000015</v>
      </c>
      <c r="S127" s="225">
        <v>0</v>
      </c>
      <c r="T127" s="226">
        <f>S127*H127</f>
        <v>0</v>
      </c>
      <c r="U127" s="40"/>
      <c r="V127" s="40"/>
      <c r="W127" s="40"/>
      <c r="X127" s="40"/>
      <c r="Y127" s="40"/>
      <c r="Z127" s="40"/>
      <c r="AA127" s="40"/>
      <c r="AB127" s="40"/>
      <c r="AC127" s="40"/>
      <c r="AD127" s="40"/>
      <c r="AE127" s="40"/>
      <c r="AR127" s="227" t="s">
        <v>217</v>
      </c>
      <c r="AT127" s="227" t="s">
        <v>212</v>
      </c>
      <c r="AU127" s="227" t="s">
        <v>81</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589</v>
      </c>
    </row>
    <row r="128" s="2" customFormat="1">
      <c r="A128" s="40"/>
      <c r="B128" s="41"/>
      <c r="C128" s="42"/>
      <c r="D128" s="229" t="s">
        <v>219</v>
      </c>
      <c r="E128" s="42"/>
      <c r="F128" s="230" t="s">
        <v>5616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219</v>
      </c>
      <c r="AU128" s="19" t="s">
        <v>81</v>
      </c>
    </row>
    <row r="129" s="13" customFormat="1">
      <c r="A129" s="13"/>
      <c r="B129" s="234"/>
      <c r="C129" s="235"/>
      <c r="D129" s="236" t="s">
        <v>221</v>
      </c>
      <c r="E129" s="237" t="s">
        <v>19</v>
      </c>
      <c r="F129" s="238" t="s">
        <v>5617</v>
      </c>
      <c r="G129" s="235"/>
      <c r="H129" s="237" t="s">
        <v>19</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221</v>
      </c>
      <c r="AU129" s="244" t="s">
        <v>81</v>
      </c>
      <c r="AV129" s="13" t="s">
        <v>81</v>
      </c>
      <c r="AW129" s="13" t="s">
        <v>34</v>
      </c>
      <c r="AX129" s="13" t="s">
        <v>74</v>
      </c>
      <c r="AY129" s="244" t="s">
        <v>210</v>
      </c>
    </row>
    <row r="130" s="14" customFormat="1">
      <c r="A130" s="14"/>
      <c r="B130" s="245"/>
      <c r="C130" s="246"/>
      <c r="D130" s="236" t="s">
        <v>221</v>
      </c>
      <c r="E130" s="247" t="s">
        <v>19</v>
      </c>
      <c r="F130" s="248" t="s">
        <v>5618</v>
      </c>
      <c r="G130" s="246"/>
      <c r="H130" s="249">
        <v>1.6200000000000001</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221</v>
      </c>
      <c r="AU130" s="255" t="s">
        <v>81</v>
      </c>
      <c r="AV130" s="14" t="s">
        <v>83</v>
      </c>
      <c r="AW130" s="14" t="s">
        <v>34</v>
      </c>
      <c r="AX130" s="14" t="s">
        <v>74</v>
      </c>
      <c r="AY130" s="255" t="s">
        <v>210</v>
      </c>
    </row>
    <row r="131" s="16" customFormat="1">
      <c r="A131" s="16"/>
      <c r="B131" s="267"/>
      <c r="C131" s="268"/>
      <c r="D131" s="236" t="s">
        <v>221</v>
      </c>
      <c r="E131" s="269" t="s">
        <v>19</v>
      </c>
      <c r="F131" s="270" t="s">
        <v>236</v>
      </c>
      <c r="G131" s="268"/>
      <c r="H131" s="271">
        <v>1.6200000000000001</v>
      </c>
      <c r="I131" s="272"/>
      <c r="J131" s="268"/>
      <c r="K131" s="268"/>
      <c r="L131" s="273"/>
      <c r="M131" s="274"/>
      <c r="N131" s="275"/>
      <c r="O131" s="275"/>
      <c r="P131" s="275"/>
      <c r="Q131" s="275"/>
      <c r="R131" s="275"/>
      <c r="S131" s="275"/>
      <c r="T131" s="276"/>
      <c r="U131" s="16"/>
      <c r="V131" s="16"/>
      <c r="W131" s="16"/>
      <c r="X131" s="16"/>
      <c r="Y131" s="16"/>
      <c r="Z131" s="16"/>
      <c r="AA131" s="16"/>
      <c r="AB131" s="16"/>
      <c r="AC131" s="16"/>
      <c r="AD131" s="16"/>
      <c r="AE131" s="16"/>
      <c r="AT131" s="277" t="s">
        <v>221</v>
      </c>
      <c r="AU131" s="277" t="s">
        <v>81</v>
      </c>
      <c r="AV131" s="16" t="s">
        <v>217</v>
      </c>
      <c r="AW131" s="16" t="s">
        <v>34</v>
      </c>
      <c r="AX131" s="16" t="s">
        <v>81</v>
      </c>
      <c r="AY131" s="277" t="s">
        <v>210</v>
      </c>
    </row>
    <row r="132" s="2" customFormat="1" ht="24.15" customHeight="1">
      <c r="A132" s="40"/>
      <c r="B132" s="41"/>
      <c r="C132" s="216" t="s">
        <v>299</v>
      </c>
      <c r="D132" s="216" t="s">
        <v>212</v>
      </c>
      <c r="E132" s="217" t="s">
        <v>5619</v>
      </c>
      <c r="F132" s="218" t="s">
        <v>5620</v>
      </c>
      <c r="G132" s="219" t="s">
        <v>417</v>
      </c>
      <c r="H132" s="220">
        <v>5.4000000000000004</v>
      </c>
      <c r="I132" s="221"/>
      <c r="J132" s="222">
        <f>ROUND(I132*H132,2)</f>
        <v>0</v>
      </c>
      <c r="K132" s="218" t="s">
        <v>216</v>
      </c>
      <c r="L132" s="46"/>
      <c r="M132" s="223" t="s">
        <v>19</v>
      </c>
      <c r="N132" s="224" t="s">
        <v>45</v>
      </c>
      <c r="O132" s="86"/>
      <c r="P132" s="225">
        <f>O132*H132</f>
        <v>0</v>
      </c>
      <c r="Q132" s="225">
        <v>0.03465</v>
      </c>
      <c r="R132" s="225">
        <f>Q132*H132</f>
        <v>0.18711000000000003</v>
      </c>
      <c r="S132" s="225">
        <v>0</v>
      </c>
      <c r="T132" s="226">
        <f>S132*H132</f>
        <v>0</v>
      </c>
      <c r="U132" s="40"/>
      <c r="V132" s="40"/>
      <c r="W132" s="40"/>
      <c r="X132" s="40"/>
      <c r="Y132" s="40"/>
      <c r="Z132" s="40"/>
      <c r="AA132" s="40"/>
      <c r="AB132" s="40"/>
      <c r="AC132" s="40"/>
      <c r="AD132" s="40"/>
      <c r="AE132" s="40"/>
      <c r="AR132" s="227" t="s">
        <v>217</v>
      </c>
      <c r="AT132" s="227" t="s">
        <v>212</v>
      </c>
      <c r="AU132" s="227" t="s">
        <v>81</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5621</v>
      </c>
    </row>
    <row r="133" s="2" customFormat="1">
      <c r="A133" s="40"/>
      <c r="B133" s="41"/>
      <c r="C133" s="42"/>
      <c r="D133" s="229" t="s">
        <v>219</v>
      </c>
      <c r="E133" s="42"/>
      <c r="F133" s="230" t="s">
        <v>5622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219</v>
      </c>
      <c r="AU133" s="19" t="s">
        <v>81</v>
      </c>
    </row>
    <row r="134" s="14" customFormat="1">
      <c r="A134" s="14"/>
      <c r="B134" s="245"/>
      <c r="C134" s="246"/>
      <c r="D134" s="236" t="s">
        <v>221</v>
      </c>
      <c r="E134" s="247" t="s">
        <v>19</v>
      </c>
      <c r="F134" s="248" t="s">
        <v>5623</v>
      </c>
      <c r="G134" s="246"/>
      <c r="H134" s="249">
        <v>3.6000000000000001</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221</v>
      </c>
      <c r="AU134" s="255" t="s">
        <v>81</v>
      </c>
      <c r="AV134" s="14" t="s">
        <v>83</v>
      </c>
      <c r="AW134" s="14" t="s">
        <v>34</v>
      </c>
      <c r="AX134" s="14" t="s">
        <v>74</v>
      </c>
      <c r="AY134" s="255" t="s">
        <v>210</v>
      </c>
    </row>
    <row r="135" s="14" customFormat="1">
      <c r="A135" s="14"/>
      <c r="B135" s="245"/>
      <c r="C135" s="246"/>
      <c r="D135" s="236" t="s">
        <v>221</v>
      </c>
      <c r="E135" s="247" t="s">
        <v>19</v>
      </c>
      <c r="F135" s="248" t="s">
        <v>5030</v>
      </c>
      <c r="G135" s="246"/>
      <c r="H135" s="249">
        <v>1.8</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221</v>
      </c>
      <c r="AU135" s="255" t="s">
        <v>81</v>
      </c>
      <c r="AV135" s="14" t="s">
        <v>83</v>
      </c>
      <c r="AW135" s="14" t="s">
        <v>34</v>
      </c>
      <c r="AX135" s="14" t="s">
        <v>74</v>
      </c>
      <c r="AY135" s="255" t="s">
        <v>210</v>
      </c>
    </row>
    <row r="136" s="16" customFormat="1">
      <c r="A136" s="16"/>
      <c r="B136" s="267"/>
      <c r="C136" s="268"/>
      <c r="D136" s="236" t="s">
        <v>221</v>
      </c>
      <c r="E136" s="269" t="s">
        <v>19</v>
      </c>
      <c r="F136" s="270" t="s">
        <v>236</v>
      </c>
      <c r="G136" s="268"/>
      <c r="H136" s="271">
        <v>5.4000000000000004</v>
      </c>
      <c r="I136" s="272"/>
      <c r="J136" s="268"/>
      <c r="K136" s="268"/>
      <c r="L136" s="273"/>
      <c r="M136" s="274"/>
      <c r="N136" s="275"/>
      <c r="O136" s="275"/>
      <c r="P136" s="275"/>
      <c r="Q136" s="275"/>
      <c r="R136" s="275"/>
      <c r="S136" s="275"/>
      <c r="T136" s="276"/>
      <c r="U136" s="16"/>
      <c r="V136" s="16"/>
      <c r="W136" s="16"/>
      <c r="X136" s="16"/>
      <c r="Y136" s="16"/>
      <c r="Z136" s="16"/>
      <c r="AA136" s="16"/>
      <c r="AB136" s="16"/>
      <c r="AC136" s="16"/>
      <c r="AD136" s="16"/>
      <c r="AE136" s="16"/>
      <c r="AT136" s="277" t="s">
        <v>221</v>
      </c>
      <c r="AU136" s="277" t="s">
        <v>81</v>
      </c>
      <c r="AV136" s="16" t="s">
        <v>217</v>
      </c>
      <c r="AW136" s="16" t="s">
        <v>34</v>
      </c>
      <c r="AX136" s="16" t="s">
        <v>81</v>
      </c>
      <c r="AY136" s="277" t="s">
        <v>210</v>
      </c>
    </row>
    <row r="137" s="2" customFormat="1" ht="16.5" customHeight="1">
      <c r="A137" s="40"/>
      <c r="B137" s="41"/>
      <c r="C137" s="216" t="s">
        <v>307</v>
      </c>
      <c r="D137" s="216" t="s">
        <v>212</v>
      </c>
      <c r="E137" s="217" t="s">
        <v>5624</v>
      </c>
      <c r="F137" s="218" t="s">
        <v>5625</v>
      </c>
      <c r="G137" s="219" t="s">
        <v>868</v>
      </c>
      <c r="H137" s="220">
        <v>2</v>
      </c>
      <c r="I137" s="221"/>
      <c r="J137" s="222">
        <f>ROUND(I137*H137,2)</f>
        <v>0</v>
      </c>
      <c r="K137" s="218" t="s">
        <v>296</v>
      </c>
      <c r="L137" s="46"/>
      <c r="M137" s="223" t="s">
        <v>19</v>
      </c>
      <c r="N137" s="224"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217</v>
      </c>
      <c r="AT137" s="227" t="s">
        <v>212</v>
      </c>
      <c r="AU137" s="227" t="s">
        <v>81</v>
      </c>
      <c r="AY137" s="19" t="s">
        <v>210</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217</v>
      </c>
      <c r="BM137" s="227" t="s">
        <v>601</v>
      </c>
    </row>
    <row r="138" s="2" customFormat="1" ht="16.5" customHeight="1">
      <c r="A138" s="40"/>
      <c r="B138" s="41"/>
      <c r="C138" s="216" t="s">
        <v>314</v>
      </c>
      <c r="D138" s="216" t="s">
        <v>212</v>
      </c>
      <c r="E138" s="217" t="s">
        <v>5624</v>
      </c>
      <c r="F138" s="218" t="s">
        <v>5625</v>
      </c>
      <c r="G138" s="219" t="s">
        <v>868</v>
      </c>
      <c r="H138" s="220">
        <v>1</v>
      </c>
      <c r="I138" s="221"/>
      <c r="J138" s="222">
        <f>ROUND(I138*H138,2)</f>
        <v>0</v>
      </c>
      <c r="K138" s="218" t="s">
        <v>296</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217</v>
      </c>
      <c r="AT138" s="227" t="s">
        <v>212</v>
      </c>
      <c r="AU138" s="227" t="s">
        <v>81</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217</v>
      </c>
      <c r="BM138" s="227" t="s">
        <v>618</v>
      </c>
    </row>
    <row r="139" s="2" customFormat="1" ht="16.5" customHeight="1">
      <c r="A139" s="40"/>
      <c r="B139" s="41"/>
      <c r="C139" s="216" t="s">
        <v>332</v>
      </c>
      <c r="D139" s="216" t="s">
        <v>212</v>
      </c>
      <c r="E139" s="217" t="s">
        <v>4471</v>
      </c>
      <c r="F139" s="218" t="s">
        <v>4472</v>
      </c>
      <c r="G139" s="219" t="s">
        <v>270</v>
      </c>
      <c r="H139" s="220">
        <v>18.52</v>
      </c>
      <c r="I139" s="221"/>
      <c r="J139" s="222">
        <f>ROUND(I139*H139,2)</f>
        <v>0</v>
      </c>
      <c r="K139" s="218" t="s">
        <v>216</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690</v>
      </c>
    </row>
    <row r="140" s="2" customFormat="1">
      <c r="A140" s="40"/>
      <c r="B140" s="41"/>
      <c r="C140" s="42"/>
      <c r="D140" s="229" t="s">
        <v>219</v>
      </c>
      <c r="E140" s="42"/>
      <c r="F140" s="230" t="s">
        <v>4474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219</v>
      </c>
      <c r="AU140" s="19" t="s">
        <v>81</v>
      </c>
    </row>
    <row r="141" s="13" customFormat="1">
      <c r="A141" s="13"/>
      <c r="B141" s="234"/>
      <c r="C141" s="235"/>
      <c r="D141" s="236" t="s">
        <v>221</v>
      </c>
      <c r="E141" s="237" t="s">
        <v>19</v>
      </c>
      <c r="F141" s="238" t="s">
        <v>5626</v>
      </c>
      <c r="G141" s="235"/>
      <c r="H141" s="237" t="s">
        <v>19</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221</v>
      </c>
      <c r="AU141" s="244" t="s">
        <v>81</v>
      </c>
      <c r="AV141" s="13" t="s">
        <v>81</v>
      </c>
      <c r="AW141" s="13" t="s">
        <v>34</v>
      </c>
      <c r="AX141" s="13" t="s">
        <v>74</v>
      </c>
      <c r="AY141" s="244" t="s">
        <v>210</v>
      </c>
    </row>
    <row r="142" s="13" customFormat="1">
      <c r="A142" s="13"/>
      <c r="B142" s="234"/>
      <c r="C142" s="235"/>
      <c r="D142" s="236" t="s">
        <v>221</v>
      </c>
      <c r="E142" s="237" t="s">
        <v>19</v>
      </c>
      <c r="F142" s="238" t="s">
        <v>5627</v>
      </c>
      <c r="G142" s="235"/>
      <c r="H142" s="237" t="s">
        <v>19</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221</v>
      </c>
      <c r="AU142" s="244" t="s">
        <v>81</v>
      </c>
      <c r="AV142" s="13" t="s">
        <v>81</v>
      </c>
      <c r="AW142" s="13" t="s">
        <v>34</v>
      </c>
      <c r="AX142" s="13" t="s">
        <v>74</v>
      </c>
      <c r="AY142" s="244" t="s">
        <v>210</v>
      </c>
    </row>
    <row r="143" s="14" customFormat="1">
      <c r="A143" s="14"/>
      <c r="B143" s="245"/>
      <c r="C143" s="246"/>
      <c r="D143" s="236" t="s">
        <v>221</v>
      </c>
      <c r="E143" s="247" t="s">
        <v>19</v>
      </c>
      <c r="F143" s="248" t="s">
        <v>5628</v>
      </c>
      <c r="G143" s="246"/>
      <c r="H143" s="249">
        <v>18.52</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221</v>
      </c>
      <c r="AU143" s="255" t="s">
        <v>81</v>
      </c>
      <c r="AV143" s="14" t="s">
        <v>83</v>
      </c>
      <c r="AW143" s="14" t="s">
        <v>34</v>
      </c>
      <c r="AX143" s="14" t="s">
        <v>74</v>
      </c>
      <c r="AY143" s="255" t="s">
        <v>210</v>
      </c>
    </row>
    <row r="144" s="16" customFormat="1">
      <c r="A144" s="16"/>
      <c r="B144" s="267"/>
      <c r="C144" s="268"/>
      <c r="D144" s="236" t="s">
        <v>221</v>
      </c>
      <c r="E144" s="269" t="s">
        <v>19</v>
      </c>
      <c r="F144" s="270" t="s">
        <v>236</v>
      </c>
      <c r="G144" s="268"/>
      <c r="H144" s="271">
        <v>18.52</v>
      </c>
      <c r="I144" s="272"/>
      <c r="J144" s="268"/>
      <c r="K144" s="268"/>
      <c r="L144" s="273"/>
      <c r="M144" s="274"/>
      <c r="N144" s="275"/>
      <c r="O144" s="275"/>
      <c r="P144" s="275"/>
      <c r="Q144" s="275"/>
      <c r="R144" s="275"/>
      <c r="S144" s="275"/>
      <c r="T144" s="276"/>
      <c r="U144" s="16"/>
      <c r="V144" s="16"/>
      <c r="W144" s="16"/>
      <c r="X144" s="16"/>
      <c r="Y144" s="16"/>
      <c r="Z144" s="16"/>
      <c r="AA144" s="16"/>
      <c r="AB144" s="16"/>
      <c r="AC144" s="16"/>
      <c r="AD144" s="16"/>
      <c r="AE144" s="16"/>
      <c r="AT144" s="277" t="s">
        <v>221</v>
      </c>
      <c r="AU144" s="277" t="s">
        <v>81</v>
      </c>
      <c r="AV144" s="16" t="s">
        <v>217</v>
      </c>
      <c r="AW144" s="16" t="s">
        <v>34</v>
      </c>
      <c r="AX144" s="16" t="s">
        <v>81</v>
      </c>
      <c r="AY144" s="277" t="s">
        <v>210</v>
      </c>
    </row>
    <row r="145" s="2" customFormat="1" ht="24.15" customHeight="1">
      <c r="A145" s="40"/>
      <c r="B145" s="41"/>
      <c r="C145" s="216" t="s">
        <v>349</v>
      </c>
      <c r="D145" s="216" t="s">
        <v>212</v>
      </c>
      <c r="E145" s="217" t="s">
        <v>5629</v>
      </c>
      <c r="F145" s="218" t="s">
        <v>5630</v>
      </c>
      <c r="G145" s="219" t="s">
        <v>215</v>
      </c>
      <c r="H145" s="220">
        <v>4.8789999999999996</v>
      </c>
      <c r="I145" s="221"/>
      <c r="J145" s="222">
        <f>ROUND(I145*H145,2)</f>
        <v>0</v>
      </c>
      <c r="K145" s="218" t="s">
        <v>216</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217</v>
      </c>
      <c r="AT145" s="227" t="s">
        <v>212</v>
      </c>
      <c r="AU145" s="227" t="s">
        <v>81</v>
      </c>
      <c r="AY145" s="19" t="s">
        <v>210</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217</v>
      </c>
      <c r="BM145" s="227" t="s">
        <v>718</v>
      </c>
    </row>
    <row r="146" s="2" customFormat="1">
      <c r="A146" s="40"/>
      <c r="B146" s="41"/>
      <c r="C146" s="42"/>
      <c r="D146" s="229" t="s">
        <v>219</v>
      </c>
      <c r="E146" s="42"/>
      <c r="F146" s="230" t="s">
        <v>5631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219</v>
      </c>
      <c r="AU146" s="19" t="s">
        <v>81</v>
      </c>
    </row>
    <row r="147" s="13" customFormat="1">
      <c r="A147" s="13"/>
      <c r="B147" s="234"/>
      <c r="C147" s="235"/>
      <c r="D147" s="236" t="s">
        <v>221</v>
      </c>
      <c r="E147" s="237" t="s">
        <v>19</v>
      </c>
      <c r="F147" s="238" t="s">
        <v>5632</v>
      </c>
      <c r="G147" s="235"/>
      <c r="H147" s="237" t="s">
        <v>19</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221</v>
      </c>
      <c r="AU147" s="244" t="s">
        <v>81</v>
      </c>
      <c r="AV147" s="13" t="s">
        <v>81</v>
      </c>
      <c r="AW147" s="13" t="s">
        <v>34</v>
      </c>
      <c r="AX147" s="13" t="s">
        <v>74</v>
      </c>
      <c r="AY147" s="244" t="s">
        <v>210</v>
      </c>
    </row>
    <row r="148" s="14" customFormat="1">
      <c r="A148" s="14"/>
      <c r="B148" s="245"/>
      <c r="C148" s="246"/>
      <c r="D148" s="236" t="s">
        <v>221</v>
      </c>
      <c r="E148" s="247" t="s">
        <v>19</v>
      </c>
      <c r="F148" s="248" t="s">
        <v>5633</v>
      </c>
      <c r="G148" s="246"/>
      <c r="H148" s="249">
        <v>0.64700000000000002</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221</v>
      </c>
      <c r="AU148" s="255" t="s">
        <v>81</v>
      </c>
      <c r="AV148" s="14" t="s">
        <v>83</v>
      </c>
      <c r="AW148" s="14" t="s">
        <v>34</v>
      </c>
      <c r="AX148" s="14" t="s">
        <v>74</v>
      </c>
      <c r="AY148" s="255" t="s">
        <v>210</v>
      </c>
    </row>
    <row r="149" s="14" customFormat="1">
      <c r="A149" s="14"/>
      <c r="B149" s="245"/>
      <c r="C149" s="246"/>
      <c r="D149" s="236" t="s">
        <v>221</v>
      </c>
      <c r="E149" s="247" t="s">
        <v>19</v>
      </c>
      <c r="F149" s="248" t="s">
        <v>5634</v>
      </c>
      <c r="G149" s="246"/>
      <c r="H149" s="249">
        <v>0.26500000000000001</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221</v>
      </c>
      <c r="AU149" s="255" t="s">
        <v>81</v>
      </c>
      <c r="AV149" s="14" t="s">
        <v>83</v>
      </c>
      <c r="AW149" s="14" t="s">
        <v>34</v>
      </c>
      <c r="AX149" s="14" t="s">
        <v>74</v>
      </c>
      <c r="AY149" s="255" t="s">
        <v>210</v>
      </c>
    </row>
    <row r="150" s="14" customFormat="1">
      <c r="A150" s="14"/>
      <c r="B150" s="245"/>
      <c r="C150" s="246"/>
      <c r="D150" s="236" t="s">
        <v>221</v>
      </c>
      <c r="E150" s="247" t="s">
        <v>19</v>
      </c>
      <c r="F150" s="248" t="s">
        <v>5635</v>
      </c>
      <c r="G150" s="246"/>
      <c r="H150" s="249">
        <v>0.40600000000000003</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221</v>
      </c>
      <c r="AU150" s="255" t="s">
        <v>81</v>
      </c>
      <c r="AV150" s="14" t="s">
        <v>83</v>
      </c>
      <c r="AW150" s="14" t="s">
        <v>34</v>
      </c>
      <c r="AX150" s="14" t="s">
        <v>74</v>
      </c>
      <c r="AY150" s="255" t="s">
        <v>210</v>
      </c>
    </row>
    <row r="151" s="14" customFormat="1">
      <c r="A151" s="14"/>
      <c r="B151" s="245"/>
      <c r="C151" s="246"/>
      <c r="D151" s="236" t="s">
        <v>221</v>
      </c>
      <c r="E151" s="247" t="s">
        <v>19</v>
      </c>
      <c r="F151" s="248" t="s">
        <v>5636</v>
      </c>
      <c r="G151" s="246"/>
      <c r="H151" s="249">
        <v>1.3939999999999999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81</v>
      </c>
      <c r="AV151" s="14" t="s">
        <v>83</v>
      </c>
      <c r="AW151" s="14" t="s">
        <v>34</v>
      </c>
      <c r="AX151" s="14" t="s">
        <v>74</v>
      </c>
      <c r="AY151" s="255" t="s">
        <v>210</v>
      </c>
    </row>
    <row r="152" s="14" customFormat="1">
      <c r="A152" s="14"/>
      <c r="B152" s="245"/>
      <c r="C152" s="246"/>
      <c r="D152" s="236" t="s">
        <v>221</v>
      </c>
      <c r="E152" s="247" t="s">
        <v>19</v>
      </c>
      <c r="F152" s="248" t="s">
        <v>5637</v>
      </c>
      <c r="G152" s="246"/>
      <c r="H152" s="249">
        <v>2.1669999999999998</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221</v>
      </c>
      <c r="AU152" s="255" t="s">
        <v>81</v>
      </c>
      <c r="AV152" s="14" t="s">
        <v>83</v>
      </c>
      <c r="AW152" s="14" t="s">
        <v>34</v>
      </c>
      <c r="AX152" s="14" t="s">
        <v>74</v>
      </c>
      <c r="AY152" s="255" t="s">
        <v>210</v>
      </c>
    </row>
    <row r="153" s="16" customFormat="1">
      <c r="A153" s="16"/>
      <c r="B153" s="267"/>
      <c r="C153" s="268"/>
      <c r="D153" s="236" t="s">
        <v>221</v>
      </c>
      <c r="E153" s="269" t="s">
        <v>19</v>
      </c>
      <c r="F153" s="270" t="s">
        <v>236</v>
      </c>
      <c r="G153" s="268"/>
      <c r="H153" s="271">
        <v>4.8789999999999996</v>
      </c>
      <c r="I153" s="272"/>
      <c r="J153" s="268"/>
      <c r="K153" s="268"/>
      <c r="L153" s="273"/>
      <c r="M153" s="274"/>
      <c r="N153" s="275"/>
      <c r="O153" s="275"/>
      <c r="P153" s="275"/>
      <c r="Q153" s="275"/>
      <c r="R153" s="275"/>
      <c r="S153" s="275"/>
      <c r="T153" s="276"/>
      <c r="U153" s="16"/>
      <c r="V153" s="16"/>
      <c r="W153" s="16"/>
      <c r="X153" s="16"/>
      <c r="Y153" s="16"/>
      <c r="Z153" s="16"/>
      <c r="AA153" s="16"/>
      <c r="AB153" s="16"/>
      <c r="AC153" s="16"/>
      <c r="AD153" s="16"/>
      <c r="AE153" s="16"/>
      <c r="AT153" s="277" t="s">
        <v>221</v>
      </c>
      <c r="AU153" s="277" t="s">
        <v>81</v>
      </c>
      <c r="AV153" s="16" t="s">
        <v>217</v>
      </c>
      <c r="AW153" s="16" t="s">
        <v>34</v>
      </c>
      <c r="AX153" s="16" t="s">
        <v>81</v>
      </c>
      <c r="AY153" s="277" t="s">
        <v>210</v>
      </c>
    </row>
    <row r="154" s="2" customFormat="1" ht="24.15" customHeight="1">
      <c r="A154" s="40"/>
      <c r="B154" s="41"/>
      <c r="C154" s="216" t="s">
        <v>8</v>
      </c>
      <c r="D154" s="216" t="s">
        <v>212</v>
      </c>
      <c r="E154" s="217" t="s">
        <v>5638</v>
      </c>
      <c r="F154" s="218" t="s">
        <v>5639</v>
      </c>
      <c r="G154" s="219" t="s">
        <v>270</v>
      </c>
      <c r="H154" s="220">
        <v>31.780000000000001</v>
      </c>
      <c r="I154" s="221"/>
      <c r="J154" s="222">
        <f>ROUND(I154*H154,2)</f>
        <v>0</v>
      </c>
      <c r="K154" s="218" t="s">
        <v>216</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217</v>
      </c>
      <c r="AT154" s="227" t="s">
        <v>212</v>
      </c>
      <c r="AU154" s="227" t="s">
        <v>81</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217</v>
      </c>
      <c r="BM154" s="227" t="s">
        <v>847</v>
      </c>
    </row>
    <row r="155" s="2" customFormat="1">
      <c r="A155" s="40"/>
      <c r="B155" s="41"/>
      <c r="C155" s="42"/>
      <c r="D155" s="229" t="s">
        <v>219</v>
      </c>
      <c r="E155" s="42"/>
      <c r="F155" s="230" t="s">
        <v>5640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219</v>
      </c>
      <c r="AU155" s="19" t="s">
        <v>81</v>
      </c>
    </row>
    <row r="156" s="13" customFormat="1">
      <c r="A156" s="13"/>
      <c r="B156" s="234"/>
      <c r="C156" s="235"/>
      <c r="D156" s="236" t="s">
        <v>221</v>
      </c>
      <c r="E156" s="237" t="s">
        <v>19</v>
      </c>
      <c r="F156" s="238" t="s">
        <v>5641</v>
      </c>
      <c r="G156" s="235"/>
      <c r="H156" s="237" t="s">
        <v>19</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221</v>
      </c>
      <c r="AU156" s="244" t="s">
        <v>81</v>
      </c>
      <c r="AV156" s="13" t="s">
        <v>81</v>
      </c>
      <c r="AW156" s="13" t="s">
        <v>34</v>
      </c>
      <c r="AX156" s="13" t="s">
        <v>74</v>
      </c>
      <c r="AY156" s="244" t="s">
        <v>210</v>
      </c>
    </row>
    <row r="157" s="13" customFormat="1">
      <c r="A157" s="13"/>
      <c r="B157" s="234"/>
      <c r="C157" s="235"/>
      <c r="D157" s="236" t="s">
        <v>221</v>
      </c>
      <c r="E157" s="237" t="s">
        <v>19</v>
      </c>
      <c r="F157" s="238" t="s">
        <v>5642</v>
      </c>
      <c r="G157" s="235"/>
      <c r="H157" s="237" t="s">
        <v>19</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221</v>
      </c>
      <c r="AU157" s="244" t="s">
        <v>81</v>
      </c>
      <c r="AV157" s="13" t="s">
        <v>81</v>
      </c>
      <c r="AW157" s="13" t="s">
        <v>34</v>
      </c>
      <c r="AX157" s="13" t="s">
        <v>74</v>
      </c>
      <c r="AY157" s="244" t="s">
        <v>210</v>
      </c>
    </row>
    <row r="158" s="14" customFormat="1">
      <c r="A158" s="14"/>
      <c r="B158" s="245"/>
      <c r="C158" s="246"/>
      <c r="D158" s="236" t="s">
        <v>221</v>
      </c>
      <c r="E158" s="247" t="s">
        <v>19</v>
      </c>
      <c r="F158" s="248" t="s">
        <v>5643</v>
      </c>
      <c r="G158" s="246"/>
      <c r="H158" s="249">
        <v>31.780000000000001</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221</v>
      </c>
      <c r="AU158" s="255" t="s">
        <v>81</v>
      </c>
      <c r="AV158" s="14" t="s">
        <v>83</v>
      </c>
      <c r="AW158" s="14" t="s">
        <v>34</v>
      </c>
      <c r="AX158" s="14" t="s">
        <v>74</v>
      </c>
      <c r="AY158" s="255" t="s">
        <v>210</v>
      </c>
    </row>
    <row r="159" s="16" customFormat="1">
      <c r="A159" s="16"/>
      <c r="B159" s="267"/>
      <c r="C159" s="268"/>
      <c r="D159" s="236" t="s">
        <v>221</v>
      </c>
      <c r="E159" s="269" t="s">
        <v>19</v>
      </c>
      <c r="F159" s="270" t="s">
        <v>236</v>
      </c>
      <c r="G159" s="268"/>
      <c r="H159" s="271">
        <v>31.780000000000001</v>
      </c>
      <c r="I159" s="272"/>
      <c r="J159" s="268"/>
      <c r="K159" s="268"/>
      <c r="L159" s="273"/>
      <c r="M159" s="274"/>
      <c r="N159" s="275"/>
      <c r="O159" s="275"/>
      <c r="P159" s="275"/>
      <c r="Q159" s="275"/>
      <c r="R159" s="275"/>
      <c r="S159" s="275"/>
      <c r="T159" s="276"/>
      <c r="U159" s="16"/>
      <c r="V159" s="16"/>
      <c r="W159" s="16"/>
      <c r="X159" s="16"/>
      <c r="Y159" s="16"/>
      <c r="Z159" s="16"/>
      <c r="AA159" s="16"/>
      <c r="AB159" s="16"/>
      <c r="AC159" s="16"/>
      <c r="AD159" s="16"/>
      <c r="AE159" s="16"/>
      <c r="AT159" s="277" t="s">
        <v>221</v>
      </c>
      <c r="AU159" s="277" t="s">
        <v>81</v>
      </c>
      <c r="AV159" s="16" t="s">
        <v>217</v>
      </c>
      <c r="AW159" s="16" t="s">
        <v>34</v>
      </c>
      <c r="AX159" s="16" t="s">
        <v>81</v>
      </c>
      <c r="AY159" s="277" t="s">
        <v>210</v>
      </c>
    </row>
    <row r="160" s="2" customFormat="1" ht="24.15" customHeight="1">
      <c r="A160" s="40"/>
      <c r="B160" s="41"/>
      <c r="C160" s="216" t="s">
        <v>368</v>
      </c>
      <c r="D160" s="216" t="s">
        <v>212</v>
      </c>
      <c r="E160" s="217" t="s">
        <v>4724</v>
      </c>
      <c r="F160" s="218" t="s">
        <v>4725</v>
      </c>
      <c r="G160" s="219" t="s">
        <v>270</v>
      </c>
      <c r="H160" s="220">
        <v>31.780000000000001</v>
      </c>
      <c r="I160" s="221"/>
      <c r="J160" s="222">
        <f>ROUND(I160*H160,2)</f>
        <v>0</v>
      </c>
      <c r="K160" s="218" t="s">
        <v>216</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860</v>
      </c>
    </row>
    <row r="161" s="2" customFormat="1">
      <c r="A161" s="40"/>
      <c r="B161" s="41"/>
      <c r="C161" s="42"/>
      <c r="D161" s="229" t="s">
        <v>219</v>
      </c>
      <c r="E161" s="42"/>
      <c r="F161" s="230" t="s">
        <v>4727</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219</v>
      </c>
      <c r="AU161" s="19" t="s">
        <v>81</v>
      </c>
    </row>
    <row r="162" s="13" customFormat="1">
      <c r="A162" s="13"/>
      <c r="B162" s="234"/>
      <c r="C162" s="235"/>
      <c r="D162" s="236" t="s">
        <v>221</v>
      </c>
      <c r="E162" s="237" t="s">
        <v>19</v>
      </c>
      <c r="F162" s="238" t="s">
        <v>5644</v>
      </c>
      <c r="G162" s="235"/>
      <c r="H162" s="237" t="s">
        <v>19</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221</v>
      </c>
      <c r="AU162" s="244" t="s">
        <v>81</v>
      </c>
      <c r="AV162" s="13" t="s">
        <v>81</v>
      </c>
      <c r="AW162" s="13" t="s">
        <v>34</v>
      </c>
      <c r="AX162" s="13" t="s">
        <v>74</v>
      </c>
      <c r="AY162" s="244" t="s">
        <v>210</v>
      </c>
    </row>
    <row r="163" s="13" customFormat="1">
      <c r="A163" s="13"/>
      <c r="B163" s="234"/>
      <c r="C163" s="235"/>
      <c r="D163" s="236" t="s">
        <v>221</v>
      </c>
      <c r="E163" s="237" t="s">
        <v>19</v>
      </c>
      <c r="F163" s="238" t="s">
        <v>5642</v>
      </c>
      <c r="G163" s="235"/>
      <c r="H163" s="237" t="s">
        <v>19</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221</v>
      </c>
      <c r="AU163" s="244" t="s">
        <v>81</v>
      </c>
      <c r="AV163" s="13" t="s">
        <v>81</v>
      </c>
      <c r="AW163" s="13" t="s">
        <v>34</v>
      </c>
      <c r="AX163" s="13" t="s">
        <v>74</v>
      </c>
      <c r="AY163" s="244" t="s">
        <v>210</v>
      </c>
    </row>
    <row r="164" s="14" customFormat="1">
      <c r="A164" s="14"/>
      <c r="B164" s="245"/>
      <c r="C164" s="246"/>
      <c r="D164" s="236" t="s">
        <v>221</v>
      </c>
      <c r="E164" s="247" t="s">
        <v>19</v>
      </c>
      <c r="F164" s="248" t="s">
        <v>5643</v>
      </c>
      <c r="G164" s="246"/>
      <c r="H164" s="249">
        <v>31.780000000000001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221</v>
      </c>
      <c r="AU164" s="255" t="s">
        <v>81</v>
      </c>
      <c r="AV164" s="14" t="s">
        <v>83</v>
      </c>
      <c r="AW164" s="14" t="s">
        <v>34</v>
      </c>
      <c r="AX164" s="14" t="s">
        <v>74</v>
      </c>
      <c r="AY164" s="255" t="s">
        <v>210</v>
      </c>
    </row>
    <row r="165" s="16" customFormat="1">
      <c r="A165" s="16"/>
      <c r="B165" s="267"/>
      <c r="C165" s="268"/>
      <c r="D165" s="236" t="s">
        <v>221</v>
      </c>
      <c r="E165" s="269" t="s">
        <v>19</v>
      </c>
      <c r="F165" s="270" t="s">
        <v>236</v>
      </c>
      <c r="G165" s="268"/>
      <c r="H165" s="271">
        <v>31.780000000000001</v>
      </c>
      <c r="I165" s="272"/>
      <c r="J165" s="268"/>
      <c r="K165" s="268"/>
      <c r="L165" s="273"/>
      <c r="M165" s="274"/>
      <c r="N165" s="275"/>
      <c r="O165" s="275"/>
      <c r="P165" s="275"/>
      <c r="Q165" s="275"/>
      <c r="R165" s="275"/>
      <c r="S165" s="275"/>
      <c r="T165" s="276"/>
      <c r="U165" s="16"/>
      <c r="V165" s="16"/>
      <c r="W165" s="16"/>
      <c r="X165" s="16"/>
      <c r="Y165" s="16"/>
      <c r="Z165" s="16"/>
      <c r="AA165" s="16"/>
      <c r="AB165" s="16"/>
      <c r="AC165" s="16"/>
      <c r="AD165" s="16"/>
      <c r="AE165" s="16"/>
      <c r="AT165" s="277" t="s">
        <v>221</v>
      </c>
      <c r="AU165" s="277" t="s">
        <v>81</v>
      </c>
      <c r="AV165" s="16" t="s">
        <v>217</v>
      </c>
      <c r="AW165" s="16" t="s">
        <v>34</v>
      </c>
      <c r="AX165" s="16" t="s">
        <v>81</v>
      </c>
      <c r="AY165" s="277" t="s">
        <v>210</v>
      </c>
    </row>
    <row r="166" s="2" customFormat="1" ht="24.15" customHeight="1">
      <c r="A166" s="40"/>
      <c r="B166" s="41"/>
      <c r="C166" s="216" t="s">
        <v>374</v>
      </c>
      <c r="D166" s="216" t="s">
        <v>212</v>
      </c>
      <c r="E166" s="217" t="s">
        <v>5645</v>
      </c>
      <c r="F166" s="218" t="s">
        <v>5646</v>
      </c>
      <c r="G166" s="219" t="s">
        <v>270</v>
      </c>
      <c r="H166" s="220">
        <v>31.780000000000001</v>
      </c>
      <c r="I166" s="221"/>
      <c r="J166" s="222">
        <f>ROUND(I166*H166,2)</f>
        <v>0</v>
      </c>
      <c r="K166" s="218" t="s">
        <v>216</v>
      </c>
      <c r="L166" s="46"/>
      <c r="M166" s="223" t="s">
        <v>19</v>
      </c>
      <c r="N166" s="224" t="s">
        <v>45</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217</v>
      </c>
      <c r="AT166" s="227" t="s">
        <v>212</v>
      </c>
      <c r="AU166" s="227" t="s">
        <v>81</v>
      </c>
      <c r="AY166" s="19" t="s">
        <v>210</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217</v>
      </c>
      <c r="BM166" s="227" t="s">
        <v>872</v>
      </c>
    </row>
    <row r="167" s="2" customFormat="1">
      <c r="A167" s="40"/>
      <c r="B167" s="41"/>
      <c r="C167" s="42"/>
      <c r="D167" s="229" t="s">
        <v>219</v>
      </c>
      <c r="E167" s="42"/>
      <c r="F167" s="230" t="s">
        <v>5647</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219</v>
      </c>
      <c r="AU167" s="19" t="s">
        <v>81</v>
      </c>
    </row>
    <row r="168" s="13" customFormat="1">
      <c r="A168" s="13"/>
      <c r="B168" s="234"/>
      <c r="C168" s="235"/>
      <c r="D168" s="236" t="s">
        <v>221</v>
      </c>
      <c r="E168" s="237" t="s">
        <v>19</v>
      </c>
      <c r="F168" s="238" t="s">
        <v>5648</v>
      </c>
      <c r="G168" s="235"/>
      <c r="H168" s="237" t="s">
        <v>19</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221</v>
      </c>
      <c r="AU168" s="244" t="s">
        <v>81</v>
      </c>
      <c r="AV168" s="13" t="s">
        <v>81</v>
      </c>
      <c r="AW168" s="13" t="s">
        <v>34</v>
      </c>
      <c r="AX168" s="13" t="s">
        <v>74</v>
      </c>
      <c r="AY168" s="244" t="s">
        <v>210</v>
      </c>
    </row>
    <row r="169" s="13" customFormat="1">
      <c r="A169" s="13"/>
      <c r="B169" s="234"/>
      <c r="C169" s="235"/>
      <c r="D169" s="236" t="s">
        <v>221</v>
      </c>
      <c r="E169" s="237" t="s">
        <v>19</v>
      </c>
      <c r="F169" s="238" t="s">
        <v>5642</v>
      </c>
      <c r="G169" s="235"/>
      <c r="H169" s="237" t="s">
        <v>19</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221</v>
      </c>
      <c r="AU169" s="244" t="s">
        <v>81</v>
      </c>
      <c r="AV169" s="13" t="s">
        <v>81</v>
      </c>
      <c r="AW169" s="13" t="s">
        <v>34</v>
      </c>
      <c r="AX169" s="13" t="s">
        <v>74</v>
      </c>
      <c r="AY169" s="244" t="s">
        <v>210</v>
      </c>
    </row>
    <row r="170" s="14" customFormat="1">
      <c r="A170" s="14"/>
      <c r="B170" s="245"/>
      <c r="C170" s="246"/>
      <c r="D170" s="236" t="s">
        <v>221</v>
      </c>
      <c r="E170" s="247" t="s">
        <v>19</v>
      </c>
      <c r="F170" s="248" t="s">
        <v>5643</v>
      </c>
      <c r="G170" s="246"/>
      <c r="H170" s="249">
        <v>31.780000000000001</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221</v>
      </c>
      <c r="AU170" s="255" t="s">
        <v>81</v>
      </c>
      <c r="AV170" s="14" t="s">
        <v>83</v>
      </c>
      <c r="AW170" s="14" t="s">
        <v>34</v>
      </c>
      <c r="AX170" s="14" t="s">
        <v>74</v>
      </c>
      <c r="AY170" s="255" t="s">
        <v>210</v>
      </c>
    </row>
    <row r="171" s="16" customFormat="1">
      <c r="A171" s="16"/>
      <c r="B171" s="267"/>
      <c r="C171" s="268"/>
      <c r="D171" s="236" t="s">
        <v>221</v>
      </c>
      <c r="E171" s="269" t="s">
        <v>19</v>
      </c>
      <c r="F171" s="270" t="s">
        <v>236</v>
      </c>
      <c r="G171" s="268"/>
      <c r="H171" s="271">
        <v>31.780000000000001</v>
      </c>
      <c r="I171" s="272"/>
      <c r="J171" s="268"/>
      <c r="K171" s="268"/>
      <c r="L171" s="273"/>
      <c r="M171" s="274"/>
      <c r="N171" s="275"/>
      <c r="O171" s="275"/>
      <c r="P171" s="275"/>
      <c r="Q171" s="275"/>
      <c r="R171" s="275"/>
      <c r="S171" s="275"/>
      <c r="T171" s="276"/>
      <c r="U171" s="16"/>
      <c r="V171" s="16"/>
      <c r="W171" s="16"/>
      <c r="X171" s="16"/>
      <c r="Y171" s="16"/>
      <c r="Z171" s="16"/>
      <c r="AA171" s="16"/>
      <c r="AB171" s="16"/>
      <c r="AC171" s="16"/>
      <c r="AD171" s="16"/>
      <c r="AE171" s="16"/>
      <c r="AT171" s="277" t="s">
        <v>221</v>
      </c>
      <c r="AU171" s="277" t="s">
        <v>81</v>
      </c>
      <c r="AV171" s="16" t="s">
        <v>217</v>
      </c>
      <c r="AW171" s="16" t="s">
        <v>34</v>
      </c>
      <c r="AX171" s="16" t="s">
        <v>81</v>
      </c>
      <c r="AY171" s="277" t="s">
        <v>210</v>
      </c>
    </row>
    <row r="172" s="2" customFormat="1" ht="16.5" customHeight="1">
      <c r="A172" s="40"/>
      <c r="B172" s="41"/>
      <c r="C172" s="216" t="s">
        <v>386</v>
      </c>
      <c r="D172" s="216" t="s">
        <v>212</v>
      </c>
      <c r="E172" s="217" t="s">
        <v>5649</v>
      </c>
      <c r="F172" s="218" t="s">
        <v>5650</v>
      </c>
      <c r="G172" s="219" t="s">
        <v>270</v>
      </c>
      <c r="H172" s="220">
        <v>34.957999999999998</v>
      </c>
      <c r="I172" s="221"/>
      <c r="J172" s="222">
        <f>ROUND(I172*H172,2)</f>
        <v>0</v>
      </c>
      <c r="K172" s="218" t="s">
        <v>296</v>
      </c>
      <c r="L172" s="46"/>
      <c r="M172" s="223" t="s">
        <v>19</v>
      </c>
      <c r="N172" s="224" t="s">
        <v>45</v>
      </c>
      <c r="O172" s="86"/>
      <c r="P172" s="225">
        <f>O172*H172</f>
        <v>0</v>
      </c>
      <c r="Q172" s="225">
        <v>0.0060000000000000001</v>
      </c>
      <c r="R172" s="225">
        <f>Q172*H172</f>
        <v>0.20974799999999999</v>
      </c>
      <c r="S172" s="225">
        <v>0</v>
      </c>
      <c r="T172" s="226">
        <f>S172*H172</f>
        <v>0</v>
      </c>
      <c r="U172" s="40"/>
      <c r="V172" s="40"/>
      <c r="W172" s="40"/>
      <c r="X172" s="40"/>
      <c r="Y172" s="40"/>
      <c r="Z172" s="40"/>
      <c r="AA172" s="40"/>
      <c r="AB172" s="40"/>
      <c r="AC172" s="40"/>
      <c r="AD172" s="40"/>
      <c r="AE172" s="40"/>
      <c r="AR172" s="227" t="s">
        <v>217</v>
      </c>
      <c r="AT172" s="227" t="s">
        <v>212</v>
      </c>
      <c r="AU172" s="227" t="s">
        <v>81</v>
      </c>
      <c r="AY172" s="19" t="s">
        <v>210</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217</v>
      </c>
      <c r="BM172" s="227" t="s">
        <v>884</v>
      </c>
    </row>
    <row r="173" s="13" customFormat="1">
      <c r="A173" s="13"/>
      <c r="B173" s="234"/>
      <c r="C173" s="235"/>
      <c r="D173" s="236" t="s">
        <v>221</v>
      </c>
      <c r="E173" s="237" t="s">
        <v>19</v>
      </c>
      <c r="F173" s="238" t="s">
        <v>5651</v>
      </c>
      <c r="G173" s="235"/>
      <c r="H173" s="237" t="s">
        <v>19</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221</v>
      </c>
      <c r="AU173" s="244" t="s">
        <v>81</v>
      </c>
      <c r="AV173" s="13" t="s">
        <v>81</v>
      </c>
      <c r="AW173" s="13" t="s">
        <v>34</v>
      </c>
      <c r="AX173" s="13" t="s">
        <v>74</v>
      </c>
      <c r="AY173" s="244" t="s">
        <v>210</v>
      </c>
    </row>
    <row r="174" s="13" customFormat="1">
      <c r="A174" s="13"/>
      <c r="B174" s="234"/>
      <c r="C174" s="235"/>
      <c r="D174" s="236" t="s">
        <v>221</v>
      </c>
      <c r="E174" s="237" t="s">
        <v>19</v>
      </c>
      <c r="F174" s="238" t="s">
        <v>5652</v>
      </c>
      <c r="G174" s="235"/>
      <c r="H174" s="237" t="s">
        <v>19</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221</v>
      </c>
      <c r="AU174" s="244" t="s">
        <v>81</v>
      </c>
      <c r="AV174" s="13" t="s">
        <v>81</v>
      </c>
      <c r="AW174" s="13" t="s">
        <v>34</v>
      </c>
      <c r="AX174" s="13" t="s">
        <v>74</v>
      </c>
      <c r="AY174" s="244" t="s">
        <v>210</v>
      </c>
    </row>
    <row r="175" s="14" customFormat="1">
      <c r="A175" s="14"/>
      <c r="B175" s="245"/>
      <c r="C175" s="246"/>
      <c r="D175" s="236" t="s">
        <v>221</v>
      </c>
      <c r="E175" s="247" t="s">
        <v>19</v>
      </c>
      <c r="F175" s="248" t="s">
        <v>5653</v>
      </c>
      <c r="G175" s="246"/>
      <c r="H175" s="249">
        <v>34.957999999999998</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221</v>
      </c>
      <c r="AU175" s="255" t="s">
        <v>81</v>
      </c>
      <c r="AV175" s="14" t="s">
        <v>83</v>
      </c>
      <c r="AW175" s="14" t="s">
        <v>34</v>
      </c>
      <c r="AX175" s="14" t="s">
        <v>74</v>
      </c>
      <c r="AY175" s="255" t="s">
        <v>210</v>
      </c>
    </row>
    <row r="176" s="16" customFormat="1">
      <c r="A176" s="16"/>
      <c r="B176" s="267"/>
      <c r="C176" s="268"/>
      <c r="D176" s="236" t="s">
        <v>221</v>
      </c>
      <c r="E176" s="269" t="s">
        <v>19</v>
      </c>
      <c r="F176" s="270" t="s">
        <v>236</v>
      </c>
      <c r="G176" s="268"/>
      <c r="H176" s="271">
        <v>34.957999999999998</v>
      </c>
      <c r="I176" s="272"/>
      <c r="J176" s="268"/>
      <c r="K176" s="268"/>
      <c r="L176" s="273"/>
      <c r="M176" s="274"/>
      <c r="N176" s="275"/>
      <c r="O176" s="275"/>
      <c r="P176" s="275"/>
      <c r="Q176" s="275"/>
      <c r="R176" s="275"/>
      <c r="S176" s="275"/>
      <c r="T176" s="276"/>
      <c r="U176" s="16"/>
      <c r="V176" s="16"/>
      <c r="W176" s="16"/>
      <c r="X176" s="16"/>
      <c r="Y176" s="16"/>
      <c r="Z176" s="16"/>
      <c r="AA176" s="16"/>
      <c r="AB176" s="16"/>
      <c r="AC176" s="16"/>
      <c r="AD176" s="16"/>
      <c r="AE176" s="16"/>
      <c r="AT176" s="277" t="s">
        <v>221</v>
      </c>
      <c r="AU176" s="277" t="s">
        <v>81</v>
      </c>
      <c r="AV176" s="16" t="s">
        <v>217</v>
      </c>
      <c r="AW176" s="16" t="s">
        <v>34</v>
      </c>
      <c r="AX176" s="16" t="s">
        <v>81</v>
      </c>
      <c r="AY176" s="277" t="s">
        <v>210</v>
      </c>
    </row>
    <row r="177" s="2" customFormat="1" ht="16.5" customHeight="1">
      <c r="A177" s="40"/>
      <c r="B177" s="41"/>
      <c r="C177" s="216" t="s">
        <v>399</v>
      </c>
      <c r="D177" s="216" t="s">
        <v>212</v>
      </c>
      <c r="E177" s="217" t="s">
        <v>5654</v>
      </c>
      <c r="F177" s="218" t="s">
        <v>5655</v>
      </c>
      <c r="G177" s="219" t="s">
        <v>270</v>
      </c>
      <c r="H177" s="220">
        <v>0.77000000000000002</v>
      </c>
      <c r="I177" s="221"/>
      <c r="J177" s="222">
        <f>ROUND(I177*H177,2)</f>
        <v>0</v>
      </c>
      <c r="K177" s="218" t="s">
        <v>296</v>
      </c>
      <c r="L177" s="46"/>
      <c r="M177" s="223" t="s">
        <v>19</v>
      </c>
      <c r="N177" s="224" t="s">
        <v>45</v>
      </c>
      <c r="O177" s="86"/>
      <c r="P177" s="225">
        <f>O177*H177</f>
        <v>0</v>
      </c>
      <c r="Q177" s="225">
        <v>0</v>
      </c>
      <c r="R177" s="225">
        <f>Q177*H177</f>
        <v>0</v>
      </c>
      <c r="S177" s="225">
        <v>0.0070000000000000001</v>
      </c>
      <c r="T177" s="226">
        <f>S177*H177</f>
        <v>0.0053899999999999998</v>
      </c>
      <c r="U177" s="40"/>
      <c r="V177" s="40"/>
      <c r="W177" s="40"/>
      <c r="X177" s="40"/>
      <c r="Y177" s="40"/>
      <c r="Z177" s="40"/>
      <c r="AA177" s="40"/>
      <c r="AB177" s="40"/>
      <c r="AC177" s="40"/>
      <c r="AD177" s="40"/>
      <c r="AE177" s="40"/>
      <c r="AR177" s="227" t="s">
        <v>217</v>
      </c>
      <c r="AT177" s="227" t="s">
        <v>212</v>
      </c>
      <c r="AU177" s="227" t="s">
        <v>81</v>
      </c>
      <c r="AY177" s="19" t="s">
        <v>210</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217</v>
      </c>
      <c r="BM177" s="227" t="s">
        <v>896</v>
      </c>
    </row>
    <row r="178" s="13" customFormat="1">
      <c r="A178" s="13"/>
      <c r="B178" s="234"/>
      <c r="C178" s="235"/>
      <c r="D178" s="236" t="s">
        <v>221</v>
      </c>
      <c r="E178" s="237" t="s">
        <v>19</v>
      </c>
      <c r="F178" s="238" t="s">
        <v>5656</v>
      </c>
      <c r="G178" s="235"/>
      <c r="H178" s="237" t="s">
        <v>19</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221</v>
      </c>
      <c r="AU178" s="244" t="s">
        <v>81</v>
      </c>
      <c r="AV178" s="13" t="s">
        <v>81</v>
      </c>
      <c r="AW178" s="13" t="s">
        <v>34</v>
      </c>
      <c r="AX178" s="13" t="s">
        <v>74</v>
      </c>
      <c r="AY178" s="244" t="s">
        <v>210</v>
      </c>
    </row>
    <row r="179" s="14" customFormat="1">
      <c r="A179" s="14"/>
      <c r="B179" s="245"/>
      <c r="C179" s="246"/>
      <c r="D179" s="236" t="s">
        <v>221</v>
      </c>
      <c r="E179" s="247" t="s">
        <v>19</v>
      </c>
      <c r="F179" s="248" t="s">
        <v>5657</v>
      </c>
      <c r="G179" s="246"/>
      <c r="H179" s="249">
        <v>0.77000000000000002</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221</v>
      </c>
      <c r="AU179" s="255" t="s">
        <v>81</v>
      </c>
      <c r="AV179" s="14" t="s">
        <v>83</v>
      </c>
      <c r="AW179" s="14" t="s">
        <v>34</v>
      </c>
      <c r="AX179" s="14" t="s">
        <v>74</v>
      </c>
      <c r="AY179" s="255" t="s">
        <v>210</v>
      </c>
    </row>
    <row r="180" s="16" customFormat="1">
      <c r="A180" s="16"/>
      <c r="B180" s="267"/>
      <c r="C180" s="268"/>
      <c r="D180" s="236" t="s">
        <v>221</v>
      </c>
      <c r="E180" s="269" t="s">
        <v>19</v>
      </c>
      <c r="F180" s="270" t="s">
        <v>236</v>
      </c>
      <c r="G180" s="268"/>
      <c r="H180" s="271">
        <v>0.77000000000000002</v>
      </c>
      <c r="I180" s="272"/>
      <c r="J180" s="268"/>
      <c r="K180" s="268"/>
      <c r="L180" s="273"/>
      <c r="M180" s="274"/>
      <c r="N180" s="275"/>
      <c r="O180" s="275"/>
      <c r="P180" s="275"/>
      <c r="Q180" s="275"/>
      <c r="R180" s="275"/>
      <c r="S180" s="275"/>
      <c r="T180" s="276"/>
      <c r="U180" s="16"/>
      <c r="V180" s="16"/>
      <c r="W180" s="16"/>
      <c r="X180" s="16"/>
      <c r="Y180" s="16"/>
      <c r="Z180" s="16"/>
      <c r="AA180" s="16"/>
      <c r="AB180" s="16"/>
      <c r="AC180" s="16"/>
      <c r="AD180" s="16"/>
      <c r="AE180" s="16"/>
      <c r="AT180" s="277" t="s">
        <v>221</v>
      </c>
      <c r="AU180" s="277" t="s">
        <v>81</v>
      </c>
      <c r="AV180" s="16" t="s">
        <v>217</v>
      </c>
      <c r="AW180" s="16" t="s">
        <v>34</v>
      </c>
      <c r="AX180" s="16" t="s">
        <v>81</v>
      </c>
      <c r="AY180" s="277" t="s">
        <v>210</v>
      </c>
    </row>
    <row r="181" s="2" customFormat="1" ht="16.5" customHeight="1">
      <c r="A181" s="40"/>
      <c r="B181" s="41"/>
      <c r="C181" s="216" t="s">
        <v>406</v>
      </c>
      <c r="D181" s="216" t="s">
        <v>212</v>
      </c>
      <c r="E181" s="217" t="s">
        <v>4471</v>
      </c>
      <c r="F181" s="218" t="s">
        <v>4472</v>
      </c>
      <c r="G181" s="219" t="s">
        <v>270</v>
      </c>
      <c r="H181" s="220">
        <v>386.16000000000002</v>
      </c>
      <c r="I181" s="221"/>
      <c r="J181" s="222">
        <f>ROUND(I181*H181,2)</f>
        <v>0</v>
      </c>
      <c r="K181" s="218" t="s">
        <v>216</v>
      </c>
      <c r="L181" s="46"/>
      <c r="M181" s="223" t="s">
        <v>19</v>
      </c>
      <c r="N181" s="224"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217</v>
      </c>
      <c r="AT181" s="227" t="s">
        <v>212</v>
      </c>
      <c r="AU181" s="227" t="s">
        <v>81</v>
      </c>
      <c r="AY181" s="19" t="s">
        <v>210</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217</v>
      </c>
      <c r="BM181" s="227" t="s">
        <v>908</v>
      </c>
    </row>
    <row r="182" s="2" customFormat="1">
      <c r="A182" s="40"/>
      <c r="B182" s="41"/>
      <c r="C182" s="42"/>
      <c r="D182" s="229" t="s">
        <v>219</v>
      </c>
      <c r="E182" s="42"/>
      <c r="F182" s="230" t="s">
        <v>4474</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219</v>
      </c>
      <c r="AU182" s="19" t="s">
        <v>81</v>
      </c>
    </row>
    <row r="183" s="13" customFormat="1">
      <c r="A183" s="13"/>
      <c r="B183" s="234"/>
      <c r="C183" s="235"/>
      <c r="D183" s="236" t="s">
        <v>221</v>
      </c>
      <c r="E183" s="237" t="s">
        <v>19</v>
      </c>
      <c r="F183" s="238" t="s">
        <v>5658</v>
      </c>
      <c r="G183" s="235"/>
      <c r="H183" s="237" t="s">
        <v>19</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221</v>
      </c>
      <c r="AU183" s="244" t="s">
        <v>81</v>
      </c>
      <c r="AV183" s="13" t="s">
        <v>81</v>
      </c>
      <c r="AW183" s="13" t="s">
        <v>34</v>
      </c>
      <c r="AX183" s="13" t="s">
        <v>74</v>
      </c>
      <c r="AY183" s="244" t="s">
        <v>210</v>
      </c>
    </row>
    <row r="184" s="13" customFormat="1">
      <c r="A184" s="13"/>
      <c r="B184" s="234"/>
      <c r="C184" s="235"/>
      <c r="D184" s="236" t="s">
        <v>221</v>
      </c>
      <c r="E184" s="237" t="s">
        <v>19</v>
      </c>
      <c r="F184" s="238" t="s">
        <v>5659</v>
      </c>
      <c r="G184" s="235"/>
      <c r="H184" s="237" t="s">
        <v>19</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221</v>
      </c>
      <c r="AU184" s="244" t="s">
        <v>81</v>
      </c>
      <c r="AV184" s="13" t="s">
        <v>81</v>
      </c>
      <c r="AW184" s="13" t="s">
        <v>34</v>
      </c>
      <c r="AX184" s="13" t="s">
        <v>74</v>
      </c>
      <c r="AY184" s="244" t="s">
        <v>210</v>
      </c>
    </row>
    <row r="185" s="14" customFormat="1">
      <c r="A185" s="14"/>
      <c r="B185" s="245"/>
      <c r="C185" s="246"/>
      <c r="D185" s="236" t="s">
        <v>221</v>
      </c>
      <c r="E185" s="247" t="s">
        <v>19</v>
      </c>
      <c r="F185" s="248" t="s">
        <v>5660</v>
      </c>
      <c r="G185" s="246"/>
      <c r="H185" s="249">
        <v>386.16000000000002</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221</v>
      </c>
      <c r="AU185" s="255" t="s">
        <v>81</v>
      </c>
      <c r="AV185" s="14" t="s">
        <v>83</v>
      </c>
      <c r="AW185" s="14" t="s">
        <v>34</v>
      </c>
      <c r="AX185" s="14" t="s">
        <v>74</v>
      </c>
      <c r="AY185" s="255" t="s">
        <v>210</v>
      </c>
    </row>
    <row r="186" s="16" customFormat="1">
      <c r="A186" s="16"/>
      <c r="B186" s="267"/>
      <c r="C186" s="268"/>
      <c r="D186" s="236" t="s">
        <v>221</v>
      </c>
      <c r="E186" s="269" t="s">
        <v>19</v>
      </c>
      <c r="F186" s="270" t="s">
        <v>236</v>
      </c>
      <c r="G186" s="268"/>
      <c r="H186" s="271">
        <v>386.16000000000002</v>
      </c>
      <c r="I186" s="272"/>
      <c r="J186" s="268"/>
      <c r="K186" s="268"/>
      <c r="L186" s="273"/>
      <c r="M186" s="274"/>
      <c r="N186" s="275"/>
      <c r="O186" s="275"/>
      <c r="P186" s="275"/>
      <c r="Q186" s="275"/>
      <c r="R186" s="275"/>
      <c r="S186" s="275"/>
      <c r="T186" s="276"/>
      <c r="U186" s="16"/>
      <c r="V186" s="16"/>
      <c r="W186" s="16"/>
      <c r="X186" s="16"/>
      <c r="Y186" s="16"/>
      <c r="Z186" s="16"/>
      <c r="AA186" s="16"/>
      <c r="AB186" s="16"/>
      <c r="AC186" s="16"/>
      <c r="AD186" s="16"/>
      <c r="AE186" s="16"/>
      <c r="AT186" s="277" t="s">
        <v>221</v>
      </c>
      <c r="AU186" s="277" t="s">
        <v>81</v>
      </c>
      <c r="AV186" s="16" t="s">
        <v>217</v>
      </c>
      <c r="AW186" s="16" t="s">
        <v>34</v>
      </c>
      <c r="AX186" s="16" t="s">
        <v>81</v>
      </c>
      <c r="AY186" s="277" t="s">
        <v>210</v>
      </c>
    </row>
    <row r="187" s="2" customFormat="1" ht="24.15" customHeight="1">
      <c r="A187" s="40"/>
      <c r="B187" s="41"/>
      <c r="C187" s="216" t="s">
        <v>7</v>
      </c>
      <c r="D187" s="216" t="s">
        <v>212</v>
      </c>
      <c r="E187" s="217" t="s">
        <v>5661</v>
      </c>
      <c r="F187" s="218" t="s">
        <v>5662</v>
      </c>
      <c r="G187" s="219" t="s">
        <v>215</v>
      </c>
      <c r="H187" s="220">
        <v>11.564</v>
      </c>
      <c r="I187" s="221"/>
      <c r="J187" s="222">
        <f>ROUND(I187*H187,2)</f>
        <v>0</v>
      </c>
      <c r="K187" s="218" t="s">
        <v>216</v>
      </c>
      <c r="L187" s="46"/>
      <c r="M187" s="223" t="s">
        <v>19</v>
      </c>
      <c r="N187" s="224" t="s">
        <v>45</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217</v>
      </c>
      <c r="AT187" s="227" t="s">
        <v>212</v>
      </c>
      <c r="AU187" s="227" t="s">
        <v>81</v>
      </c>
      <c r="AY187" s="19" t="s">
        <v>210</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217</v>
      </c>
      <c r="BM187" s="227" t="s">
        <v>922</v>
      </c>
    </row>
    <row r="188" s="2" customFormat="1">
      <c r="A188" s="40"/>
      <c r="B188" s="41"/>
      <c r="C188" s="42"/>
      <c r="D188" s="229" t="s">
        <v>219</v>
      </c>
      <c r="E188" s="42"/>
      <c r="F188" s="230" t="s">
        <v>5663</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219</v>
      </c>
      <c r="AU188" s="19" t="s">
        <v>81</v>
      </c>
    </row>
    <row r="189" s="14" customFormat="1">
      <c r="A189" s="14"/>
      <c r="B189" s="245"/>
      <c r="C189" s="246"/>
      <c r="D189" s="236" t="s">
        <v>221</v>
      </c>
      <c r="E189" s="247" t="s">
        <v>19</v>
      </c>
      <c r="F189" s="248" t="s">
        <v>5664</v>
      </c>
      <c r="G189" s="246"/>
      <c r="H189" s="249">
        <v>11.564</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221</v>
      </c>
      <c r="AU189" s="255" t="s">
        <v>81</v>
      </c>
      <c r="AV189" s="14" t="s">
        <v>83</v>
      </c>
      <c r="AW189" s="14" t="s">
        <v>34</v>
      </c>
      <c r="AX189" s="14" t="s">
        <v>74</v>
      </c>
      <c r="AY189" s="255" t="s">
        <v>210</v>
      </c>
    </row>
    <row r="190" s="13" customFormat="1">
      <c r="A190" s="13"/>
      <c r="B190" s="234"/>
      <c r="C190" s="235"/>
      <c r="D190" s="236" t="s">
        <v>221</v>
      </c>
      <c r="E190" s="237" t="s">
        <v>19</v>
      </c>
      <c r="F190" s="238" t="s">
        <v>5665</v>
      </c>
      <c r="G190" s="235"/>
      <c r="H190" s="237" t="s">
        <v>19</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221</v>
      </c>
      <c r="AU190" s="244" t="s">
        <v>81</v>
      </c>
      <c r="AV190" s="13" t="s">
        <v>81</v>
      </c>
      <c r="AW190" s="13" t="s">
        <v>34</v>
      </c>
      <c r="AX190" s="13" t="s">
        <v>74</v>
      </c>
      <c r="AY190" s="244" t="s">
        <v>210</v>
      </c>
    </row>
    <row r="191" s="16" customFormat="1">
      <c r="A191" s="16"/>
      <c r="B191" s="267"/>
      <c r="C191" s="268"/>
      <c r="D191" s="236" t="s">
        <v>221</v>
      </c>
      <c r="E191" s="269" t="s">
        <v>19</v>
      </c>
      <c r="F191" s="270" t="s">
        <v>236</v>
      </c>
      <c r="G191" s="268"/>
      <c r="H191" s="271">
        <v>11.564</v>
      </c>
      <c r="I191" s="272"/>
      <c r="J191" s="268"/>
      <c r="K191" s="268"/>
      <c r="L191" s="273"/>
      <c r="M191" s="274"/>
      <c r="N191" s="275"/>
      <c r="O191" s="275"/>
      <c r="P191" s="275"/>
      <c r="Q191" s="275"/>
      <c r="R191" s="275"/>
      <c r="S191" s="275"/>
      <c r="T191" s="276"/>
      <c r="U191" s="16"/>
      <c r="V191" s="16"/>
      <c r="W191" s="16"/>
      <c r="X191" s="16"/>
      <c r="Y191" s="16"/>
      <c r="Z191" s="16"/>
      <c r="AA191" s="16"/>
      <c r="AB191" s="16"/>
      <c r="AC191" s="16"/>
      <c r="AD191" s="16"/>
      <c r="AE191" s="16"/>
      <c r="AT191" s="277" t="s">
        <v>221</v>
      </c>
      <c r="AU191" s="277" t="s">
        <v>81</v>
      </c>
      <c r="AV191" s="16" t="s">
        <v>217</v>
      </c>
      <c r="AW191" s="16" t="s">
        <v>34</v>
      </c>
      <c r="AX191" s="16" t="s">
        <v>81</v>
      </c>
      <c r="AY191" s="277" t="s">
        <v>210</v>
      </c>
    </row>
    <row r="192" s="2" customFormat="1" ht="24.15" customHeight="1">
      <c r="A192" s="40"/>
      <c r="B192" s="41"/>
      <c r="C192" s="216" t="s">
        <v>423</v>
      </c>
      <c r="D192" s="216" t="s">
        <v>212</v>
      </c>
      <c r="E192" s="217" t="s">
        <v>5629</v>
      </c>
      <c r="F192" s="218" t="s">
        <v>5630</v>
      </c>
      <c r="G192" s="219" t="s">
        <v>215</v>
      </c>
      <c r="H192" s="220">
        <v>77.231999999999999</v>
      </c>
      <c r="I192" s="221"/>
      <c r="J192" s="222">
        <f>ROUND(I192*H192,2)</f>
        <v>0</v>
      </c>
      <c r="K192" s="218" t="s">
        <v>216</v>
      </c>
      <c r="L192" s="46"/>
      <c r="M192" s="223" t="s">
        <v>19</v>
      </c>
      <c r="N192" s="224" t="s">
        <v>45</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217</v>
      </c>
      <c r="AT192" s="227" t="s">
        <v>212</v>
      </c>
      <c r="AU192" s="227" t="s">
        <v>81</v>
      </c>
      <c r="AY192" s="19" t="s">
        <v>210</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217</v>
      </c>
      <c r="BM192" s="227" t="s">
        <v>932</v>
      </c>
    </row>
    <row r="193" s="2" customFormat="1">
      <c r="A193" s="40"/>
      <c r="B193" s="41"/>
      <c r="C193" s="42"/>
      <c r="D193" s="229" t="s">
        <v>219</v>
      </c>
      <c r="E193" s="42"/>
      <c r="F193" s="230" t="s">
        <v>5631</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219</v>
      </c>
      <c r="AU193" s="19" t="s">
        <v>81</v>
      </c>
    </row>
    <row r="194" s="13" customFormat="1">
      <c r="A194" s="13"/>
      <c r="B194" s="234"/>
      <c r="C194" s="235"/>
      <c r="D194" s="236" t="s">
        <v>221</v>
      </c>
      <c r="E194" s="237" t="s">
        <v>19</v>
      </c>
      <c r="F194" s="238" t="s">
        <v>5666</v>
      </c>
      <c r="G194" s="235"/>
      <c r="H194" s="237" t="s">
        <v>19</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221</v>
      </c>
      <c r="AU194" s="244" t="s">
        <v>81</v>
      </c>
      <c r="AV194" s="13" t="s">
        <v>81</v>
      </c>
      <c r="AW194" s="13" t="s">
        <v>34</v>
      </c>
      <c r="AX194" s="13" t="s">
        <v>74</v>
      </c>
      <c r="AY194" s="244" t="s">
        <v>210</v>
      </c>
    </row>
    <row r="195" s="14" customFormat="1">
      <c r="A195" s="14"/>
      <c r="B195" s="245"/>
      <c r="C195" s="246"/>
      <c r="D195" s="236" t="s">
        <v>221</v>
      </c>
      <c r="E195" s="247" t="s">
        <v>19</v>
      </c>
      <c r="F195" s="248" t="s">
        <v>5667</v>
      </c>
      <c r="G195" s="246"/>
      <c r="H195" s="249">
        <v>77.231999999999999</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221</v>
      </c>
      <c r="AU195" s="255" t="s">
        <v>81</v>
      </c>
      <c r="AV195" s="14" t="s">
        <v>83</v>
      </c>
      <c r="AW195" s="14" t="s">
        <v>34</v>
      </c>
      <c r="AX195" s="14" t="s">
        <v>74</v>
      </c>
      <c r="AY195" s="255" t="s">
        <v>210</v>
      </c>
    </row>
    <row r="196" s="13" customFormat="1">
      <c r="A196" s="13"/>
      <c r="B196" s="234"/>
      <c r="C196" s="235"/>
      <c r="D196" s="236" t="s">
        <v>221</v>
      </c>
      <c r="E196" s="237" t="s">
        <v>19</v>
      </c>
      <c r="F196" s="238" t="s">
        <v>5668</v>
      </c>
      <c r="G196" s="235"/>
      <c r="H196" s="237" t="s">
        <v>19</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221</v>
      </c>
      <c r="AU196" s="244" t="s">
        <v>81</v>
      </c>
      <c r="AV196" s="13" t="s">
        <v>81</v>
      </c>
      <c r="AW196" s="13" t="s">
        <v>34</v>
      </c>
      <c r="AX196" s="13" t="s">
        <v>74</v>
      </c>
      <c r="AY196" s="244" t="s">
        <v>210</v>
      </c>
    </row>
    <row r="197" s="16" customFormat="1">
      <c r="A197" s="16"/>
      <c r="B197" s="267"/>
      <c r="C197" s="268"/>
      <c r="D197" s="236" t="s">
        <v>221</v>
      </c>
      <c r="E197" s="269" t="s">
        <v>19</v>
      </c>
      <c r="F197" s="270" t="s">
        <v>236</v>
      </c>
      <c r="G197" s="268"/>
      <c r="H197" s="271">
        <v>77.231999999999999</v>
      </c>
      <c r="I197" s="272"/>
      <c r="J197" s="268"/>
      <c r="K197" s="268"/>
      <c r="L197" s="273"/>
      <c r="M197" s="274"/>
      <c r="N197" s="275"/>
      <c r="O197" s="275"/>
      <c r="P197" s="275"/>
      <c r="Q197" s="275"/>
      <c r="R197" s="275"/>
      <c r="S197" s="275"/>
      <c r="T197" s="276"/>
      <c r="U197" s="16"/>
      <c r="V197" s="16"/>
      <c r="W197" s="16"/>
      <c r="X197" s="16"/>
      <c r="Y197" s="16"/>
      <c r="Z197" s="16"/>
      <c r="AA197" s="16"/>
      <c r="AB197" s="16"/>
      <c r="AC197" s="16"/>
      <c r="AD197" s="16"/>
      <c r="AE197" s="16"/>
      <c r="AT197" s="277" t="s">
        <v>221</v>
      </c>
      <c r="AU197" s="277" t="s">
        <v>81</v>
      </c>
      <c r="AV197" s="16" t="s">
        <v>217</v>
      </c>
      <c r="AW197" s="16" t="s">
        <v>34</v>
      </c>
      <c r="AX197" s="16" t="s">
        <v>81</v>
      </c>
      <c r="AY197" s="277" t="s">
        <v>210</v>
      </c>
    </row>
    <row r="198" s="2" customFormat="1" ht="24.15" customHeight="1">
      <c r="A198" s="40"/>
      <c r="B198" s="41"/>
      <c r="C198" s="216" t="s">
        <v>428</v>
      </c>
      <c r="D198" s="216" t="s">
        <v>212</v>
      </c>
      <c r="E198" s="217" t="s">
        <v>5629</v>
      </c>
      <c r="F198" s="218" t="s">
        <v>5630</v>
      </c>
      <c r="G198" s="219" t="s">
        <v>215</v>
      </c>
      <c r="H198" s="220">
        <v>0.59999999999999998</v>
      </c>
      <c r="I198" s="221"/>
      <c r="J198" s="222">
        <f>ROUND(I198*H198,2)</f>
        <v>0</v>
      </c>
      <c r="K198" s="218" t="s">
        <v>216</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217</v>
      </c>
      <c r="AT198" s="227" t="s">
        <v>212</v>
      </c>
      <c r="AU198" s="227" t="s">
        <v>81</v>
      </c>
      <c r="AY198" s="19" t="s">
        <v>210</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217</v>
      </c>
      <c r="BM198" s="227" t="s">
        <v>948</v>
      </c>
    </row>
    <row r="199" s="2" customFormat="1">
      <c r="A199" s="40"/>
      <c r="B199" s="41"/>
      <c r="C199" s="42"/>
      <c r="D199" s="229" t="s">
        <v>219</v>
      </c>
      <c r="E199" s="42"/>
      <c r="F199" s="230" t="s">
        <v>5631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219</v>
      </c>
      <c r="AU199" s="19" t="s">
        <v>81</v>
      </c>
    </row>
    <row r="200" s="13" customFormat="1">
      <c r="A200" s="13"/>
      <c r="B200" s="234"/>
      <c r="C200" s="235"/>
      <c r="D200" s="236" t="s">
        <v>221</v>
      </c>
      <c r="E200" s="237" t="s">
        <v>19</v>
      </c>
      <c r="F200" s="238" t="s">
        <v>5669</v>
      </c>
      <c r="G200" s="235"/>
      <c r="H200" s="237" t="s">
        <v>19</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221</v>
      </c>
      <c r="AU200" s="244" t="s">
        <v>81</v>
      </c>
      <c r="AV200" s="13" t="s">
        <v>81</v>
      </c>
      <c r="AW200" s="13" t="s">
        <v>34</v>
      </c>
      <c r="AX200" s="13" t="s">
        <v>74</v>
      </c>
      <c r="AY200" s="244" t="s">
        <v>210</v>
      </c>
    </row>
    <row r="201" s="14" customFormat="1">
      <c r="A201" s="14"/>
      <c r="B201" s="245"/>
      <c r="C201" s="246"/>
      <c r="D201" s="236" t="s">
        <v>221</v>
      </c>
      <c r="E201" s="247" t="s">
        <v>19</v>
      </c>
      <c r="F201" s="248" t="s">
        <v>5670</v>
      </c>
      <c r="G201" s="246"/>
      <c r="H201" s="249">
        <v>0.59999999999999998</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221</v>
      </c>
      <c r="AU201" s="255" t="s">
        <v>81</v>
      </c>
      <c r="AV201" s="14" t="s">
        <v>83</v>
      </c>
      <c r="AW201" s="14" t="s">
        <v>34</v>
      </c>
      <c r="AX201" s="14" t="s">
        <v>74</v>
      </c>
      <c r="AY201" s="255" t="s">
        <v>210</v>
      </c>
    </row>
    <row r="202" s="16" customFormat="1">
      <c r="A202" s="16"/>
      <c r="B202" s="267"/>
      <c r="C202" s="268"/>
      <c r="D202" s="236" t="s">
        <v>221</v>
      </c>
      <c r="E202" s="269" t="s">
        <v>19</v>
      </c>
      <c r="F202" s="270" t="s">
        <v>236</v>
      </c>
      <c r="G202" s="268"/>
      <c r="H202" s="271">
        <v>0.59999999999999998</v>
      </c>
      <c r="I202" s="272"/>
      <c r="J202" s="268"/>
      <c r="K202" s="268"/>
      <c r="L202" s="273"/>
      <c r="M202" s="274"/>
      <c r="N202" s="275"/>
      <c r="O202" s="275"/>
      <c r="P202" s="275"/>
      <c r="Q202" s="275"/>
      <c r="R202" s="275"/>
      <c r="S202" s="275"/>
      <c r="T202" s="276"/>
      <c r="U202" s="16"/>
      <c r="V202" s="16"/>
      <c r="W202" s="16"/>
      <c r="X202" s="16"/>
      <c r="Y202" s="16"/>
      <c r="Z202" s="16"/>
      <c r="AA202" s="16"/>
      <c r="AB202" s="16"/>
      <c r="AC202" s="16"/>
      <c r="AD202" s="16"/>
      <c r="AE202" s="16"/>
      <c r="AT202" s="277" t="s">
        <v>221</v>
      </c>
      <c r="AU202" s="277" t="s">
        <v>81</v>
      </c>
      <c r="AV202" s="16" t="s">
        <v>217</v>
      </c>
      <c r="AW202" s="16" t="s">
        <v>34</v>
      </c>
      <c r="AX202" s="16" t="s">
        <v>81</v>
      </c>
      <c r="AY202" s="277" t="s">
        <v>210</v>
      </c>
    </row>
    <row r="203" s="2" customFormat="1" ht="24.15" customHeight="1">
      <c r="A203" s="40"/>
      <c r="B203" s="41"/>
      <c r="C203" s="216" t="s">
        <v>435</v>
      </c>
      <c r="D203" s="216" t="s">
        <v>212</v>
      </c>
      <c r="E203" s="217" t="s">
        <v>5671</v>
      </c>
      <c r="F203" s="218" t="s">
        <v>5672</v>
      </c>
      <c r="G203" s="219" t="s">
        <v>417</v>
      </c>
      <c r="H203" s="220">
        <v>2.5</v>
      </c>
      <c r="I203" s="221"/>
      <c r="J203" s="222">
        <f>ROUND(I203*H203,2)</f>
        <v>0</v>
      </c>
      <c r="K203" s="218" t="s">
        <v>216</v>
      </c>
      <c r="L203" s="46"/>
      <c r="M203" s="223" t="s">
        <v>19</v>
      </c>
      <c r="N203" s="224" t="s">
        <v>45</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217</v>
      </c>
      <c r="AT203" s="227" t="s">
        <v>212</v>
      </c>
      <c r="AU203" s="227" t="s">
        <v>81</v>
      </c>
      <c r="AY203" s="19" t="s">
        <v>210</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217</v>
      </c>
      <c r="BM203" s="227" t="s">
        <v>960</v>
      </c>
    </row>
    <row r="204" s="2" customFormat="1">
      <c r="A204" s="40"/>
      <c r="B204" s="41"/>
      <c r="C204" s="42"/>
      <c r="D204" s="229" t="s">
        <v>219</v>
      </c>
      <c r="E204" s="42"/>
      <c r="F204" s="230" t="s">
        <v>5673</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219</v>
      </c>
      <c r="AU204" s="19" t="s">
        <v>81</v>
      </c>
    </row>
    <row r="205" s="14" customFormat="1">
      <c r="A205" s="14"/>
      <c r="B205" s="245"/>
      <c r="C205" s="246"/>
      <c r="D205" s="236" t="s">
        <v>221</v>
      </c>
      <c r="E205" s="247" t="s">
        <v>19</v>
      </c>
      <c r="F205" s="248" t="s">
        <v>5609</v>
      </c>
      <c r="G205" s="246"/>
      <c r="H205" s="249">
        <v>2.5</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221</v>
      </c>
      <c r="AU205" s="255" t="s">
        <v>81</v>
      </c>
      <c r="AV205" s="14" t="s">
        <v>83</v>
      </c>
      <c r="AW205" s="14" t="s">
        <v>34</v>
      </c>
      <c r="AX205" s="14" t="s">
        <v>74</v>
      </c>
      <c r="AY205" s="255" t="s">
        <v>210</v>
      </c>
    </row>
    <row r="206" s="16" customFormat="1">
      <c r="A206" s="16"/>
      <c r="B206" s="267"/>
      <c r="C206" s="268"/>
      <c r="D206" s="236" t="s">
        <v>221</v>
      </c>
      <c r="E206" s="269" t="s">
        <v>19</v>
      </c>
      <c r="F206" s="270" t="s">
        <v>236</v>
      </c>
      <c r="G206" s="268"/>
      <c r="H206" s="271">
        <v>2.5</v>
      </c>
      <c r="I206" s="272"/>
      <c r="J206" s="268"/>
      <c r="K206" s="268"/>
      <c r="L206" s="273"/>
      <c r="M206" s="274"/>
      <c r="N206" s="275"/>
      <c r="O206" s="275"/>
      <c r="P206" s="275"/>
      <c r="Q206" s="275"/>
      <c r="R206" s="275"/>
      <c r="S206" s="275"/>
      <c r="T206" s="276"/>
      <c r="U206" s="16"/>
      <c r="V206" s="16"/>
      <c r="W206" s="16"/>
      <c r="X206" s="16"/>
      <c r="Y206" s="16"/>
      <c r="Z206" s="16"/>
      <c r="AA206" s="16"/>
      <c r="AB206" s="16"/>
      <c r="AC206" s="16"/>
      <c r="AD206" s="16"/>
      <c r="AE206" s="16"/>
      <c r="AT206" s="277" t="s">
        <v>221</v>
      </c>
      <c r="AU206" s="277" t="s">
        <v>81</v>
      </c>
      <c r="AV206" s="16" t="s">
        <v>217</v>
      </c>
      <c r="AW206" s="16" t="s">
        <v>34</v>
      </c>
      <c r="AX206" s="16" t="s">
        <v>81</v>
      </c>
      <c r="AY206" s="277" t="s">
        <v>210</v>
      </c>
    </row>
    <row r="207" s="2" customFormat="1" ht="21.75" customHeight="1">
      <c r="A207" s="40"/>
      <c r="B207" s="41"/>
      <c r="C207" s="216" t="s">
        <v>450</v>
      </c>
      <c r="D207" s="216" t="s">
        <v>212</v>
      </c>
      <c r="E207" s="217" t="s">
        <v>5674</v>
      </c>
      <c r="F207" s="218" t="s">
        <v>5675</v>
      </c>
      <c r="G207" s="219" t="s">
        <v>270</v>
      </c>
      <c r="H207" s="220">
        <v>386.16000000000002</v>
      </c>
      <c r="I207" s="221"/>
      <c r="J207" s="222">
        <f>ROUND(I207*H207,2)</f>
        <v>0</v>
      </c>
      <c r="K207" s="218" t="s">
        <v>216</v>
      </c>
      <c r="L207" s="46"/>
      <c r="M207" s="223" t="s">
        <v>19</v>
      </c>
      <c r="N207" s="224" t="s">
        <v>45</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217</v>
      </c>
      <c r="AT207" s="227" t="s">
        <v>212</v>
      </c>
      <c r="AU207" s="227" t="s">
        <v>81</v>
      </c>
      <c r="AY207" s="19" t="s">
        <v>210</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217</v>
      </c>
      <c r="BM207" s="227" t="s">
        <v>991</v>
      </c>
    </row>
    <row r="208" s="2" customFormat="1">
      <c r="A208" s="40"/>
      <c r="B208" s="41"/>
      <c r="C208" s="42"/>
      <c r="D208" s="229" t="s">
        <v>219</v>
      </c>
      <c r="E208" s="42"/>
      <c r="F208" s="230" t="s">
        <v>5676</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219</v>
      </c>
      <c r="AU208" s="19" t="s">
        <v>81</v>
      </c>
    </row>
    <row r="209" s="13" customFormat="1">
      <c r="A209" s="13"/>
      <c r="B209" s="234"/>
      <c r="C209" s="235"/>
      <c r="D209" s="236" t="s">
        <v>221</v>
      </c>
      <c r="E209" s="237" t="s">
        <v>19</v>
      </c>
      <c r="F209" s="238" t="s">
        <v>5677</v>
      </c>
      <c r="G209" s="235"/>
      <c r="H209" s="237" t="s">
        <v>19</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221</v>
      </c>
      <c r="AU209" s="244" t="s">
        <v>81</v>
      </c>
      <c r="AV209" s="13" t="s">
        <v>81</v>
      </c>
      <c r="AW209" s="13" t="s">
        <v>34</v>
      </c>
      <c r="AX209" s="13" t="s">
        <v>74</v>
      </c>
      <c r="AY209" s="244" t="s">
        <v>210</v>
      </c>
    </row>
    <row r="210" s="14" customFormat="1">
      <c r="A210" s="14"/>
      <c r="B210" s="245"/>
      <c r="C210" s="246"/>
      <c r="D210" s="236" t="s">
        <v>221</v>
      </c>
      <c r="E210" s="247" t="s">
        <v>19</v>
      </c>
      <c r="F210" s="248" t="s">
        <v>5678</v>
      </c>
      <c r="G210" s="246"/>
      <c r="H210" s="249">
        <v>386.16000000000002</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221</v>
      </c>
      <c r="AU210" s="255" t="s">
        <v>81</v>
      </c>
      <c r="AV210" s="14" t="s">
        <v>83</v>
      </c>
      <c r="AW210" s="14" t="s">
        <v>34</v>
      </c>
      <c r="AX210" s="14" t="s">
        <v>81</v>
      </c>
      <c r="AY210" s="255" t="s">
        <v>210</v>
      </c>
    </row>
    <row r="211" s="2" customFormat="1" ht="24.15" customHeight="1">
      <c r="A211" s="40"/>
      <c r="B211" s="41"/>
      <c r="C211" s="216" t="s">
        <v>456</v>
      </c>
      <c r="D211" s="216" t="s">
        <v>212</v>
      </c>
      <c r="E211" s="217" t="s">
        <v>4728</v>
      </c>
      <c r="F211" s="218" t="s">
        <v>4729</v>
      </c>
      <c r="G211" s="219" t="s">
        <v>270</v>
      </c>
      <c r="H211" s="220">
        <v>386.16000000000002</v>
      </c>
      <c r="I211" s="221"/>
      <c r="J211" s="222">
        <f>ROUND(I211*H211,2)</f>
        <v>0</v>
      </c>
      <c r="K211" s="218" t="s">
        <v>216</v>
      </c>
      <c r="L211" s="46"/>
      <c r="M211" s="223" t="s">
        <v>19</v>
      </c>
      <c r="N211" s="224" t="s">
        <v>45</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217</v>
      </c>
      <c r="AT211" s="227" t="s">
        <v>212</v>
      </c>
      <c r="AU211" s="227" t="s">
        <v>81</v>
      </c>
      <c r="AY211" s="19" t="s">
        <v>210</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217</v>
      </c>
      <c r="BM211" s="227" t="s">
        <v>1013</v>
      </c>
    </row>
    <row r="212" s="2" customFormat="1">
      <c r="A212" s="40"/>
      <c r="B212" s="41"/>
      <c r="C212" s="42"/>
      <c r="D212" s="229" t="s">
        <v>219</v>
      </c>
      <c r="E212" s="42"/>
      <c r="F212" s="230" t="s">
        <v>4731</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219</v>
      </c>
      <c r="AU212" s="19" t="s">
        <v>81</v>
      </c>
    </row>
    <row r="213" s="13" customFormat="1">
      <c r="A213" s="13"/>
      <c r="B213" s="234"/>
      <c r="C213" s="235"/>
      <c r="D213" s="236" t="s">
        <v>221</v>
      </c>
      <c r="E213" s="237" t="s">
        <v>19</v>
      </c>
      <c r="F213" s="238" t="s">
        <v>5679</v>
      </c>
      <c r="G213" s="235"/>
      <c r="H213" s="237" t="s">
        <v>19</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221</v>
      </c>
      <c r="AU213" s="244" t="s">
        <v>81</v>
      </c>
      <c r="AV213" s="13" t="s">
        <v>81</v>
      </c>
      <c r="AW213" s="13" t="s">
        <v>34</v>
      </c>
      <c r="AX213" s="13" t="s">
        <v>74</v>
      </c>
      <c r="AY213" s="244" t="s">
        <v>210</v>
      </c>
    </row>
    <row r="214" s="14" customFormat="1">
      <c r="A214" s="14"/>
      <c r="B214" s="245"/>
      <c r="C214" s="246"/>
      <c r="D214" s="236" t="s">
        <v>221</v>
      </c>
      <c r="E214" s="247" t="s">
        <v>19</v>
      </c>
      <c r="F214" s="248" t="s">
        <v>5678</v>
      </c>
      <c r="G214" s="246"/>
      <c r="H214" s="249">
        <v>386.16000000000002</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221</v>
      </c>
      <c r="AU214" s="255" t="s">
        <v>81</v>
      </c>
      <c r="AV214" s="14" t="s">
        <v>83</v>
      </c>
      <c r="AW214" s="14" t="s">
        <v>34</v>
      </c>
      <c r="AX214" s="14" t="s">
        <v>74</v>
      </c>
      <c r="AY214" s="255" t="s">
        <v>210</v>
      </c>
    </row>
    <row r="215" s="16" customFormat="1">
      <c r="A215" s="16"/>
      <c r="B215" s="267"/>
      <c r="C215" s="268"/>
      <c r="D215" s="236" t="s">
        <v>221</v>
      </c>
      <c r="E215" s="269" t="s">
        <v>19</v>
      </c>
      <c r="F215" s="270" t="s">
        <v>236</v>
      </c>
      <c r="G215" s="268"/>
      <c r="H215" s="271">
        <v>386.16000000000002</v>
      </c>
      <c r="I215" s="272"/>
      <c r="J215" s="268"/>
      <c r="K215" s="268"/>
      <c r="L215" s="273"/>
      <c r="M215" s="274"/>
      <c r="N215" s="275"/>
      <c r="O215" s="275"/>
      <c r="P215" s="275"/>
      <c r="Q215" s="275"/>
      <c r="R215" s="275"/>
      <c r="S215" s="275"/>
      <c r="T215" s="276"/>
      <c r="U215" s="16"/>
      <c r="V215" s="16"/>
      <c r="W215" s="16"/>
      <c r="X215" s="16"/>
      <c r="Y215" s="16"/>
      <c r="Z215" s="16"/>
      <c r="AA215" s="16"/>
      <c r="AB215" s="16"/>
      <c r="AC215" s="16"/>
      <c r="AD215" s="16"/>
      <c r="AE215" s="16"/>
      <c r="AT215" s="277" t="s">
        <v>221</v>
      </c>
      <c r="AU215" s="277" t="s">
        <v>81</v>
      </c>
      <c r="AV215" s="16" t="s">
        <v>217</v>
      </c>
      <c r="AW215" s="16" t="s">
        <v>34</v>
      </c>
      <c r="AX215" s="16" t="s">
        <v>81</v>
      </c>
      <c r="AY215" s="277" t="s">
        <v>210</v>
      </c>
    </row>
    <row r="216" s="2" customFormat="1" ht="24.15" customHeight="1">
      <c r="A216" s="40"/>
      <c r="B216" s="41"/>
      <c r="C216" s="216" t="s">
        <v>467</v>
      </c>
      <c r="D216" s="216" t="s">
        <v>212</v>
      </c>
      <c r="E216" s="217" t="s">
        <v>4724</v>
      </c>
      <c r="F216" s="218" t="s">
        <v>4725</v>
      </c>
      <c r="G216" s="219" t="s">
        <v>270</v>
      </c>
      <c r="H216" s="220">
        <v>386.16000000000002</v>
      </c>
      <c r="I216" s="221"/>
      <c r="J216" s="222">
        <f>ROUND(I216*H216,2)</f>
        <v>0</v>
      </c>
      <c r="K216" s="218" t="s">
        <v>216</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217</v>
      </c>
      <c r="AT216" s="227" t="s">
        <v>212</v>
      </c>
      <c r="AU216" s="227" t="s">
        <v>81</v>
      </c>
      <c r="AY216" s="19" t="s">
        <v>210</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217</v>
      </c>
      <c r="BM216" s="227" t="s">
        <v>1025</v>
      </c>
    </row>
    <row r="217" s="2" customFormat="1">
      <c r="A217" s="40"/>
      <c r="B217" s="41"/>
      <c r="C217" s="42"/>
      <c r="D217" s="229" t="s">
        <v>219</v>
      </c>
      <c r="E217" s="42"/>
      <c r="F217" s="230" t="s">
        <v>4727</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219</v>
      </c>
      <c r="AU217" s="19" t="s">
        <v>81</v>
      </c>
    </row>
    <row r="218" s="13" customFormat="1">
      <c r="A218" s="13"/>
      <c r="B218" s="234"/>
      <c r="C218" s="235"/>
      <c r="D218" s="236" t="s">
        <v>221</v>
      </c>
      <c r="E218" s="237" t="s">
        <v>19</v>
      </c>
      <c r="F218" s="238" t="s">
        <v>5679</v>
      </c>
      <c r="G218" s="235"/>
      <c r="H218" s="237" t="s">
        <v>19</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221</v>
      </c>
      <c r="AU218" s="244" t="s">
        <v>81</v>
      </c>
      <c r="AV218" s="13" t="s">
        <v>81</v>
      </c>
      <c r="AW218" s="13" t="s">
        <v>34</v>
      </c>
      <c r="AX218" s="13" t="s">
        <v>74</v>
      </c>
      <c r="AY218" s="244" t="s">
        <v>210</v>
      </c>
    </row>
    <row r="219" s="14" customFormat="1">
      <c r="A219" s="14"/>
      <c r="B219" s="245"/>
      <c r="C219" s="246"/>
      <c r="D219" s="236" t="s">
        <v>221</v>
      </c>
      <c r="E219" s="247" t="s">
        <v>19</v>
      </c>
      <c r="F219" s="248" t="s">
        <v>5678</v>
      </c>
      <c r="G219" s="246"/>
      <c r="H219" s="249">
        <v>386.16000000000002</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221</v>
      </c>
      <c r="AU219" s="255" t="s">
        <v>81</v>
      </c>
      <c r="AV219" s="14" t="s">
        <v>83</v>
      </c>
      <c r="AW219" s="14" t="s">
        <v>34</v>
      </c>
      <c r="AX219" s="14" t="s">
        <v>74</v>
      </c>
      <c r="AY219" s="255" t="s">
        <v>210</v>
      </c>
    </row>
    <row r="220" s="16" customFormat="1">
      <c r="A220" s="16"/>
      <c r="B220" s="267"/>
      <c r="C220" s="268"/>
      <c r="D220" s="236" t="s">
        <v>221</v>
      </c>
      <c r="E220" s="269" t="s">
        <v>19</v>
      </c>
      <c r="F220" s="270" t="s">
        <v>236</v>
      </c>
      <c r="G220" s="268"/>
      <c r="H220" s="271">
        <v>386.16000000000002</v>
      </c>
      <c r="I220" s="272"/>
      <c r="J220" s="268"/>
      <c r="K220" s="268"/>
      <c r="L220" s="273"/>
      <c r="M220" s="274"/>
      <c r="N220" s="275"/>
      <c r="O220" s="275"/>
      <c r="P220" s="275"/>
      <c r="Q220" s="275"/>
      <c r="R220" s="275"/>
      <c r="S220" s="275"/>
      <c r="T220" s="276"/>
      <c r="U220" s="16"/>
      <c r="V220" s="16"/>
      <c r="W220" s="16"/>
      <c r="X220" s="16"/>
      <c r="Y220" s="16"/>
      <c r="Z220" s="16"/>
      <c r="AA220" s="16"/>
      <c r="AB220" s="16"/>
      <c r="AC220" s="16"/>
      <c r="AD220" s="16"/>
      <c r="AE220" s="16"/>
      <c r="AT220" s="277" t="s">
        <v>221</v>
      </c>
      <c r="AU220" s="277" t="s">
        <v>81</v>
      </c>
      <c r="AV220" s="16" t="s">
        <v>217</v>
      </c>
      <c r="AW220" s="16" t="s">
        <v>34</v>
      </c>
      <c r="AX220" s="16" t="s">
        <v>81</v>
      </c>
      <c r="AY220" s="277" t="s">
        <v>210</v>
      </c>
    </row>
    <row r="221" s="2" customFormat="1" ht="24.15" customHeight="1">
      <c r="A221" s="40"/>
      <c r="B221" s="41"/>
      <c r="C221" s="216" t="s">
        <v>474</v>
      </c>
      <c r="D221" s="216" t="s">
        <v>212</v>
      </c>
      <c r="E221" s="217" t="s">
        <v>5645</v>
      </c>
      <c r="F221" s="218" t="s">
        <v>5646</v>
      </c>
      <c r="G221" s="219" t="s">
        <v>270</v>
      </c>
      <c r="H221" s="220">
        <v>386.16000000000002</v>
      </c>
      <c r="I221" s="221"/>
      <c r="J221" s="222">
        <f>ROUND(I221*H221,2)</f>
        <v>0</v>
      </c>
      <c r="K221" s="218" t="s">
        <v>216</v>
      </c>
      <c r="L221" s="46"/>
      <c r="M221" s="223" t="s">
        <v>19</v>
      </c>
      <c r="N221" s="224" t="s">
        <v>45</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217</v>
      </c>
      <c r="AT221" s="227" t="s">
        <v>212</v>
      </c>
      <c r="AU221" s="227" t="s">
        <v>81</v>
      </c>
      <c r="AY221" s="19" t="s">
        <v>210</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217</v>
      </c>
      <c r="BM221" s="227" t="s">
        <v>1039</v>
      </c>
    </row>
    <row r="222" s="2" customFormat="1">
      <c r="A222" s="40"/>
      <c r="B222" s="41"/>
      <c r="C222" s="42"/>
      <c r="D222" s="229" t="s">
        <v>219</v>
      </c>
      <c r="E222" s="42"/>
      <c r="F222" s="230" t="s">
        <v>5647</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219</v>
      </c>
      <c r="AU222" s="19" t="s">
        <v>81</v>
      </c>
    </row>
    <row r="223" s="13" customFormat="1">
      <c r="A223" s="13"/>
      <c r="B223" s="234"/>
      <c r="C223" s="235"/>
      <c r="D223" s="236" t="s">
        <v>221</v>
      </c>
      <c r="E223" s="237" t="s">
        <v>19</v>
      </c>
      <c r="F223" s="238" t="s">
        <v>5679</v>
      </c>
      <c r="G223" s="235"/>
      <c r="H223" s="237" t="s">
        <v>19</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221</v>
      </c>
      <c r="AU223" s="244" t="s">
        <v>81</v>
      </c>
      <c r="AV223" s="13" t="s">
        <v>81</v>
      </c>
      <c r="AW223" s="13" t="s">
        <v>34</v>
      </c>
      <c r="AX223" s="13" t="s">
        <v>74</v>
      </c>
      <c r="AY223" s="244" t="s">
        <v>210</v>
      </c>
    </row>
    <row r="224" s="14" customFormat="1">
      <c r="A224" s="14"/>
      <c r="B224" s="245"/>
      <c r="C224" s="246"/>
      <c r="D224" s="236" t="s">
        <v>221</v>
      </c>
      <c r="E224" s="247" t="s">
        <v>19</v>
      </c>
      <c r="F224" s="248" t="s">
        <v>5678</v>
      </c>
      <c r="G224" s="246"/>
      <c r="H224" s="249">
        <v>386.16000000000002</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221</v>
      </c>
      <c r="AU224" s="255" t="s">
        <v>81</v>
      </c>
      <c r="AV224" s="14" t="s">
        <v>83</v>
      </c>
      <c r="AW224" s="14" t="s">
        <v>34</v>
      </c>
      <c r="AX224" s="14" t="s">
        <v>74</v>
      </c>
      <c r="AY224" s="255" t="s">
        <v>210</v>
      </c>
    </row>
    <row r="225" s="16" customFormat="1">
      <c r="A225" s="16"/>
      <c r="B225" s="267"/>
      <c r="C225" s="268"/>
      <c r="D225" s="236" t="s">
        <v>221</v>
      </c>
      <c r="E225" s="269" t="s">
        <v>19</v>
      </c>
      <c r="F225" s="270" t="s">
        <v>236</v>
      </c>
      <c r="G225" s="268"/>
      <c r="H225" s="271">
        <v>386.16000000000002</v>
      </c>
      <c r="I225" s="272"/>
      <c r="J225" s="268"/>
      <c r="K225" s="268"/>
      <c r="L225" s="273"/>
      <c r="M225" s="274"/>
      <c r="N225" s="275"/>
      <c r="O225" s="275"/>
      <c r="P225" s="275"/>
      <c r="Q225" s="275"/>
      <c r="R225" s="275"/>
      <c r="S225" s="275"/>
      <c r="T225" s="276"/>
      <c r="U225" s="16"/>
      <c r="V225" s="16"/>
      <c r="W225" s="16"/>
      <c r="X225" s="16"/>
      <c r="Y225" s="16"/>
      <c r="Z225" s="16"/>
      <c r="AA225" s="16"/>
      <c r="AB225" s="16"/>
      <c r="AC225" s="16"/>
      <c r="AD225" s="16"/>
      <c r="AE225" s="16"/>
      <c r="AT225" s="277" t="s">
        <v>221</v>
      </c>
      <c r="AU225" s="277" t="s">
        <v>81</v>
      </c>
      <c r="AV225" s="16" t="s">
        <v>217</v>
      </c>
      <c r="AW225" s="16" t="s">
        <v>34</v>
      </c>
      <c r="AX225" s="16" t="s">
        <v>81</v>
      </c>
      <c r="AY225" s="277" t="s">
        <v>210</v>
      </c>
    </row>
    <row r="226" s="2" customFormat="1" ht="21.75" customHeight="1">
      <c r="A226" s="40"/>
      <c r="B226" s="41"/>
      <c r="C226" s="216" t="s">
        <v>481</v>
      </c>
      <c r="D226" s="216" t="s">
        <v>212</v>
      </c>
      <c r="E226" s="217" t="s">
        <v>5680</v>
      </c>
      <c r="F226" s="218" t="s">
        <v>5681</v>
      </c>
      <c r="G226" s="219" t="s">
        <v>270</v>
      </c>
      <c r="H226" s="220">
        <v>299.36500000000001</v>
      </c>
      <c r="I226" s="221"/>
      <c r="J226" s="222">
        <f>ROUND(I226*H226,2)</f>
        <v>0</v>
      </c>
      <c r="K226" s="218" t="s">
        <v>296</v>
      </c>
      <c r="L226" s="46"/>
      <c r="M226" s="223" t="s">
        <v>19</v>
      </c>
      <c r="N226" s="224" t="s">
        <v>45</v>
      </c>
      <c r="O226" s="86"/>
      <c r="P226" s="225">
        <f>O226*H226</f>
        <v>0</v>
      </c>
      <c r="Q226" s="225">
        <v>0.0080000000000000002</v>
      </c>
      <c r="R226" s="225">
        <f>Q226*H226</f>
        <v>2.3949199999999999</v>
      </c>
      <c r="S226" s="225">
        <v>0</v>
      </c>
      <c r="T226" s="226">
        <f>S226*H226</f>
        <v>0</v>
      </c>
      <c r="U226" s="40"/>
      <c r="V226" s="40"/>
      <c r="W226" s="40"/>
      <c r="X226" s="40"/>
      <c r="Y226" s="40"/>
      <c r="Z226" s="40"/>
      <c r="AA226" s="40"/>
      <c r="AB226" s="40"/>
      <c r="AC226" s="40"/>
      <c r="AD226" s="40"/>
      <c r="AE226" s="40"/>
      <c r="AR226" s="227" t="s">
        <v>217</v>
      </c>
      <c r="AT226" s="227" t="s">
        <v>212</v>
      </c>
      <c r="AU226" s="227" t="s">
        <v>81</v>
      </c>
      <c r="AY226" s="19" t="s">
        <v>210</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217</v>
      </c>
      <c r="BM226" s="227" t="s">
        <v>1050</v>
      </c>
    </row>
    <row r="227" s="13" customFormat="1">
      <c r="A227" s="13"/>
      <c r="B227" s="234"/>
      <c r="C227" s="235"/>
      <c r="D227" s="236" t="s">
        <v>221</v>
      </c>
      <c r="E227" s="237" t="s">
        <v>19</v>
      </c>
      <c r="F227" s="238" t="s">
        <v>5682</v>
      </c>
      <c r="G227" s="235"/>
      <c r="H227" s="237" t="s">
        <v>19</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221</v>
      </c>
      <c r="AU227" s="244" t="s">
        <v>81</v>
      </c>
      <c r="AV227" s="13" t="s">
        <v>81</v>
      </c>
      <c r="AW227" s="13" t="s">
        <v>34</v>
      </c>
      <c r="AX227" s="13" t="s">
        <v>74</v>
      </c>
      <c r="AY227" s="244" t="s">
        <v>210</v>
      </c>
    </row>
    <row r="228" s="13" customFormat="1">
      <c r="A228" s="13"/>
      <c r="B228" s="234"/>
      <c r="C228" s="235"/>
      <c r="D228" s="236" t="s">
        <v>221</v>
      </c>
      <c r="E228" s="237" t="s">
        <v>19</v>
      </c>
      <c r="F228" s="238" t="s">
        <v>5683</v>
      </c>
      <c r="G228" s="235"/>
      <c r="H228" s="237" t="s">
        <v>19</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221</v>
      </c>
      <c r="AU228" s="244" t="s">
        <v>81</v>
      </c>
      <c r="AV228" s="13" t="s">
        <v>81</v>
      </c>
      <c r="AW228" s="13" t="s">
        <v>34</v>
      </c>
      <c r="AX228" s="13" t="s">
        <v>74</v>
      </c>
      <c r="AY228" s="244" t="s">
        <v>210</v>
      </c>
    </row>
    <row r="229" s="13" customFormat="1">
      <c r="A229" s="13"/>
      <c r="B229" s="234"/>
      <c r="C229" s="235"/>
      <c r="D229" s="236" t="s">
        <v>221</v>
      </c>
      <c r="E229" s="237" t="s">
        <v>19</v>
      </c>
      <c r="F229" s="238" t="s">
        <v>5684</v>
      </c>
      <c r="G229" s="235"/>
      <c r="H229" s="237" t="s">
        <v>19</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221</v>
      </c>
      <c r="AU229" s="244" t="s">
        <v>81</v>
      </c>
      <c r="AV229" s="13" t="s">
        <v>81</v>
      </c>
      <c r="AW229" s="13" t="s">
        <v>34</v>
      </c>
      <c r="AX229" s="13" t="s">
        <v>74</v>
      </c>
      <c r="AY229" s="244" t="s">
        <v>210</v>
      </c>
    </row>
    <row r="230" s="14" customFormat="1">
      <c r="A230" s="14"/>
      <c r="B230" s="245"/>
      <c r="C230" s="246"/>
      <c r="D230" s="236" t="s">
        <v>221</v>
      </c>
      <c r="E230" s="247" t="s">
        <v>19</v>
      </c>
      <c r="F230" s="248" t="s">
        <v>5685</v>
      </c>
      <c r="G230" s="246"/>
      <c r="H230" s="249">
        <v>299.36500000000001</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221</v>
      </c>
      <c r="AU230" s="255" t="s">
        <v>81</v>
      </c>
      <c r="AV230" s="14" t="s">
        <v>83</v>
      </c>
      <c r="AW230" s="14" t="s">
        <v>34</v>
      </c>
      <c r="AX230" s="14" t="s">
        <v>74</v>
      </c>
      <c r="AY230" s="255" t="s">
        <v>210</v>
      </c>
    </row>
    <row r="231" s="13" customFormat="1">
      <c r="A231" s="13"/>
      <c r="B231" s="234"/>
      <c r="C231" s="235"/>
      <c r="D231" s="236" t="s">
        <v>221</v>
      </c>
      <c r="E231" s="237" t="s">
        <v>19</v>
      </c>
      <c r="F231" s="238" t="s">
        <v>5668</v>
      </c>
      <c r="G231" s="235"/>
      <c r="H231" s="237" t="s">
        <v>19</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221</v>
      </c>
      <c r="AU231" s="244" t="s">
        <v>81</v>
      </c>
      <c r="AV231" s="13" t="s">
        <v>81</v>
      </c>
      <c r="AW231" s="13" t="s">
        <v>34</v>
      </c>
      <c r="AX231" s="13" t="s">
        <v>74</v>
      </c>
      <c r="AY231" s="244" t="s">
        <v>210</v>
      </c>
    </row>
    <row r="232" s="16" customFormat="1">
      <c r="A232" s="16"/>
      <c r="B232" s="267"/>
      <c r="C232" s="268"/>
      <c r="D232" s="236" t="s">
        <v>221</v>
      </c>
      <c r="E232" s="269" t="s">
        <v>19</v>
      </c>
      <c r="F232" s="270" t="s">
        <v>236</v>
      </c>
      <c r="G232" s="268"/>
      <c r="H232" s="271">
        <v>299.36500000000001</v>
      </c>
      <c r="I232" s="272"/>
      <c r="J232" s="268"/>
      <c r="K232" s="268"/>
      <c r="L232" s="273"/>
      <c r="M232" s="274"/>
      <c r="N232" s="275"/>
      <c r="O232" s="275"/>
      <c r="P232" s="275"/>
      <c r="Q232" s="275"/>
      <c r="R232" s="275"/>
      <c r="S232" s="275"/>
      <c r="T232" s="276"/>
      <c r="U232" s="16"/>
      <c r="V232" s="16"/>
      <c r="W232" s="16"/>
      <c r="X232" s="16"/>
      <c r="Y232" s="16"/>
      <c r="Z232" s="16"/>
      <c r="AA232" s="16"/>
      <c r="AB232" s="16"/>
      <c r="AC232" s="16"/>
      <c r="AD232" s="16"/>
      <c r="AE232" s="16"/>
      <c r="AT232" s="277" t="s">
        <v>221</v>
      </c>
      <c r="AU232" s="277" t="s">
        <v>81</v>
      </c>
      <c r="AV232" s="16" t="s">
        <v>217</v>
      </c>
      <c r="AW232" s="16" t="s">
        <v>34</v>
      </c>
      <c r="AX232" s="16" t="s">
        <v>81</v>
      </c>
      <c r="AY232" s="277" t="s">
        <v>210</v>
      </c>
    </row>
    <row r="233" s="2" customFormat="1" ht="16.5" customHeight="1">
      <c r="A233" s="40"/>
      <c r="B233" s="41"/>
      <c r="C233" s="216" t="s">
        <v>487</v>
      </c>
      <c r="D233" s="216" t="s">
        <v>212</v>
      </c>
      <c r="E233" s="217" t="s">
        <v>4471</v>
      </c>
      <c r="F233" s="218" t="s">
        <v>4472</v>
      </c>
      <c r="G233" s="219" t="s">
        <v>270</v>
      </c>
      <c r="H233" s="220">
        <v>157.65000000000001</v>
      </c>
      <c r="I233" s="221"/>
      <c r="J233" s="222">
        <f>ROUND(I233*H233,2)</f>
        <v>0</v>
      </c>
      <c r="K233" s="218" t="s">
        <v>216</v>
      </c>
      <c r="L233" s="46"/>
      <c r="M233" s="223" t="s">
        <v>19</v>
      </c>
      <c r="N233" s="224" t="s">
        <v>45</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217</v>
      </c>
      <c r="AT233" s="227" t="s">
        <v>212</v>
      </c>
      <c r="AU233" s="227" t="s">
        <v>81</v>
      </c>
      <c r="AY233" s="19" t="s">
        <v>210</v>
      </c>
      <c r="BE233" s="228">
        <f>IF(N233="základní",J233,0)</f>
        <v>0</v>
      </c>
      <c r="BF233" s="228">
        <f>IF(N233="snížená",J233,0)</f>
        <v>0</v>
      </c>
      <c r="BG233" s="228">
        <f>IF(N233="zákl. přenesená",J233,0)</f>
        <v>0</v>
      </c>
      <c r="BH233" s="228">
        <f>IF(N233="sníž. přenesená",J233,0)</f>
        <v>0</v>
      </c>
      <c r="BI233" s="228">
        <f>IF(N233="nulová",J233,0)</f>
        <v>0</v>
      </c>
      <c r="BJ233" s="19" t="s">
        <v>81</v>
      </c>
      <c r="BK233" s="228">
        <f>ROUND(I233*H233,2)</f>
        <v>0</v>
      </c>
      <c r="BL233" s="19" t="s">
        <v>217</v>
      </c>
      <c r="BM233" s="227" t="s">
        <v>1061</v>
      </c>
    </row>
    <row r="234" s="2" customFormat="1">
      <c r="A234" s="40"/>
      <c r="B234" s="41"/>
      <c r="C234" s="42"/>
      <c r="D234" s="229" t="s">
        <v>219</v>
      </c>
      <c r="E234" s="42"/>
      <c r="F234" s="230" t="s">
        <v>4474</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219</v>
      </c>
      <c r="AU234" s="19" t="s">
        <v>81</v>
      </c>
    </row>
    <row r="235" s="13" customFormat="1">
      <c r="A235" s="13"/>
      <c r="B235" s="234"/>
      <c r="C235" s="235"/>
      <c r="D235" s="236" t="s">
        <v>221</v>
      </c>
      <c r="E235" s="237" t="s">
        <v>19</v>
      </c>
      <c r="F235" s="238" t="s">
        <v>5686</v>
      </c>
      <c r="G235" s="235"/>
      <c r="H235" s="237" t="s">
        <v>19</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221</v>
      </c>
      <c r="AU235" s="244" t="s">
        <v>81</v>
      </c>
      <c r="AV235" s="13" t="s">
        <v>81</v>
      </c>
      <c r="AW235" s="13" t="s">
        <v>34</v>
      </c>
      <c r="AX235" s="13" t="s">
        <v>74</v>
      </c>
      <c r="AY235" s="244" t="s">
        <v>210</v>
      </c>
    </row>
    <row r="236" s="13" customFormat="1">
      <c r="A236" s="13"/>
      <c r="B236" s="234"/>
      <c r="C236" s="235"/>
      <c r="D236" s="236" t="s">
        <v>221</v>
      </c>
      <c r="E236" s="237" t="s">
        <v>19</v>
      </c>
      <c r="F236" s="238" t="s">
        <v>5687</v>
      </c>
      <c r="G236" s="235"/>
      <c r="H236" s="237" t="s">
        <v>19</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221</v>
      </c>
      <c r="AU236" s="244" t="s">
        <v>81</v>
      </c>
      <c r="AV236" s="13" t="s">
        <v>81</v>
      </c>
      <c r="AW236" s="13" t="s">
        <v>34</v>
      </c>
      <c r="AX236" s="13" t="s">
        <v>74</v>
      </c>
      <c r="AY236" s="244" t="s">
        <v>210</v>
      </c>
    </row>
    <row r="237" s="14" customFormat="1">
      <c r="A237" s="14"/>
      <c r="B237" s="245"/>
      <c r="C237" s="246"/>
      <c r="D237" s="236" t="s">
        <v>221</v>
      </c>
      <c r="E237" s="247" t="s">
        <v>19</v>
      </c>
      <c r="F237" s="248" t="s">
        <v>5688</v>
      </c>
      <c r="G237" s="246"/>
      <c r="H237" s="249">
        <v>157.65000000000001</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221</v>
      </c>
      <c r="AU237" s="255" t="s">
        <v>81</v>
      </c>
      <c r="AV237" s="14" t="s">
        <v>83</v>
      </c>
      <c r="AW237" s="14" t="s">
        <v>34</v>
      </c>
      <c r="AX237" s="14" t="s">
        <v>74</v>
      </c>
      <c r="AY237" s="255" t="s">
        <v>210</v>
      </c>
    </row>
    <row r="238" s="16" customFormat="1">
      <c r="A238" s="16"/>
      <c r="B238" s="267"/>
      <c r="C238" s="268"/>
      <c r="D238" s="236" t="s">
        <v>221</v>
      </c>
      <c r="E238" s="269" t="s">
        <v>19</v>
      </c>
      <c r="F238" s="270" t="s">
        <v>236</v>
      </c>
      <c r="G238" s="268"/>
      <c r="H238" s="271">
        <v>157.65000000000001</v>
      </c>
      <c r="I238" s="272"/>
      <c r="J238" s="268"/>
      <c r="K238" s="268"/>
      <c r="L238" s="273"/>
      <c r="M238" s="274"/>
      <c r="N238" s="275"/>
      <c r="O238" s="275"/>
      <c r="P238" s="275"/>
      <c r="Q238" s="275"/>
      <c r="R238" s="275"/>
      <c r="S238" s="275"/>
      <c r="T238" s="276"/>
      <c r="U238" s="16"/>
      <c r="V238" s="16"/>
      <c r="W238" s="16"/>
      <c r="X238" s="16"/>
      <c r="Y238" s="16"/>
      <c r="Z238" s="16"/>
      <c r="AA238" s="16"/>
      <c r="AB238" s="16"/>
      <c r="AC238" s="16"/>
      <c r="AD238" s="16"/>
      <c r="AE238" s="16"/>
      <c r="AT238" s="277" t="s">
        <v>221</v>
      </c>
      <c r="AU238" s="277" t="s">
        <v>81</v>
      </c>
      <c r="AV238" s="16" t="s">
        <v>217</v>
      </c>
      <c r="AW238" s="16" t="s">
        <v>34</v>
      </c>
      <c r="AX238" s="16" t="s">
        <v>81</v>
      </c>
      <c r="AY238" s="277" t="s">
        <v>210</v>
      </c>
    </row>
    <row r="239" s="2" customFormat="1" ht="24.15" customHeight="1">
      <c r="A239" s="40"/>
      <c r="B239" s="41"/>
      <c r="C239" s="216" t="s">
        <v>492</v>
      </c>
      <c r="D239" s="216" t="s">
        <v>212</v>
      </c>
      <c r="E239" s="217" t="s">
        <v>5629</v>
      </c>
      <c r="F239" s="218" t="s">
        <v>5630</v>
      </c>
      <c r="G239" s="219" t="s">
        <v>215</v>
      </c>
      <c r="H239" s="220">
        <v>31.530000000000001</v>
      </c>
      <c r="I239" s="221"/>
      <c r="J239" s="222">
        <f>ROUND(I239*H239,2)</f>
        <v>0</v>
      </c>
      <c r="K239" s="218" t="s">
        <v>216</v>
      </c>
      <c r="L239" s="46"/>
      <c r="M239" s="223" t="s">
        <v>19</v>
      </c>
      <c r="N239" s="224" t="s">
        <v>45</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217</v>
      </c>
      <c r="AT239" s="227" t="s">
        <v>212</v>
      </c>
      <c r="AU239" s="227" t="s">
        <v>81</v>
      </c>
      <c r="AY239" s="19" t="s">
        <v>210</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217</v>
      </c>
      <c r="BM239" s="227" t="s">
        <v>1096</v>
      </c>
    </row>
    <row r="240" s="2" customFormat="1">
      <c r="A240" s="40"/>
      <c r="B240" s="41"/>
      <c r="C240" s="42"/>
      <c r="D240" s="229" t="s">
        <v>219</v>
      </c>
      <c r="E240" s="42"/>
      <c r="F240" s="230" t="s">
        <v>5631</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219</v>
      </c>
      <c r="AU240" s="19" t="s">
        <v>81</v>
      </c>
    </row>
    <row r="241" s="13" customFormat="1">
      <c r="A241" s="13"/>
      <c r="B241" s="234"/>
      <c r="C241" s="235"/>
      <c r="D241" s="236" t="s">
        <v>221</v>
      </c>
      <c r="E241" s="237" t="s">
        <v>19</v>
      </c>
      <c r="F241" s="238" t="s">
        <v>5689</v>
      </c>
      <c r="G241" s="235"/>
      <c r="H241" s="237" t="s">
        <v>19</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221</v>
      </c>
      <c r="AU241" s="244" t="s">
        <v>81</v>
      </c>
      <c r="AV241" s="13" t="s">
        <v>81</v>
      </c>
      <c r="AW241" s="13" t="s">
        <v>34</v>
      </c>
      <c r="AX241" s="13" t="s">
        <v>74</v>
      </c>
      <c r="AY241" s="244" t="s">
        <v>210</v>
      </c>
    </row>
    <row r="242" s="14" customFormat="1">
      <c r="A242" s="14"/>
      <c r="B242" s="245"/>
      <c r="C242" s="246"/>
      <c r="D242" s="236" t="s">
        <v>221</v>
      </c>
      <c r="E242" s="247" t="s">
        <v>19</v>
      </c>
      <c r="F242" s="248" t="s">
        <v>5690</v>
      </c>
      <c r="G242" s="246"/>
      <c r="H242" s="249">
        <v>31.530000000000001</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221</v>
      </c>
      <c r="AU242" s="255" t="s">
        <v>81</v>
      </c>
      <c r="AV242" s="14" t="s">
        <v>83</v>
      </c>
      <c r="AW242" s="14" t="s">
        <v>34</v>
      </c>
      <c r="AX242" s="14" t="s">
        <v>74</v>
      </c>
      <c r="AY242" s="255" t="s">
        <v>210</v>
      </c>
    </row>
    <row r="243" s="13" customFormat="1">
      <c r="A243" s="13"/>
      <c r="B243" s="234"/>
      <c r="C243" s="235"/>
      <c r="D243" s="236" t="s">
        <v>221</v>
      </c>
      <c r="E243" s="237" t="s">
        <v>19</v>
      </c>
      <c r="F243" s="238" t="s">
        <v>5668</v>
      </c>
      <c r="G243" s="235"/>
      <c r="H243" s="237" t="s">
        <v>19</v>
      </c>
      <c r="I243" s="239"/>
      <c r="J243" s="235"/>
      <c r="K243" s="235"/>
      <c r="L243" s="240"/>
      <c r="M243" s="241"/>
      <c r="N243" s="242"/>
      <c r="O243" s="242"/>
      <c r="P243" s="242"/>
      <c r="Q243" s="242"/>
      <c r="R243" s="242"/>
      <c r="S243" s="242"/>
      <c r="T243" s="243"/>
      <c r="U243" s="13"/>
      <c r="V243" s="13"/>
      <c r="W243" s="13"/>
      <c r="X243" s="13"/>
      <c r="Y243" s="13"/>
      <c r="Z243" s="13"/>
      <c r="AA243" s="13"/>
      <c r="AB243" s="13"/>
      <c r="AC243" s="13"/>
      <c r="AD243" s="13"/>
      <c r="AE243" s="13"/>
      <c r="AT243" s="244" t="s">
        <v>221</v>
      </c>
      <c r="AU243" s="244" t="s">
        <v>81</v>
      </c>
      <c r="AV243" s="13" t="s">
        <v>81</v>
      </c>
      <c r="AW243" s="13" t="s">
        <v>34</v>
      </c>
      <c r="AX243" s="13" t="s">
        <v>74</v>
      </c>
      <c r="AY243" s="244" t="s">
        <v>210</v>
      </c>
    </row>
    <row r="244" s="16" customFormat="1">
      <c r="A244" s="16"/>
      <c r="B244" s="267"/>
      <c r="C244" s="268"/>
      <c r="D244" s="236" t="s">
        <v>221</v>
      </c>
      <c r="E244" s="269" t="s">
        <v>19</v>
      </c>
      <c r="F244" s="270" t="s">
        <v>236</v>
      </c>
      <c r="G244" s="268"/>
      <c r="H244" s="271">
        <v>31.530000000000001</v>
      </c>
      <c r="I244" s="272"/>
      <c r="J244" s="268"/>
      <c r="K244" s="268"/>
      <c r="L244" s="273"/>
      <c r="M244" s="274"/>
      <c r="N244" s="275"/>
      <c r="O244" s="275"/>
      <c r="P244" s="275"/>
      <c r="Q244" s="275"/>
      <c r="R244" s="275"/>
      <c r="S244" s="275"/>
      <c r="T244" s="276"/>
      <c r="U244" s="16"/>
      <c r="V244" s="16"/>
      <c r="W244" s="16"/>
      <c r="X244" s="16"/>
      <c r="Y244" s="16"/>
      <c r="Z244" s="16"/>
      <c r="AA244" s="16"/>
      <c r="AB244" s="16"/>
      <c r="AC244" s="16"/>
      <c r="AD244" s="16"/>
      <c r="AE244" s="16"/>
      <c r="AT244" s="277" t="s">
        <v>221</v>
      </c>
      <c r="AU244" s="277" t="s">
        <v>81</v>
      </c>
      <c r="AV244" s="16" t="s">
        <v>217</v>
      </c>
      <c r="AW244" s="16" t="s">
        <v>34</v>
      </c>
      <c r="AX244" s="16" t="s">
        <v>81</v>
      </c>
      <c r="AY244" s="277" t="s">
        <v>210</v>
      </c>
    </row>
    <row r="245" s="2" customFormat="1" ht="21.75" customHeight="1">
      <c r="A245" s="40"/>
      <c r="B245" s="41"/>
      <c r="C245" s="216" t="s">
        <v>498</v>
      </c>
      <c r="D245" s="216" t="s">
        <v>212</v>
      </c>
      <c r="E245" s="217" t="s">
        <v>5674</v>
      </c>
      <c r="F245" s="218" t="s">
        <v>5675</v>
      </c>
      <c r="G245" s="219" t="s">
        <v>270</v>
      </c>
      <c r="H245" s="220">
        <v>157.65000000000001</v>
      </c>
      <c r="I245" s="221"/>
      <c r="J245" s="222">
        <f>ROUND(I245*H245,2)</f>
        <v>0</v>
      </c>
      <c r="K245" s="218" t="s">
        <v>216</v>
      </c>
      <c r="L245" s="46"/>
      <c r="M245" s="223" t="s">
        <v>19</v>
      </c>
      <c r="N245" s="224" t="s">
        <v>45</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217</v>
      </c>
      <c r="AT245" s="227" t="s">
        <v>212</v>
      </c>
      <c r="AU245" s="227" t="s">
        <v>81</v>
      </c>
      <c r="AY245" s="19" t="s">
        <v>210</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217</v>
      </c>
      <c r="BM245" s="227" t="s">
        <v>1110</v>
      </c>
    </row>
    <row r="246" s="2" customFormat="1">
      <c r="A246" s="40"/>
      <c r="B246" s="41"/>
      <c r="C246" s="42"/>
      <c r="D246" s="229" t="s">
        <v>219</v>
      </c>
      <c r="E246" s="42"/>
      <c r="F246" s="230" t="s">
        <v>5676</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219</v>
      </c>
      <c r="AU246" s="19" t="s">
        <v>81</v>
      </c>
    </row>
    <row r="247" s="2" customFormat="1" ht="24.15" customHeight="1">
      <c r="A247" s="40"/>
      <c r="B247" s="41"/>
      <c r="C247" s="216" t="s">
        <v>504</v>
      </c>
      <c r="D247" s="216" t="s">
        <v>212</v>
      </c>
      <c r="E247" s="217" t="s">
        <v>4728</v>
      </c>
      <c r="F247" s="218" t="s">
        <v>4729</v>
      </c>
      <c r="G247" s="219" t="s">
        <v>270</v>
      </c>
      <c r="H247" s="220">
        <v>157.65000000000001</v>
      </c>
      <c r="I247" s="221"/>
      <c r="J247" s="222">
        <f>ROUND(I247*H247,2)</f>
        <v>0</v>
      </c>
      <c r="K247" s="218" t="s">
        <v>216</v>
      </c>
      <c r="L247" s="46"/>
      <c r="M247" s="223" t="s">
        <v>19</v>
      </c>
      <c r="N247" s="224" t="s">
        <v>45</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217</v>
      </c>
      <c r="AT247" s="227" t="s">
        <v>212</v>
      </c>
      <c r="AU247" s="227" t="s">
        <v>81</v>
      </c>
      <c r="AY247" s="19" t="s">
        <v>210</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217</v>
      </c>
      <c r="BM247" s="227" t="s">
        <v>1121</v>
      </c>
    </row>
    <row r="248" s="2" customFormat="1">
      <c r="A248" s="40"/>
      <c r="B248" s="41"/>
      <c r="C248" s="42"/>
      <c r="D248" s="229" t="s">
        <v>219</v>
      </c>
      <c r="E248" s="42"/>
      <c r="F248" s="230" t="s">
        <v>4731</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219</v>
      </c>
      <c r="AU248" s="19" t="s">
        <v>81</v>
      </c>
    </row>
    <row r="249" s="13" customFormat="1">
      <c r="A249" s="13"/>
      <c r="B249" s="234"/>
      <c r="C249" s="235"/>
      <c r="D249" s="236" t="s">
        <v>221</v>
      </c>
      <c r="E249" s="237" t="s">
        <v>19</v>
      </c>
      <c r="F249" s="238" t="s">
        <v>5691</v>
      </c>
      <c r="G249" s="235"/>
      <c r="H249" s="237" t="s">
        <v>19</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221</v>
      </c>
      <c r="AU249" s="244" t="s">
        <v>81</v>
      </c>
      <c r="AV249" s="13" t="s">
        <v>81</v>
      </c>
      <c r="AW249" s="13" t="s">
        <v>34</v>
      </c>
      <c r="AX249" s="13" t="s">
        <v>74</v>
      </c>
      <c r="AY249" s="244" t="s">
        <v>210</v>
      </c>
    </row>
    <row r="250" s="13" customFormat="1">
      <c r="A250" s="13"/>
      <c r="B250" s="234"/>
      <c r="C250" s="235"/>
      <c r="D250" s="236" t="s">
        <v>221</v>
      </c>
      <c r="E250" s="237" t="s">
        <v>19</v>
      </c>
      <c r="F250" s="238" t="s">
        <v>5692</v>
      </c>
      <c r="G250" s="235"/>
      <c r="H250" s="237" t="s">
        <v>19</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221</v>
      </c>
      <c r="AU250" s="244" t="s">
        <v>81</v>
      </c>
      <c r="AV250" s="13" t="s">
        <v>81</v>
      </c>
      <c r="AW250" s="13" t="s">
        <v>34</v>
      </c>
      <c r="AX250" s="13" t="s">
        <v>74</v>
      </c>
      <c r="AY250" s="244" t="s">
        <v>210</v>
      </c>
    </row>
    <row r="251" s="14" customFormat="1">
      <c r="A251" s="14"/>
      <c r="B251" s="245"/>
      <c r="C251" s="246"/>
      <c r="D251" s="236" t="s">
        <v>221</v>
      </c>
      <c r="E251" s="247" t="s">
        <v>19</v>
      </c>
      <c r="F251" s="248" t="s">
        <v>5688</v>
      </c>
      <c r="G251" s="246"/>
      <c r="H251" s="249">
        <v>157.65000000000001</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221</v>
      </c>
      <c r="AU251" s="255" t="s">
        <v>81</v>
      </c>
      <c r="AV251" s="14" t="s">
        <v>83</v>
      </c>
      <c r="AW251" s="14" t="s">
        <v>34</v>
      </c>
      <c r="AX251" s="14" t="s">
        <v>74</v>
      </c>
      <c r="AY251" s="255" t="s">
        <v>210</v>
      </c>
    </row>
    <row r="252" s="16" customFormat="1">
      <c r="A252" s="16"/>
      <c r="B252" s="267"/>
      <c r="C252" s="268"/>
      <c r="D252" s="236" t="s">
        <v>221</v>
      </c>
      <c r="E252" s="269" t="s">
        <v>19</v>
      </c>
      <c r="F252" s="270" t="s">
        <v>236</v>
      </c>
      <c r="G252" s="268"/>
      <c r="H252" s="271">
        <v>157.65000000000001</v>
      </c>
      <c r="I252" s="272"/>
      <c r="J252" s="268"/>
      <c r="K252" s="268"/>
      <c r="L252" s="273"/>
      <c r="M252" s="274"/>
      <c r="N252" s="275"/>
      <c r="O252" s="275"/>
      <c r="P252" s="275"/>
      <c r="Q252" s="275"/>
      <c r="R252" s="275"/>
      <c r="S252" s="275"/>
      <c r="T252" s="276"/>
      <c r="U252" s="16"/>
      <c r="V252" s="16"/>
      <c r="W252" s="16"/>
      <c r="X252" s="16"/>
      <c r="Y252" s="16"/>
      <c r="Z252" s="16"/>
      <c r="AA252" s="16"/>
      <c r="AB252" s="16"/>
      <c r="AC252" s="16"/>
      <c r="AD252" s="16"/>
      <c r="AE252" s="16"/>
      <c r="AT252" s="277" t="s">
        <v>221</v>
      </c>
      <c r="AU252" s="277" t="s">
        <v>81</v>
      </c>
      <c r="AV252" s="16" t="s">
        <v>217</v>
      </c>
      <c r="AW252" s="16" t="s">
        <v>34</v>
      </c>
      <c r="AX252" s="16" t="s">
        <v>81</v>
      </c>
      <c r="AY252" s="277" t="s">
        <v>210</v>
      </c>
    </row>
    <row r="253" s="2" customFormat="1" ht="24.15" customHeight="1">
      <c r="A253" s="40"/>
      <c r="B253" s="41"/>
      <c r="C253" s="216" t="s">
        <v>514</v>
      </c>
      <c r="D253" s="216" t="s">
        <v>212</v>
      </c>
      <c r="E253" s="217" t="s">
        <v>4724</v>
      </c>
      <c r="F253" s="218" t="s">
        <v>4725</v>
      </c>
      <c r="G253" s="219" t="s">
        <v>270</v>
      </c>
      <c r="H253" s="220">
        <v>157.65000000000001</v>
      </c>
      <c r="I253" s="221"/>
      <c r="J253" s="222">
        <f>ROUND(I253*H253,2)</f>
        <v>0</v>
      </c>
      <c r="K253" s="218" t="s">
        <v>216</v>
      </c>
      <c r="L253" s="46"/>
      <c r="M253" s="223" t="s">
        <v>19</v>
      </c>
      <c r="N253" s="224" t="s">
        <v>45</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217</v>
      </c>
      <c r="AT253" s="227" t="s">
        <v>212</v>
      </c>
      <c r="AU253" s="227" t="s">
        <v>81</v>
      </c>
      <c r="AY253" s="19" t="s">
        <v>210</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217</v>
      </c>
      <c r="BM253" s="227" t="s">
        <v>1133</v>
      </c>
    </row>
    <row r="254" s="2" customFormat="1">
      <c r="A254" s="40"/>
      <c r="B254" s="41"/>
      <c r="C254" s="42"/>
      <c r="D254" s="229" t="s">
        <v>219</v>
      </c>
      <c r="E254" s="42"/>
      <c r="F254" s="230" t="s">
        <v>4727</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219</v>
      </c>
      <c r="AU254" s="19" t="s">
        <v>81</v>
      </c>
    </row>
    <row r="255" s="13" customFormat="1">
      <c r="A255" s="13"/>
      <c r="B255" s="234"/>
      <c r="C255" s="235"/>
      <c r="D255" s="236" t="s">
        <v>221</v>
      </c>
      <c r="E255" s="237" t="s">
        <v>19</v>
      </c>
      <c r="F255" s="238" t="s">
        <v>5644</v>
      </c>
      <c r="G255" s="235"/>
      <c r="H255" s="237" t="s">
        <v>19</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221</v>
      </c>
      <c r="AU255" s="244" t="s">
        <v>81</v>
      </c>
      <c r="AV255" s="13" t="s">
        <v>81</v>
      </c>
      <c r="AW255" s="13" t="s">
        <v>34</v>
      </c>
      <c r="AX255" s="13" t="s">
        <v>74</v>
      </c>
      <c r="AY255" s="244" t="s">
        <v>210</v>
      </c>
    </row>
    <row r="256" s="13" customFormat="1">
      <c r="A256" s="13"/>
      <c r="B256" s="234"/>
      <c r="C256" s="235"/>
      <c r="D256" s="236" t="s">
        <v>221</v>
      </c>
      <c r="E256" s="237" t="s">
        <v>19</v>
      </c>
      <c r="F256" s="238" t="s">
        <v>5692</v>
      </c>
      <c r="G256" s="235"/>
      <c r="H256" s="237" t="s">
        <v>19</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221</v>
      </c>
      <c r="AU256" s="244" t="s">
        <v>81</v>
      </c>
      <c r="AV256" s="13" t="s">
        <v>81</v>
      </c>
      <c r="AW256" s="13" t="s">
        <v>34</v>
      </c>
      <c r="AX256" s="13" t="s">
        <v>74</v>
      </c>
      <c r="AY256" s="244" t="s">
        <v>210</v>
      </c>
    </row>
    <row r="257" s="14" customFormat="1">
      <c r="A257" s="14"/>
      <c r="B257" s="245"/>
      <c r="C257" s="246"/>
      <c r="D257" s="236" t="s">
        <v>221</v>
      </c>
      <c r="E257" s="247" t="s">
        <v>19</v>
      </c>
      <c r="F257" s="248" t="s">
        <v>5688</v>
      </c>
      <c r="G257" s="246"/>
      <c r="H257" s="249">
        <v>157.65000000000001</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221</v>
      </c>
      <c r="AU257" s="255" t="s">
        <v>81</v>
      </c>
      <c r="AV257" s="14" t="s">
        <v>83</v>
      </c>
      <c r="AW257" s="14" t="s">
        <v>34</v>
      </c>
      <c r="AX257" s="14" t="s">
        <v>74</v>
      </c>
      <c r="AY257" s="255" t="s">
        <v>210</v>
      </c>
    </row>
    <row r="258" s="16" customFormat="1">
      <c r="A258" s="16"/>
      <c r="B258" s="267"/>
      <c r="C258" s="268"/>
      <c r="D258" s="236" t="s">
        <v>221</v>
      </c>
      <c r="E258" s="269" t="s">
        <v>19</v>
      </c>
      <c r="F258" s="270" t="s">
        <v>236</v>
      </c>
      <c r="G258" s="268"/>
      <c r="H258" s="271">
        <v>157.65000000000001</v>
      </c>
      <c r="I258" s="272"/>
      <c r="J258" s="268"/>
      <c r="K258" s="268"/>
      <c r="L258" s="273"/>
      <c r="M258" s="274"/>
      <c r="N258" s="275"/>
      <c r="O258" s="275"/>
      <c r="P258" s="275"/>
      <c r="Q258" s="275"/>
      <c r="R258" s="275"/>
      <c r="S258" s="275"/>
      <c r="T258" s="276"/>
      <c r="U258" s="16"/>
      <c r="V258" s="16"/>
      <c r="W258" s="16"/>
      <c r="X258" s="16"/>
      <c r="Y258" s="16"/>
      <c r="Z258" s="16"/>
      <c r="AA258" s="16"/>
      <c r="AB258" s="16"/>
      <c r="AC258" s="16"/>
      <c r="AD258" s="16"/>
      <c r="AE258" s="16"/>
      <c r="AT258" s="277" t="s">
        <v>221</v>
      </c>
      <c r="AU258" s="277" t="s">
        <v>81</v>
      </c>
      <c r="AV258" s="16" t="s">
        <v>217</v>
      </c>
      <c r="AW258" s="16" t="s">
        <v>34</v>
      </c>
      <c r="AX258" s="16" t="s">
        <v>81</v>
      </c>
      <c r="AY258" s="277" t="s">
        <v>210</v>
      </c>
    </row>
    <row r="259" s="2" customFormat="1" ht="24.15" customHeight="1">
      <c r="A259" s="40"/>
      <c r="B259" s="41"/>
      <c r="C259" s="216" t="s">
        <v>521</v>
      </c>
      <c r="D259" s="216" t="s">
        <v>212</v>
      </c>
      <c r="E259" s="217" t="s">
        <v>5645</v>
      </c>
      <c r="F259" s="218" t="s">
        <v>5646</v>
      </c>
      <c r="G259" s="219" t="s">
        <v>270</v>
      </c>
      <c r="H259" s="220">
        <v>157.65000000000001</v>
      </c>
      <c r="I259" s="221"/>
      <c r="J259" s="222">
        <f>ROUND(I259*H259,2)</f>
        <v>0</v>
      </c>
      <c r="K259" s="218" t="s">
        <v>216</v>
      </c>
      <c r="L259" s="46"/>
      <c r="M259" s="223" t="s">
        <v>19</v>
      </c>
      <c r="N259" s="224" t="s">
        <v>45</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217</v>
      </c>
      <c r="AT259" s="227" t="s">
        <v>212</v>
      </c>
      <c r="AU259" s="227" t="s">
        <v>81</v>
      </c>
      <c r="AY259" s="19" t="s">
        <v>210</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217</v>
      </c>
      <c r="BM259" s="227" t="s">
        <v>1146</v>
      </c>
    </row>
    <row r="260" s="2" customFormat="1">
      <c r="A260" s="40"/>
      <c r="B260" s="41"/>
      <c r="C260" s="42"/>
      <c r="D260" s="229" t="s">
        <v>219</v>
      </c>
      <c r="E260" s="42"/>
      <c r="F260" s="230" t="s">
        <v>5647</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219</v>
      </c>
      <c r="AU260" s="19" t="s">
        <v>81</v>
      </c>
    </row>
    <row r="261" s="13" customFormat="1">
      <c r="A261" s="13"/>
      <c r="B261" s="234"/>
      <c r="C261" s="235"/>
      <c r="D261" s="236" t="s">
        <v>221</v>
      </c>
      <c r="E261" s="237" t="s">
        <v>19</v>
      </c>
      <c r="F261" s="238" t="s">
        <v>5648</v>
      </c>
      <c r="G261" s="235"/>
      <c r="H261" s="237" t="s">
        <v>19</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221</v>
      </c>
      <c r="AU261" s="244" t="s">
        <v>81</v>
      </c>
      <c r="AV261" s="13" t="s">
        <v>81</v>
      </c>
      <c r="AW261" s="13" t="s">
        <v>34</v>
      </c>
      <c r="AX261" s="13" t="s">
        <v>74</v>
      </c>
      <c r="AY261" s="244" t="s">
        <v>210</v>
      </c>
    </row>
    <row r="262" s="13" customFormat="1">
      <c r="A262" s="13"/>
      <c r="B262" s="234"/>
      <c r="C262" s="235"/>
      <c r="D262" s="236" t="s">
        <v>221</v>
      </c>
      <c r="E262" s="237" t="s">
        <v>19</v>
      </c>
      <c r="F262" s="238" t="s">
        <v>5692</v>
      </c>
      <c r="G262" s="235"/>
      <c r="H262" s="237" t="s">
        <v>19</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221</v>
      </c>
      <c r="AU262" s="244" t="s">
        <v>81</v>
      </c>
      <c r="AV262" s="13" t="s">
        <v>81</v>
      </c>
      <c r="AW262" s="13" t="s">
        <v>34</v>
      </c>
      <c r="AX262" s="13" t="s">
        <v>74</v>
      </c>
      <c r="AY262" s="244" t="s">
        <v>210</v>
      </c>
    </row>
    <row r="263" s="14" customFormat="1">
      <c r="A263" s="14"/>
      <c r="B263" s="245"/>
      <c r="C263" s="246"/>
      <c r="D263" s="236" t="s">
        <v>221</v>
      </c>
      <c r="E263" s="247" t="s">
        <v>19</v>
      </c>
      <c r="F263" s="248" t="s">
        <v>5688</v>
      </c>
      <c r="G263" s="246"/>
      <c r="H263" s="249">
        <v>157.65000000000001</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221</v>
      </c>
      <c r="AU263" s="255" t="s">
        <v>81</v>
      </c>
      <c r="AV263" s="14" t="s">
        <v>83</v>
      </c>
      <c r="AW263" s="14" t="s">
        <v>34</v>
      </c>
      <c r="AX263" s="14" t="s">
        <v>74</v>
      </c>
      <c r="AY263" s="255" t="s">
        <v>210</v>
      </c>
    </row>
    <row r="264" s="16" customFormat="1">
      <c r="A264" s="16"/>
      <c r="B264" s="267"/>
      <c r="C264" s="268"/>
      <c r="D264" s="236" t="s">
        <v>221</v>
      </c>
      <c r="E264" s="269" t="s">
        <v>19</v>
      </c>
      <c r="F264" s="270" t="s">
        <v>236</v>
      </c>
      <c r="G264" s="268"/>
      <c r="H264" s="271">
        <v>157.65000000000001</v>
      </c>
      <c r="I264" s="272"/>
      <c r="J264" s="268"/>
      <c r="K264" s="268"/>
      <c r="L264" s="273"/>
      <c r="M264" s="274"/>
      <c r="N264" s="275"/>
      <c r="O264" s="275"/>
      <c r="P264" s="275"/>
      <c r="Q264" s="275"/>
      <c r="R264" s="275"/>
      <c r="S264" s="275"/>
      <c r="T264" s="276"/>
      <c r="U264" s="16"/>
      <c r="V264" s="16"/>
      <c r="W264" s="16"/>
      <c r="X264" s="16"/>
      <c r="Y264" s="16"/>
      <c r="Z264" s="16"/>
      <c r="AA264" s="16"/>
      <c r="AB264" s="16"/>
      <c r="AC264" s="16"/>
      <c r="AD264" s="16"/>
      <c r="AE264" s="16"/>
      <c r="AT264" s="277" t="s">
        <v>221</v>
      </c>
      <c r="AU264" s="277" t="s">
        <v>81</v>
      </c>
      <c r="AV264" s="16" t="s">
        <v>217</v>
      </c>
      <c r="AW264" s="16" t="s">
        <v>34</v>
      </c>
      <c r="AX264" s="16" t="s">
        <v>81</v>
      </c>
      <c r="AY264" s="277" t="s">
        <v>210</v>
      </c>
    </row>
    <row r="265" s="2" customFormat="1" ht="24.15" customHeight="1">
      <c r="A265" s="40"/>
      <c r="B265" s="41"/>
      <c r="C265" s="216" t="s">
        <v>540</v>
      </c>
      <c r="D265" s="216" t="s">
        <v>212</v>
      </c>
      <c r="E265" s="217" t="s">
        <v>5693</v>
      </c>
      <c r="F265" s="218" t="s">
        <v>5694</v>
      </c>
      <c r="G265" s="219" t="s">
        <v>270</v>
      </c>
      <c r="H265" s="220">
        <v>173.41499999999999</v>
      </c>
      <c r="I265" s="221"/>
      <c r="J265" s="222">
        <f>ROUND(I265*H265,2)</f>
        <v>0</v>
      </c>
      <c r="K265" s="218" t="s">
        <v>296</v>
      </c>
      <c r="L265" s="46"/>
      <c r="M265" s="223" t="s">
        <v>19</v>
      </c>
      <c r="N265" s="224" t="s">
        <v>45</v>
      </c>
      <c r="O265" s="86"/>
      <c r="P265" s="225">
        <f>O265*H265</f>
        <v>0</v>
      </c>
      <c r="Q265" s="225">
        <v>0.0080000000000000002</v>
      </c>
      <c r="R265" s="225">
        <f>Q265*H265</f>
        <v>1.3873199999999999</v>
      </c>
      <c r="S265" s="225">
        <v>0</v>
      </c>
      <c r="T265" s="226">
        <f>S265*H265</f>
        <v>0</v>
      </c>
      <c r="U265" s="40"/>
      <c r="V265" s="40"/>
      <c r="W265" s="40"/>
      <c r="X265" s="40"/>
      <c r="Y265" s="40"/>
      <c r="Z265" s="40"/>
      <c r="AA265" s="40"/>
      <c r="AB265" s="40"/>
      <c r="AC265" s="40"/>
      <c r="AD265" s="40"/>
      <c r="AE265" s="40"/>
      <c r="AR265" s="227" t="s">
        <v>217</v>
      </c>
      <c r="AT265" s="227" t="s">
        <v>212</v>
      </c>
      <c r="AU265" s="227" t="s">
        <v>81</v>
      </c>
      <c r="AY265" s="19" t="s">
        <v>210</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217</v>
      </c>
      <c r="BM265" s="227" t="s">
        <v>1158</v>
      </c>
    </row>
    <row r="266" s="13" customFormat="1">
      <c r="A266" s="13"/>
      <c r="B266" s="234"/>
      <c r="C266" s="235"/>
      <c r="D266" s="236" t="s">
        <v>221</v>
      </c>
      <c r="E266" s="237" t="s">
        <v>19</v>
      </c>
      <c r="F266" s="238" t="s">
        <v>5695</v>
      </c>
      <c r="G266" s="235"/>
      <c r="H266" s="237" t="s">
        <v>19</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221</v>
      </c>
      <c r="AU266" s="244" t="s">
        <v>81</v>
      </c>
      <c r="AV266" s="13" t="s">
        <v>81</v>
      </c>
      <c r="AW266" s="13" t="s">
        <v>34</v>
      </c>
      <c r="AX266" s="13" t="s">
        <v>74</v>
      </c>
      <c r="AY266" s="244" t="s">
        <v>210</v>
      </c>
    </row>
    <row r="267" s="13" customFormat="1">
      <c r="A267" s="13"/>
      <c r="B267" s="234"/>
      <c r="C267" s="235"/>
      <c r="D267" s="236" t="s">
        <v>221</v>
      </c>
      <c r="E267" s="237" t="s">
        <v>19</v>
      </c>
      <c r="F267" s="238" t="s">
        <v>5696</v>
      </c>
      <c r="G267" s="235"/>
      <c r="H267" s="237" t="s">
        <v>19</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221</v>
      </c>
      <c r="AU267" s="244" t="s">
        <v>81</v>
      </c>
      <c r="AV267" s="13" t="s">
        <v>81</v>
      </c>
      <c r="AW267" s="13" t="s">
        <v>34</v>
      </c>
      <c r="AX267" s="13" t="s">
        <v>74</v>
      </c>
      <c r="AY267" s="244" t="s">
        <v>210</v>
      </c>
    </row>
    <row r="268" s="14" customFormat="1">
      <c r="A268" s="14"/>
      <c r="B268" s="245"/>
      <c r="C268" s="246"/>
      <c r="D268" s="236" t="s">
        <v>221</v>
      </c>
      <c r="E268" s="247" t="s">
        <v>19</v>
      </c>
      <c r="F268" s="248" t="s">
        <v>5697</v>
      </c>
      <c r="G268" s="246"/>
      <c r="H268" s="249">
        <v>173.41499999999999</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221</v>
      </c>
      <c r="AU268" s="255" t="s">
        <v>81</v>
      </c>
      <c r="AV268" s="14" t="s">
        <v>83</v>
      </c>
      <c r="AW268" s="14" t="s">
        <v>34</v>
      </c>
      <c r="AX268" s="14" t="s">
        <v>74</v>
      </c>
      <c r="AY268" s="255" t="s">
        <v>210</v>
      </c>
    </row>
    <row r="269" s="13" customFormat="1">
      <c r="A269" s="13"/>
      <c r="B269" s="234"/>
      <c r="C269" s="235"/>
      <c r="D269" s="236" t="s">
        <v>221</v>
      </c>
      <c r="E269" s="237" t="s">
        <v>19</v>
      </c>
      <c r="F269" s="238" t="s">
        <v>5668</v>
      </c>
      <c r="G269" s="235"/>
      <c r="H269" s="237" t="s">
        <v>19</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221</v>
      </c>
      <c r="AU269" s="244" t="s">
        <v>81</v>
      </c>
      <c r="AV269" s="13" t="s">
        <v>81</v>
      </c>
      <c r="AW269" s="13" t="s">
        <v>34</v>
      </c>
      <c r="AX269" s="13" t="s">
        <v>74</v>
      </c>
      <c r="AY269" s="244" t="s">
        <v>210</v>
      </c>
    </row>
    <row r="270" s="16" customFormat="1">
      <c r="A270" s="16"/>
      <c r="B270" s="267"/>
      <c r="C270" s="268"/>
      <c r="D270" s="236" t="s">
        <v>221</v>
      </c>
      <c r="E270" s="269" t="s">
        <v>19</v>
      </c>
      <c r="F270" s="270" t="s">
        <v>236</v>
      </c>
      <c r="G270" s="268"/>
      <c r="H270" s="271">
        <v>173.41499999999999</v>
      </c>
      <c r="I270" s="272"/>
      <c r="J270" s="268"/>
      <c r="K270" s="268"/>
      <c r="L270" s="273"/>
      <c r="M270" s="274"/>
      <c r="N270" s="275"/>
      <c r="O270" s="275"/>
      <c r="P270" s="275"/>
      <c r="Q270" s="275"/>
      <c r="R270" s="275"/>
      <c r="S270" s="275"/>
      <c r="T270" s="276"/>
      <c r="U270" s="16"/>
      <c r="V270" s="16"/>
      <c r="W270" s="16"/>
      <c r="X270" s="16"/>
      <c r="Y270" s="16"/>
      <c r="Z270" s="16"/>
      <c r="AA270" s="16"/>
      <c r="AB270" s="16"/>
      <c r="AC270" s="16"/>
      <c r="AD270" s="16"/>
      <c r="AE270" s="16"/>
      <c r="AT270" s="277" t="s">
        <v>221</v>
      </c>
      <c r="AU270" s="277" t="s">
        <v>81</v>
      </c>
      <c r="AV270" s="16" t="s">
        <v>217</v>
      </c>
      <c r="AW270" s="16" t="s">
        <v>34</v>
      </c>
      <c r="AX270" s="16" t="s">
        <v>81</v>
      </c>
      <c r="AY270" s="277" t="s">
        <v>210</v>
      </c>
    </row>
    <row r="271" s="2" customFormat="1" ht="24.15" customHeight="1">
      <c r="A271" s="40"/>
      <c r="B271" s="41"/>
      <c r="C271" s="216" t="s">
        <v>548</v>
      </c>
      <c r="D271" s="216" t="s">
        <v>212</v>
      </c>
      <c r="E271" s="217" t="s">
        <v>5581</v>
      </c>
      <c r="F271" s="218" t="s">
        <v>5582</v>
      </c>
      <c r="G271" s="219" t="s">
        <v>215</v>
      </c>
      <c r="H271" s="220">
        <v>0.624</v>
      </c>
      <c r="I271" s="221"/>
      <c r="J271" s="222">
        <f>ROUND(I271*H271,2)</f>
        <v>0</v>
      </c>
      <c r="K271" s="218" t="s">
        <v>216</v>
      </c>
      <c r="L271" s="46"/>
      <c r="M271" s="223" t="s">
        <v>19</v>
      </c>
      <c r="N271" s="224" t="s">
        <v>45</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217</v>
      </c>
      <c r="AT271" s="227" t="s">
        <v>212</v>
      </c>
      <c r="AU271" s="227" t="s">
        <v>81</v>
      </c>
      <c r="AY271" s="19" t="s">
        <v>210</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217</v>
      </c>
      <c r="BM271" s="227" t="s">
        <v>1169</v>
      </c>
    </row>
    <row r="272" s="2" customFormat="1">
      <c r="A272" s="40"/>
      <c r="B272" s="41"/>
      <c r="C272" s="42"/>
      <c r="D272" s="229" t="s">
        <v>219</v>
      </c>
      <c r="E272" s="42"/>
      <c r="F272" s="230" t="s">
        <v>5583</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219</v>
      </c>
      <c r="AU272" s="19" t="s">
        <v>81</v>
      </c>
    </row>
    <row r="273" s="13" customFormat="1">
      <c r="A273" s="13"/>
      <c r="B273" s="234"/>
      <c r="C273" s="235"/>
      <c r="D273" s="236" t="s">
        <v>221</v>
      </c>
      <c r="E273" s="237" t="s">
        <v>19</v>
      </c>
      <c r="F273" s="238" t="s">
        <v>5698</v>
      </c>
      <c r="G273" s="235"/>
      <c r="H273" s="237" t="s">
        <v>19</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221</v>
      </c>
      <c r="AU273" s="244" t="s">
        <v>81</v>
      </c>
      <c r="AV273" s="13" t="s">
        <v>81</v>
      </c>
      <c r="AW273" s="13" t="s">
        <v>34</v>
      </c>
      <c r="AX273" s="13" t="s">
        <v>74</v>
      </c>
      <c r="AY273" s="244" t="s">
        <v>210</v>
      </c>
    </row>
    <row r="274" s="14" customFormat="1">
      <c r="A274" s="14"/>
      <c r="B274" s="245"/>
      <c r="C274" s="246"/>
      <c r="D274" s="236" t="s">
        <v>221</v>
      </c>
      <c r="E274" s="247" t="s">
        <v>19</v>
      </c>
      <c r="F274" s="248" t="s">
        <v>5699</v>
      </c>
      <c r="G274" s="246"/>
      <c r="H274" s="249">
        <v>0.624</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221</v>
      </c>
      <c r="AU274" s="255" t="s">
        <v>81</v>
      </c>
      <c r="AV274" s="14" t="s">
        <v>83</v>
      </c>
      <c r="AW274" s="14" t="s">
        <v>34</v>
      </c>
      <c r="AX274" s="14" t="s">
        <v>74</v>
      </c>
      <c r="AY274" s="255" t="s">
        <v>210</v>
      </c>
    </row>
    <row r="275" s="16" customFormat="1">
      <c r="A275" s="16"/>
      <c r="B275" s="267"/>
      <c r="C275" s="268"/>
      <c r="D275" s="236" t="s">
        <v>221</v>
      </c>
      <c r="E275" s="269" t="s">
        <v>19</v>
      </c>
      <c r="F275" s="270" t="s">
        <v>236</v>
      </c>
      <c r="G275" s="268"/>
      <c r="H275" s="271">
        <v>0.624</v>
      </c>
      <c r="I275" s="272"/>
      <c r="J275" s="268"/>
      <c r="K275" s="268"/>
      <c r="L275" s="273"/>
      <c r="M275" s="274"/>
      <c r="N275" s="275"/>
      <c r="O275" s="275"/>
      <c r="P275" s="275"/>
      <c r="Q275" s="275"/>
      <c r="R275" s="275"/>
      <c r="S275" s="275"/>
      <c r="T275" s="276"/>
      <c r="U275" s="16"/>
      <c r="V275" s="16"/>
      <c r="W275" s="16"/>
      <c r="X275" s="16"/>
      <c r="Y275" s="16"/>
      <c r="Z275" s="16"/>
      <c r="AA275" s="16"/>
      <c r="AB275" s="16"/>
      <c r="AC275" s="16"/>
      <c r="AD275" s="16"/>
      <c r="AE275" s="16"/>
      <c r="AT275" s="277" t="s">
        <v>221</v>
      </c>
      <c r="AU275" s="277" t="s">
        <v>81</v>
      </c>
      <c r="AV275" s="16" t="s">
        <v>217</v>
      </c>
      <c r="AW275" s="16" t="s">
        <v>34</v>
      </c>
      <c r="AX275" s="16" t="s">
        <v>81</v>
      </c>
      <c r="AY275" s="277" t="s">
        <v>210</v>
      </c>
    </row>
    <row r="276" s="2" customFormat="1" ht="21.75" customHeight="1">
      <c r="A276" s="40"/>
      <c r="B276" s="41"/>
      <c r="C276" s="216" t="s">
        <v>560</v>
      </c>
      <c r="D276" s="216" t="s">
        <v>212</v>
      </c>
      <c r="E276" s="217" t="s">
        <v>5674</v>
      </c>
      <c r="F276" s="218" t="s">
        <v>5675</v>
      </c>
      <c r="G276" s="219" t="s">
        <v>270</v>
      </c>
      <c r="H276" s="220">
        <v>0.52000000000000002</v>
      </c>
      <c r="I276" s="221"/>
      <c r="J276" s="222">
        <f>ROUND(I276*H276,2)</f>
        <v>0</v>
      </c>
      <c r="K276" s="218" t="s">
        <v>216</v>
      </c>
      <c r="L276" s="46"/>
      <c r="M276" s="223" t="s">
        <v>19</v>
      </c>
      <c r="N276" s="224" t="s">
        <v>45</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217</v>
      </c>
      <c r="AT276" s="227" t="s">
        <v>212</v>
      </c>
      <c r="AU276" s="227" t="s">
        <v>81</v>
      </c>
      <c r="AY276" s="19" t="s">
        <v>210</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217</v>
      </c>
      <c r="BM276" s="227" t="s">
        <v>1178</v>
      </c>
    </row>
    <row r="277" s="2" customFormat="1">
      <c r="A277" s="40"/>
      <c r="B277" s="41"/>
      <c r="C277" s="42"/>
      <c r="D277" s="229" t="s">
        <v>219</v>
      </c>
      <c r="E277" s="42"/>
      <c r="F277" s="230" t="s">
        <v>5676</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219</v>
      </c>
      <c r="AU277" s="19" t="s">
        <v>81</v>
      </c>
    </row>
    <row r="278" s="2" customFormat="1" ht="16.5" customHeight="1">
      <c r="A278" s="40"/>
      <c r="B278" s="41"/>
      <c r="C278" s="216" t="s">
        <v>566</v>
      </c>
      <c r="D278" s="216" t="s">
        <v>212</v>
      </c>
      <c r="E278" s="217" t="s">
        <v>5700</v>
      </c>
      <c r="F278" s="218" t="s">
        <v>5701</v>
      </c>
      <c r="G278" s="219" t="s">
        <v>215</v>
      </c>
      <c r="H278" s="220">
        <v>0.41999999999999998</v>
      </c>
      <c r="I278" s="221"/>
      <c r="J278" s="222">
        <f>ROUND(I278*H278,2)</f>
        <v>0</v>
      </c>
      <c r="K278" s="218" t="s">
        <v>216</v>
      </c>
      <c r="L278" s="46"/>
      <c r="M278" s="223" t="s">
        <v>19</v>
      </c>
      <c r="N278" s="224" t="s">
        <v>45</v>
      </c>
      <c r="O278" s="86"/>
      <c r="P278" s="225">
        <f>O278*H278</f>
        <v>0</v>
      </c>
      <c r="Q278" s="225">
        <v>2.1600000000000001</v>
      </c>
      <c r="R278" s="225">
        <f>Q278*H278</f>
        <v>0.90720000000000001</v>
      </c>
      <c r="S278" s="225">
        <v>0</v>
      </c>
      <c r="T278" s="226">
        <f>S278*H278</f>
        <v>0</v>
      </c>
      <c r="U278" s="40"/>
      <c r="V278" s="40"/>
      <c r="W278" s="40"/>
      <c r="X278" s="40"/>
      <c r="Y278" s="40"/>
      <c r="Z278" s="40"/>
      <c r="AA278" s="40"/>
      <c r="AB278" s="40"/>
      <c r="AC278" s="40"/>
      <c r="AD278" s="40"/>
      <c r="AE278" s="40"/>
      <c r="AR278" s="227" t="s">
        <v>217</v>
      </c>
      <c r="AT278" s="227" t="s">
        <v>212</v>
      </c>
      <c r="AU278" s="227" t="s">
        <v>81</v>
      </c>
      <c r="AY278" s="19" t="s">
        <v>210</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217</v>
      </c>
      <c r="BM278" s="227" t="s">
        <v>1197</v>
      </c>
    </row>
    <row r="279" s="2" customFormat="1">
      <c r="A279" s="40"/>
      <c r="B279" s="41"/>
      <c r="C279" s="42"/>
      <c r="D279" s="229" t="s">
        <v>219</v>
      </c>
      <c r="E279" s="42"/>
      <c r="F279" s="230" t="s">
        <v>5702</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219</v>
      </c>
      <c r="AU279" s="19" t="s">
        <v>81</v>
      </c>
    </row>
    <row r="280" s="2" customFormat="1" ht="16.5" customHeight="1">
      <c r="A280" s="40"/>
      <c r="B280" s="41"/>
      <c r="C280" s="216" t="s">
        <v>572</v>
      </c>
      <c r="D280" s="216" t="s">
        <v>212</v>
      </c>
      <c r="E280" s="217" t="s">
        <v>5703</v>
      </c>
      <c r="F280" s="218" t="s">
        <v>5704</v>
      </c>
      <c r="G280" s="219" t="s">
        <v>356</v>
      </c>
      <c r="H280" s="220">
        <v>0.0089999999999999993</v>
      </c>
      <c r="I280" s="221"/>
      <c r="J280" s="222">
        <f>ROUND(I280*H280,2)</f>
        <v>0</v>
      </c>
      <c r="K280" s="218" t="s">
        <v>216</v>
      </c>
      <c r="L280" s="46"/>
      <c r="M280" s="223" t="s">
        <v>19</v>
      </c>
      <c r="N280" s="224" t="s">
        <v>45</v>
      </c>
      <c r="O280" s="86"/>
      <c r="P280" s="225">
        <f>O280*H280</f>
        <v>0</v>
      </c>
      <c r="Q280" s="225">
        <v>1.06277</v>
      </c>
      <c r="R280" s="225">
        <f>Q280*H280</f>
        <v>0.0095649299999999993</v>
      </c>
      <c r="S280" s="225">
        <v>0</v>
      </c>
      <c r="T280" s="226">
        <f>S280*H280</f>
        <v>0</v>
      </c>
      <c r="U280" s="40"/>
      <c r="V280" s="40"/>
      <c r="W280" s="40"/>
      <c r="X280" s="40"/>
      <c r="Y280" s="40"/>
      <c r="Z280" s="40"/>
      <c r="AA280" s="40"/>
      <c r="AB280" s="40"/>
      <c r="AC280" s="40"/>
      <c r="AD280" s="40"/>
      <c r="AE280" s="40"/>
      <c r="AR280" s="227" t="s">
        <v>217</v>
      </c>
      <c r="AT280" s="227" t="s">
        <v>212</v>
      </c>
      <c r="AU280" s="227" t="s">
        <v>81</v>
      </c>
      <c r="AY280" s="19" t="s">
        <v>210</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217</v>
      </c>
      <c r="BM280" s="227" t="s">
        <v>1213</v>
      </c>
    </row>
    <row r="281" s="2" customFormat="1">
      <c r="A281" s="40"/>
      <c r="B281" s="41"/>
      <c r="C281" s="42"/>
      <c r="D281" s="229" t="s">
        <v>219</v>
      </c>
      <c r="E281" s="42"/>
      <c r="F281" s="230" t="s">
        <v>5705</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219</v>
      </c>
      <c r="AU281" s="19" t="s">
        <v>81</v>
      </c>
    </row>
    <row r="282" s="13" customFormat="1">
      <c r="A282" s="13"/>
      <c r="B282" s="234"/>
      <c r="C282" s="235"/>
      <c r="D282" s="236" t="s">
        <v>221</v>
      </c>
      <c r="E282" s="237" t="s">
        <v>19</v>
      </c>
      <c r="F282" s="238" t="s">
        <v>5706</v>
      </c>
      <c r="G282" s="235"/>
      <c r="H282" s="237" t="s">
        <v>19</v>
      </c>
      <c r="I282" s="239"/>
      <c r="J282" s="235"/>
      <c r="K282" s="235"/>
      <c r="L282" s="240"/>
      <c r="M282" s="241"/>
      <c r="N282" s="242"/>
      <c r="O282" s="242"/>
      <c r="P282" s="242"/>
      <c r="Q282" s="242"/>
      <c r="R282" s="242"/>
      <c r="S282" s="242"/>
      <c r="T282" s="243"/>
      <c r="U282" s="13"/>
      <c r="V282" s="13"/>
      <c r="W282" s="13"/>
      <c r="X282" s="13"/>
      <c r="Y282" s="13"/>
      <c r="Z282" s="13"/>
      <c r="AA282" s="13"/>
      <c r="AB282" s="13"/>
      <c r="AC282" s="13"/>
      <c r="AD282" s="13"/>
      <c r="AE282" s="13"/>
      <c r="AT282" s="244" t="s">
        <v>221</v>
      </c>
      <c r="AU282" s="244" t="s">
        <v>81</v>
      </c>
      <c r="AV282" s="13" t="s">
        <v>81</v>
      </c>
      <c r="AW282" s="13" t="s">
        <v>34</v>
      </c>
      <c r="AX282" s="13" t="s">
        <v>74</v>
      </c>
      <c r="AY282" s="244" t="s">
        <v>210</v>
      </c>
    </row>
    <row r="283" s="14" customFormat="1">
      <c r="A283" s="14"/>
      <c r="B283" s="245"/>
      <c r="C283" s="246"/>
      <c r="D283" s="236" t="s">
        <v>221</v>
      </c>
      <c r="E283" s="247" t="s">
        <v>19</v>
      </c>
      <c r="F283" s="248" t="s">
        <v>5707</v>
      </c>
      <c r="G283" s="246"/>
      <c r="H283" s="249">
        <v>0.0089999999999999993</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221</v>
      </c>
      <c r="AU283" s="255" t="s">
        <v>81</v>
      </c>
      <c r="AV283" s="14" t="s">
        <v>83</v>
      </c>
      <c r="AW283" s="14" t="s">
        <v>34</v>
      </c>
      <c r="AX283" s="14" t="s">
        <v>81</v>
      </c>
      <c r="AY283" s="255" t="s">
        <v>210</v>
      </c>
    </row>
    <row r="284" s="2" customFormat="1" ht="21.75" customHeight="1">
      <c r="A284" s="40"/>
      <c r="B284" s="41"/>
      <c r="C284" s="216" t="s">
        <v>578</v>
      </c>
      <c r="D284" s="216" t="s">
        <v>212</v>
      </c>
      <c r="E284" s="217" t="s">
        <v>5708</v>
      </c>
      <c r="F284" s="218" t="s">
        <v>5709</v>
      </c>
      <c r="G284" s="219" t="s">
        <v>270</v>
      </c>
      <c r="H284" s="220">
        <v>2.0800000000000001</v>
      </c>
      <c r="I284" s="221"/>
      <c r="J284" s="222">
        <f>ROUND(I284*H284,2)</f>
        <v>0</v>
      </c>
      <c r="K284" s="218" t="s">
        <v>216</v>
      </c>
      <c r="L284" s="46"/>
      <c r="M284" s="223" t="s">
        <v>19</v>
      </c>
      <c r="N284" s="224" t="s">
        <v>45</v>
      </c>
      <c r="O284" s="86"/>
      <c r="P284" s="225">
        <f>O284*H284</f>
        <v>0</v>
      </c>
      <c r="Q284" s="225">
        <v>0.105</v>
      </c>
      <c r="R284" s="225">
        <f>Q284*H284</f>
        <v>0.21840000000000001</v>
      </c>
      <c r="S284" s="225">
        <v>0</v>
      </c>
      <c r="T284" s="226">
        <f>S284*H284</f>
        <v>0</v>
      </c>
      <c r="U284" s="40"/>
      <c r="V284" s="40"/>
      <c r="W284" s="40"/>
      <c r="X284" s="40"/>
      <c r="Y284" s="40"/>
      <c r="Z284" s="40"/>
      <c r="AA284" s="40"/>
      <c r="AB284" s="40"/>
      <c r="AC284" s="40"/>
      <c r="AD284" s="40"/>
      <c r="AE284" s="40"/>
      <c r="AR284" s="227" t="s">
        <v>217</v>
      </c>
      <c r="AT284" s="227" t="s">
        <v>212</v>
      </c>
      <c r="AU284" s="227" t="s">
        <v>81</v>
      </c>
      <c r="AY284" s="19" t="s">
        <v>210</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217</v>
      </c>
      <c r="BM284" s="227" t="s">
        <v>1232</v>
      </c>
    </row>
    <row r="285" s="2" customFormat="1">
      <c r="A285" s="40"/>
      <c r="B285" s="41"/>
      <c r="C285" s="42"/>
      <c r="D285" s="229" t="s">
        <v>219</v>
      </c>
      <c r="E285" s="42"/>
      <c r="F285" s="230" t="s">
        <v>5710</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219</v>
      </c>
      <c r="AU285" s="19" t="s">
        <v>81</v>
      </c>
    </row>
    <row r="286" s="2" customFormat="1" ht="16.5" customHeight="1">
      <c r="A286" s="40"/>
      <c r="B286" s="41"/>
      <c r="C286" s="216" t="s">
        <v>589</v>
      </c>
      <c r="D286" s="216" t="s">
        <v>212</v>
      </c>
      <c r="E286" s="217" t="s">
        <v>5711</v>
      </c>
      <c r="F286" s="218" t="s">
        <v>5712</v>
      </c>
      <c r="G286" s="219" t="s">
        <v>409</v>
      </c>
      <c r="H286" s="220">
        <v>26</v>
      </c>
      <c r="I286" s="221"/>
      <c r="J286" s="222">
        <f>ROUND(I286*H286,2)</f>
        <v>0</v>
      </c>
      <c r="K286" s="218" t="s">
        <v>216</v>
      </c>
      <c r="L286" s="46"/>
      <c r="M286" s="223" t="s">
        <v>19</v>
      </c>
      <c r="N286" s="224" t="s">
        <v>45</v>
      </c>
      <c r="O286" s="86"/>
      <c r="P286" s="225">
        <f>O286*H286</f>
        <v>0</v>
      </c>
      <c r="Q286" s="225">
        <v>0.12845999999999999</v>
      </c>
      <c r="R286" s="225">
        <f>Q286*H286</f>
        <v>3.3399599999999996</v>
      </c>
      <c r="S286" s="225">
        <v>0</v>
      </c>
      <c r="T286" s="226">
        <f>S286*H286</f>
        <v>0</v>
      </c>
      <c r="U286" s="40"/>
      <c r="V286" s="40"/>
      <c r="W286" s="40"/>
      <c r="X286" s="40"/>
      <c r="Y286" s="40"/>
      <c r="Z286" s="40"/>
      <c r="AA286" s="40"/>
      <c r="AB286" s="40"/>
      <c r="AC286" s="40"/>
      <c r="AD286" s="40"/>
      <c r="AE286" s="40"/>
      <c r="AR286" s="227" t="s">
        <v>217</v>
      </c>
      <c r="AT286" s="227" t="s">
        <v>212</v>
      </c>
      <c r="AU286" s="227" t="s">
        <v>81</v>
      </c>
      <c r="AY286" s="19" t="s">
        <v>210</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217</v>
      </c>
      <c r="BM286" s="227" t="s">
        <v>5713</v>
      </c>
    </row>
    <row r="287" s="2" customFormat="1">
      <c r="A287" s="40"/>
      <c r="B287" s="41"/>
      <c r="C287" s="42"/>
      <c r="D287" s="229" t="s">
        <v>219</v>
      </c>
      <c r="E287" s="42"/>
      <c r="F287" s="230" t="s">
        <v>5714</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219</v>
      </c>
      <c r="AU287" s="19" t="s">
        <v>81</v>
      </c>
    </row>
    <row r="288" s="2" customFormat="1" ht="21.75" customHeight="1">
      <c r="A288" s="40"/>
      <c r="B288" s="41"/>
      <c r="C288" s="216" t="s">
        <v>595</v>
      </c>
      <c r="D288" s="216" t="s">
        <v>212</v>
      </c>
      <c r="E288" s="217" t="s">
        <v>5715</v>
      </c>
      <c r="F288" s="218" t="s">
        <v>5716</v>
      </c>
      <c r="G288" s="219" t="s">
        <v>417</v>
      </c>
      <c r="H288" s="220">
        <v>10.4</v>
      </c>
      <c r="I288" s="221"/>
      <c r="J288" s="222">
        <f>ROUND(I288*H288,2)</f>
        <v>0</v>
      </c>
      <c r="K288" s="218" t="s">
        <v>296</v>
      </c>
      <c r="L288" s="46"/>
      <c r="M288" s="223" t="s">
        <v>19</v>
      </c>
      <c r="N288" s="224" t="s">
        <v>45</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217</v>
      </c>
      <c r="AT288" s="227" t="s">
        <v>212</v>
      </c>
      <c r="AU288" s="227" t="s">
        <v>81</v>
      </c>
      <c r="AY288" s="19" t="s">
        <v>210</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217</v>
      </c>
      <c r="BM288" s="227" t="s">
        <v>1242</v>
      </c>
    </row>
    <row r="289" s="12" customFormat="1" ht="25.92" customHeight="1">
      <c r="A289" s="12"/>
      <c r="B289" s="200"/>
      <c r="C289" s="201"/>
      <c r="D289" s="202" t="s">
        <v>73</v>
      </c>
      <c r="E289" s="203" t="s">
        <v>208</v>
      </c>
      <c r="F289" s="203" t="s">
        <v>208</v>
      </c>
      <c r="G289" s="201"/>
      <c r="H289" s="201"/>
      <c r="I289" s="204"/>
      <c r="J289" s="205">
        <f>BK289</f>
        <v>0</v>
      </c>
      <c r="K289" s="201"/>
      <c r="L289" s="206"/>
      <c r="M289" s="207"/>
      <c r="N289" s="208"/>
      <c r="O289" s="208"/>
      <c r="P289" s="209">
        <f>P290</f>
        <v>0</v>
      </c>
      <c r="Q289" s="208"/>
      <c r="R289" s="209">
        <f>R290</f>
        <v>0</v>
      </c>
      <c r="S289" s="208"/>
      <c r="T289" s="210">
        <f>T290</f>
        <v>0</v>
      </c>
      <c r="U289" s="12"/>
      <c r="V289" s="12"/>
      <c r="W289" s="12"/>
      <c r="X289" s="12"/>
      <c r="Y289" s="12"/>
      <c r="Z289" s="12"/>
      <c r="AA289" s="12"/>
      <c r="AB289" s="12"/>
      <c r="AC289" s="12"/>
      <c r="AD289" s="12"/>
      <c r="AE289" s="12"/>
      <c r="AR289" s="211" t="s">
        <v>81</v>
      </c>
      <c r="AT289" s="212" t="s">
        <v>73</v>
      </c>
      <c r="AU289" s="212" t="s">
        <v>74</v>
      </c>
      <c r="AY289" s="211" t="s">
        <v>210</v>
      </c>
      <c r="BK289" s="213">
        <f>BK290</f>
        <v>0</v>
      </c>
    </row>
    <row r="290" s="12" customFormat="1" ht="22.8" customHeight="1">
      <c r="A290" s="12"/>
      <c r="B290" s="200"/>
      <c r="C290" s="201"/>
      <c r="D290" s="202" t="s">
        <v>73</v>
      </c>
      <c r="E290" s="214" t="s">
        <v>920</v>
      </c>
      <c r="F290" s="214" t="s">
        <v>921</v>
      </c>
      <c r="G290" s="201"/>
      <c r="H290" s="201"/>
      <c r="I290" s="204"/>
      <c r="J290" s="215">
        <f>BK290</f>
        <v>0</v>
      </c>
      <c r="K290" s="201"/>
      <c r="L290" s="206"/>
      <c r="M290" s="207"/>
      <c r="N290" s="208"/>
      <c r="O290" s="208"/>
      <c r="P290" s="209">
        <f>SUM(P291:P294)</f>
        <v>0</v>
      </c>
      <c r="Q290" s="208"/>
      <c r="R290" s="209">
        <f>SUM(R291:R294)</f>
        <v>0</v>
      </c>
      <c r="S290" s="208"/>
      <c r="T290" s="210">
        <f>SUM(T291:T294)</f>
        <v>0</v>
      </c>
      <c r="U290" s="12"/>
      <c r="V290" s="12"/>
      <c r="W290" s="12"/>
      <c r="X290" s="12"/>
      <c r="Y290" s="12"/>
      <c r="Z290" s="12"/>
      <c r="AA290" s="12"/>
      <c r="AB290" s="12"/>
      <c r="AC290" s="12"/>
      <c r="AD290" s="12"/>
      <c r="AE290" s="12"/>
      <c r="AR290" s="211" t="s">
        <v>81</v>
      </c>
      <c r="AT290" s="212" t="s">
        <v>73</v>
      </c>
      <c r="AU290" s="212" t="s">
        <v>81</v>
      </c>
      <c r="AY290" s="211" t="s">
        <v>210</v>
      </c>
      <c r="BK290" s="213">
        <f>SUM(BK291:BK294)</f>
        <v>0</v>
      </c>
    </row>
    <row r="291" s="2" customFormat="1" ht="24.15" customHeight="1">
      <c r="A291" s="40"/>
      <c r="B291" s="41"/>
      <c r="C291" s="216" t="s">
        <v>601</v>
      </c>
      <c r="D291" s="216" t="s">
        <v>212</v>
      </c>
      <c r="E291" s="217" t="s">
        <v>5717</v>
      </c>
      <c r="F291" s="218" t="s">
        <v>5718</v>
      </c>
      <c r="G291" s="219" t="s">
        <v>356</v>
      </c>
      <c r="H291" s="220">
        <v>449.93000000000001</v>
      </c>
      <c r="I291" s="221"/>
      <c r="J291" s="222">
        <f>ROUND(I291*H291,2)</f>
        <v>0</v>
      </c>
      <c r="K291" s="218" t="s">
        <v>216</v>
      </c>
      <c r="L291" s="46"/>
      <c r="M291" s="223" t="s">
        <v>19</v>
      </c>
      <c r="N291" s="224" t="s">
        <v>45</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217</v>
      </c>
      <c r="AT291" s="227" t="s">
        <v>212</v>
      </c>
      <c r="AU291" s="227" t="s">
        <v>83</v>
      </c>
      <c r="AY291" s="19" t="s">
        <v>210</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217</v>
      </c>
      <c r="BM291" s="227" t="s">
        <v>5719</v>
      </c>
    </row>
    <row r="292" s="2" customFormat="1">
      <c r="A292" s="40"/>
      <c r="B292" s="41"/>
      <c r="C292" s="42"/>
      <c r="D292" s="229" t="s">
        <v>219</v>
      </c>
      <c r="E292" s="42"/>
      <c r="F292" s="230" t="s">
        <v>5720</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219</v>
      </c>
      <c r="AU292" s="19" t="s">
        <v>83</v>
      </c>
    </row>
    <row r="293" s="2" customFormat="1" ht="24.15" customHeight="1">
      <c r="A293" s="40"/>
      <c r="B293" s="41"/>
      <c r="C293" s="216" t="s">
        <v>607</v>
      </c>
      <c r="D293" s="216" t="s">
        <v>212</v>
      </c>
      <c r="E293" s="217" t="s">
        <v>5721</v>
      </c>
      <c r="F293" s="218" t="s">
        <v>5722</v>
      </c>
      <c r="G293" s="219" t="s">
        <v>356</v>
      </c>
      <c r="H293" s="220">
        <v>449.93000000000001</v>
      </c>
      <c r="I293" s="221"/>
      <c r="J293" s="222">
        <f>ROUND(I293*H293,2)</f>
        <v>0</v>
      </c>
      <c r="K293" s="218" t="s">
        <v>216</v>
      </c>
      <c r="L293" s="46"/>
      <c r="M293" s="223" t="s">
        <v>19</v>
      </c>
      <c r="N293" s="224" t="s">
        <v>45</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217</v>
      </c>
      <c r="AT293" s="227" t="s">
        <v>212</v>
      </c>
      <c r="AU293" s="227" t="s">
        <v>83</v>
      </c>
      <c r="AY293" s="19" t="s">
        <v>210</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217</v>
      </c>
      <c r="BM293" s="227" t="s">
        <v>5723</v>
      </c>
    </row>
    <row r="294" s="2" customFormat="1">
      <c r="A294" s="40"/>
      <c r="B294" s="41"/>
      <c r="C294" s="42"/>
      <c r="D294" s="229" t="s">
        <v>219</v>
      </c>
      <c r="E294" s="42"/>
      <c r="F294" s="230" t="s">
        <v>5724</v>
      </c>
      <c r="G294" s="42"/>
      <c r="H294" s="42"/>
      <c r="I294" s="231"/>
      <c r="J294" s="42"/>
      <c r="K294" s="42"/>
      <c r="L294" s="46"/>
      <c r="M294" s="298"/>
      <c r="N294" s="299"/>
      <c r="O294" s="292"/>
      <c r="P294" s="292"/>
      <c r="Q294" s="292"/>
      <c r="R294" s="292"/>
      <c r="S294" s="292"/>
      <c r="T294" s="300"/>
      <c r="U294" s="40"/>
      <c r="V294" s="40"/>
      <c r="W294" s="40"/>
      <c r="X294" s="40"/>
      <c r="Y294" s="40"/>
      <c r="Z294" s="40"/>
      <c r="AA294" s="40"/>
      <c r="AB294" s="40"/>
      <c r="AC294" s="40"/>
      <c r="AD294" s="40"/>
      <c r="AE294" s="40"/>
      <c r="AT294" s="19" t="s">
        <v>219</v>
      </c>
      <c r="AU294" s="19" t="s">
        <v>83</v>
      </c>
    </row>
    <row r="295" s="2" customFormat="1" ht="6.96" customHeight="1">
      <c r="A295" s="40"/>
      <c r="B295" s="61"/>
      <c r="C295" s="62"/>
      <c r="D295" s="62"/>
      <c r="E295" s="62"/>
      <c r="F295" s="62"/>
      <c r="G295" s="62"/>
      <c r="H295" s="62"/>
      <c r="I295" s="62"/>
      <c r="J295" s="62"/>
      <c r="K295" s="62"/>
      <c r="L295" s="46"/>
      <c r="M295" s="40"/>
      <c r="O295" s="40"/>
      <c r="P295" s="40"/>
      <c r="Q295" s="40"/>
      <c r="R295" s="40"/>
      <c r="S295" s="40"/>
      <c r="T295" s="40"/>
      <c r="U295" s="40"/>
      <c r="V295" s="40"/>
      <c r="W295" s="40"/>
      <c r="X295" s="40"/>
      <c r="Y295" s="40"/>
      <c r="Z295" s="40"/>
      <c r="AA295" s="40"/>
      <c r="AB295" s="40"/>
      <c r="AC295" s="40"/>
      <c r="AD295" s="40"/>
      <c r="AE295" s="40"/>
    </row>
  </sheetData>
  <sheetProtection sheet="1" autoFilter="0" formatColumns="0" formatRows="0" objects="1" scenarios="1" spinCount="100000" saltValue="Vgq+lWwqCO1RWh+Sc/DGQqDsv9c0O5S/N5/SG2zp6KvVqHIMKo0ccN6CWwxbJQ9aZpNC6qok2Wcx9zur1B5O9w==" hashValue="M/qvDqCgzNf4PyE3MkHp+u816EqOJiXDwrjnOzGDYMWPDrZ51znJTsboVKh10Ba2GgamAIxYO1WllK+VswirUQ==" algorithmName="SHA-512" password="CC35"/>
  <autoFilter ref="C93:K294"/>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hyperlinks>
    <hyperlink ref="F97" r:id="rId1" display="https://podminky.urs.cz/item/CS_URS_2023_01/121112003"/>
    <hyperlink ref="F100" r:id="rId2" display="https://podminky.urs.cz/item/CS_URS_2023_01/133112811"/>
    <hyperlink ref="F105" r:id="rId3" display="https://podminky.urs.cz/item/CS_URS_2023_01/275311611"/>
    <hyperlink ref="F110" r:id="rId4" display="https://podminky.urs.cz/item/CS_URS_2023_01/339271660"/>
    <hyperlink ref="F117" r:id="rId5" display="https://podminky.urs.cz/item/CS_URS_2023_01/711111002"/>
    <hyperlink ref="F121" r:id="rId6" display="https://podminky.urs.cz/item/CS_URS_2023_01/711141559"/>
    <hyperlink ref="F128" r:id="rId7" display="https://podminky.urs.cz/item/CS_URS_2023_01/632451021"/>
    <hyperlink ref="F133" r:id="rId8" display="https://podminky.urs.cz/item/CS_URS_2023_01/434191423"/>
    <hyperlink ref="F140" r:id="rId9" display="https://podminky.urs.cz/item/CS_URS_2023_01/121112003"/>
    <hyperlink ref="F146" r:id="rId10" display="https://podminky.urs.cz/item/CS_URS_2023_01/132112131"/>
    <hyperlink ref="F155" r:id="rId11" display="https://podminky.urs.cz/item/CS_URS_2023_01/564750104"/>
    <hyperlink ref="F161" r:id="rId12" display="https://podminky.urs.cz/item/CS_URS_2023_01/564730001"/>
    <hyperlink ref="F167" r:id="rId13" display="https://podminky.urs.cz/item/CS_URS_2023_01/451577877"/>
    <hyperlink ref="F182" r:id="rId14" display="https://podminky.urs.cz/item/CS_URS_2023_01/121112003"/>
    <hyperlink ref="F188" r:id="rId15" display="https://podminky.urs.cz/item/CS_URS_2023_01/171111103"/>
    <hyperlink ref="F193" r:id="rId16" display="https://podminky.urs.cz/item/CS_URS_2023_01/132112131"/>
    <hyperlink ref="F199" r:id="rId17" display="https://podminky.urs.cz/item/CS_URS_2023_01/132112131"/>
    <hyperlink ref="F204" r:id="rId18" display="https://podminky.urs.cz/item/CS_URS_2023_01/871219113"/>
    <hyperlink ref="F208" r:id="rId19" display="https://podminky.urs.cz/item/CS_URS_2023_01/181911102"/>
    <hyperlink ref="F212" r:id="rId20" display="https://podminky.urs.cz/item/CS_URS_2023_01/564760101"/>
    <hyperlink ref="F217" r:id="rId21" display="https://podminky.urs.cz/item/CS_URS_2023_01/564730001"/>
    <hyperlink ref="F222" r:id="rId22" display="https://podminky.urs.cz/item/CS_URS_2023_01/451577877"/>
    <hyperlink ref="F234" r:id="rId23" display="https://podminky.urs.cz/item/CS_URS_2023_01/121112003"/>
    <hyperlink ref="F240" r:id="rId24" display="https://podminky.urs.cz/item/CS_URS_2023_01/132112131"/>
    <hyperlink ref="F246" r:id="rId25" display="https://podminky.urs.cz/item/CS_URS_2023_01/181911102"/>
    <hyperlink ref="F248" r:id="rId26" display="https://podminky.urs.cz/item/CS_URS_2023_01/564760101"/>
    <hyperlink ref="F254" r:id="rId27" display="https://podminky.urs.cz/item/CS_URS_2023_01/564730001"/>
    <hyperlink ref="F260" r:id="rId28" display="https://podminky.urs.cz/item/CS_URS_2023_01/451577877"/>
    <hyperlink ref="F272" r:id="rId29" display="https://podminky.urs.cz/item/CS_URS_2023_01/133112811"/>
    <hyperlink ref="F277" r:id="rId30" display="https://podminky.urs.cz/item/CS_URS_2023_01/181911102"/>
    <hyperlink ref="F279" r:id="rId31" display="https://podminky.urs.cz/item/CS_URS_2023_01/213311113"/>
    <hyperlink ref="F281" r:id="rId32" display="https://podminky.urs.cz/item/CS_URS_2023_01/278361111"/>
    <hyperlink ref="F285" r:id="rId33" display="https://podminky.urs.cz/item/CS_URS_2023_01/632450124"/>
    <hyperlink ref="F287" r:id="rId34" display="https://podminky.urs.cz/item/CS_URS_2023_01/274261111"/>
    <hyperlink ref="F292" r:id="rId35" display="https://podminky.urs.cz/item/CS_URS_2023_01/998223011"/>
    <hyperlink ref="F294" r:id="rId36" display="https://podminky.urs.cz/item/CS_URS_2023_01/998223091"/>
  </hyperlinks>
  <pageMargins left="0.39375" right="0.39375" top="0.39375" bottom="0.39375" header="0" footer="0"/>
  <pageSetup paperSize="9" orientation="landscape" blackAndWhite="1" fitToHeight="100"/>
  <headerFooter>
    <oddFooter>&amp;CStrana &amp;P z &amp;N</oddFooter>
  </headerFooter>
  <drawing r:id="rId37"/>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164</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4931</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5725</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ROUND(J92,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ROUND((SUM(BE92:BE175)),  2)</f>
        <v>0</v>
      </c>
      <c r="G35" s="40"/>
      <c r="H35" s="40"/>
      <c r="I35" s="160">
        <v>0.20999999999999999</v>
      </c>
      <c r="J35" s="159">
        <f>ROUND(((SUM(BE92:BE175))*I35),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ROUND((SUM(BF92:BF175)),  2)</f>
        <v>0</v>
      </c>
      <c r="G36" s="40"/>
      <c r="H36" s="40"/>
      <c r="I36" s="160">
        <v>0.14999999999999999</v>
      </c>
      <c r="J36" s="159">
        <f>ROUND(((SUM(BF92:BF175))*I36),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ROUND((SUM(BG92:BG175)),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ROUND((SUM(BH92:BH175)),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ROUND((SUM(BI92:BI175)),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4931</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SO 07 - Návrh zahradních úprav</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J92</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5726</v>
      </c>
      <c r="E64" s="181"/>
      <c r="F64" s="181"/>
      <c r="G64" s="181"/>
      <c r="H64" s="181"/>
      <c r="I64" s="181"/>
      <c r="J64" s="182">
        <f>J93</f>
        <v>0</v>
      </c>
      <c r="K64" s="179"/>
      <c r="L64" s="183"/>
      <c r="S64" s="9"/>
      <c r="T64" s="9"/>
      <c r="U64" s="9"/>
      <c r="V64" s="9"/>
      <c r="W64" s="9"/>
      <c r="X64" s="9"/>
      <c r="Y64" s="9"/>
      <c r="Z64" s="9"/>
      <c r="AA64" s="9"/>
      <c r="AB64" s="9"/>
      <c r="AC64" s="9"/>
      <c r="AD64" s="9"/>
      <c r="AE64" s="9"/>
    </row>
    <row r="65" s="9" customFormat="1" ht="24.96" customHeight="1">
      <c r="A65" s="9"/>
      <c r="B65" s="178"/>
      <c r="C65" s="179"/>
      <c r="D65" s="180" t="s">
        <v>5727</v>
      </c>
      <c r="E65" s="181"/>
      <c r="F65" s="181"/>
      <c r="G65" s="181"/>
      <c r="H65" s="181"/>
      <c r="I65" s="181"/>
      <c r="J65" s="182">
        <f>J95</f>
        <v>0</v>
      </c>
      <c r="K65" s="179"/>
      <c r="L65" s="183"/>
      <c r="S65" s="9"/>
      <c r="T65" s="9"/>
      <c r="U65" s="9"/>
      <c r="V65" s="9"/>
      <c r="W65" s="9"/>
      <c r="X65" s="9"/>
      <c r="Y65" s="9"/>
      <c r="Z65" s="9"/>
      <c r="AA65" s="9"/>
      <c r="AB65" s="9"/>
      <c r="AC65" s="9"/>
      <c r="AD65" s="9"/>
      <c r="AE65" s="9"/>
    </row>
    <row r="66" s="9" customFormat="1" ht="24.96" customHeight="1">
      <c r="A66" s="9"/>
      <c r="B66" s="178"/>
      <c r="C66" s="179"/>
      <c r="D66" s="180" t="s">
        <v>5728</v>
      </c>
      <c r="E66" s="181"/>
      <c r="F66" s="181"/>
      <c r="G66" s="181"/>
      <c r="H66" s="181"/>
      <c r="I66" s="181"/>
      <c r="J66" s="182">
        <f>J97</f>
        <v>0</v>
      </c>
      <c r="K66" s="179"/>
      <c r="L66" s="183"/>
      <c r="S66" s="9"/>
      <c r="T66" s="9"/>
      <c r="U66" s="9"/>
      <c r="V66" s="9"/>
      <c r="W66" s="9"/>
      <c r="X66" s="9"/>
      <c r="Y66" s="9"/>
      <c r="Z66" s="9"/>
      <c r="AA66" s="9"/>
      <c r="AB66" s="9"/>
      <c r="AC66" s="9"/>
      <c r="AD66" s="9"/>
      <c r="AE66" s="9"/>
    </row>
    <row r="67" s="9" customFormat="1" ht="24.96" customHeight="1">
      <c r="A67" s="9"/>
      <c r="B67" s="178"/>
      <c r="C67" s="179"/>
      <c r="D67" s="180" t="s">
        <v>5729</v>
      </c>
      <c r="E67" s="181"/>
      <c r="F67" s="181"/>
      <c r="G67" s="181"/>
      <c r="H67" s="181"/>
      <c r="I67" s="181"/>
      <c r="J67" s="182">
        <f>J116</f>
        <v>0</v>
      </c>
      <c r="K67" s="179"/>
      <c r="L67" s="183"/>
      <c r="S67" s="9"/>
      <c r="T67" s="9"/>
      <c r="U67" s="9"/>
      <c r="V67" s="9"/>
      <c r="W67" s="9"/>
      <c r="X67" s="9"/>
      <c r="Y67" s="9"/>
      <c r="Z67" s="9"/>
      <c r="AA67" s="9"/>
      <c r="AB67" s="9"/>
      <c r="AC67" s="9"/>
      <c r="AD67" s="9"/>
      <c r="AE67" s="9"/>
    </row>
    <row r="68" s="9" customFormat="1" ht="24.96" customHeight="1">
      <c r="A68" s="9"/>
      <c r="B68" s="178"/>
      <c r="C68" s="179"/>
      <c r="D68" s="180" t="s">
        <v>5730</v>
      </c>
      <c r="E68" s="181"/>
      <c r="F68" s="181"/>
      <c r="G68" s="181"/>
      <c r="H68" s="181"/>
      <c r="I68" s="181"/>
      <c r="J68" s="182">
        <f>J120</f>
        <v>0</v>
      </c>
      <c r="K68" s="179"/>
      <c r="L68" s="183"/>
      <c r="S68" s="9"/>
      <c r="T68" s="9"/>
      <c r="U68" s="9"/>
      <c r="V68" s="9"/>
      <c r="W68" s="9"/>
      <c r="X68" s="9"/>
      <c r="Y68" s="9"/>
      <c r="Z68" s="9"/>
      <c r="AA68" s="9"/>
      <c r="AB68" s="9"/>
      <c r="AC68" s="9"/>
      <c r="AD68" s="9"/>
      <c r="AE68" s="9"/>
    </row>
    <row r="69" s="9" customFormat="1" ht="24.96" customHeight="1">
      <c r="A69" s="9"/>
      <c r="B69" s="178"/>
      <c r="C69" s="179"/>
      <c r="D69" s="180" t="s">
        <v>5731</v>
      </c>
      <c r="E69" s="181"/>
      <c r="F69" s="181"/>
      <c r="G69" s="181"/>
      <c r="H69" s="181"/>
      <c r="I69" s="181"/>
      <c r="J69" s="182">
        <f>J137</f>
        <v>0</v>
      </c>
      <c r="K69" s="179"/>
      <c r="L69" s="183"/>
      <c r="S69" s="9"/>
      <c r="T69" s="9"/>
      <c r="U69" s="9"/>
      <c r="V69" s="9"/>
      <c r="W69" s="9"/>
      <c r="X69" s="9"/>
      <c r="Y69" s="9"/>
      <c r="Z69" s="9"/>
      <c r="AA69" s="9"/>
      <c r="AB69" s="9"/>
      <c r="AC69" s="9"/>
      <c r="AD69" s="9"/>
      <c r="AE69" s="9"/>
    </row>
    <row r="70" s="9" customFormat="1" ht="24.96" customHeight="1">
      <c r="A70" s="9"/>
      <c r="B70" s="178"/>
      <c r="C70" s="179"/>
      <c r="D70" s="180" t="s">
        <v>5732</v>
      </c>
      <c r="E70" s="181"/>
      <c r="F70" s="181"/>
      <c r="G70" s="181"/>
      <c r="H70" s="181"/>
      <c r="I70" s="181"/>
      <c r="J70" s="182">
        <f>J166</f>
        <v>0</v>
      </c>
      <c r="K70" s="179"/>
      <c r="L70" s="183"/>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195</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Revitalizace Starého děkanství, Nymburk</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167</v>
      </c>
      <c r="D81" s="24"/>
      <c r="E81" s="24"/>
      <c r="F81" s="24"/>
      <c r="G81" s="24"/>
      <c r="H81" s="24"/>
      <c r="I81" s="24"/>
      <c r="J81" s="24"/>
      <c r="K81" s="24"/>
      <c r="L81" s="22"/>
    </row>
    <row r="82" s="2" customFormat="1" ht="16.5" customHeight="1">
      <c r="A82" s="40"/>
      <c r="B82" s="41"/>
      <c r="C82" s="42"/>
      <c r="D82" s="42"/>
      <c r="E82" s="172" t="s">
        <v>4931</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169</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E11</f>
        <v>SO 07 - Návrh zahradních úprav</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2. 5. 2022</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 xml:space="preserve"> </v>
      </c>
      <c r="G88" s="42"/>
      <c r="H88" s="42"/>
      <c r="I88" s="34" t="s">
        <v>31</v>
      </c>
      <c r="J88" s="38" t="str">
        <f>E23</f>
        <v>FAPAL s.r.o.</v>
      </c>
      <c r="K88" s="42"/>
      <c r="L88" s="148"/>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IF(E20="","",E20)</f>
        <v>Vyplň údaj</v>
      </c>
      <c r="G89" s="42"/>
      <c r="H89" s="42"/>
      <c r="I89" s="34" t="s">
        <v>35</v>
      </c>
      <c r="J89" s="38" t="str">
        <f>E26</f>
        <v>Veronika Šoulová</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196</v>
      </c>
      <c r="D91" s="192" t="s">
        <v>59</v>
      </c>
      <c r="E91" s="192" t="s">
        <v>55</v>
      </c>
      <c r="F91" s="192" t="s">
        <v>56</v>
      </c>
      <c r="G91" s="192" t="s">
        <v>197</v>
      </c>
      <c r="H91" s="192" t="s">
        <v>198</v>
      </c>
      <c r="I91" s="192" t="s">
        <v>199</v>
      </c>
      <c r="J91" s="192" t="s">
        <v>175</v>
      </c>
      <c r="K91" s="193" t="s">
        <v>200</v>
      </c>
      <c r="L91" s="194"/>
      <c r="M91" s="94" t="s">
        <v>19</v>
      </c>
      <c r="N91" s="95" t="s">
        <v>44</v>
      </c>
      <c r="O91" s="95" t="s">
        <v>201</v>
      </c>
      <c r="P91" s="95" t="s">
        <v>202</v>
      </c>
      <c r="Q91" s="95" t="s">
        <v>203</v>
      </c>
      <c r="R91" s="95" t="s">
        <v>204</v>
      </c>
      <c r="S91" s="95" t="s">
        <v>205</v>
      </c>
      <c r="T91" s="96" t="s">
        <v>206</v>
      </c>
      <c r="U91" s="189"/>
      <c r="V91" s="189"/>
      <c r="W91" s="189"/>
      <c r="X91" s="189"/>
      <c r="Y91" s="189"/>
      <c r="Z91" s="189"/>
      <c r="AA91" s="189"/>
      <c r="AB91" s="189"/>
      <c r="AC91" s="189"/>
      <c r="AD91" s="189"/>
      <c r="AE91" s="189"/>
    </row>
    <row r="92" s="2" customFormat="1" ht="22.8" customHeight="1">
      <c r="A92" s="40"/>
      <c r="B92" s="41"/>
      <c r="C92" s="101" t="s">
        <v>207</v>
      </c>
      <c r="D92" s="42"/>
      <c r="E92" s="42"/>
      <c r="F92" s="42"/>
      <c r="G92" s="42"/>
      <c r="H92" s="42"/>
      <c r="I92" s="42"/>
      <c r="J92" s="195">
        <f>BK92</f>
        <v>0</v>
      </c>
      <c r="K92" s="42"/>
      <c r="L92" s="46"/>
      <c r="M92" s="97"/>
      <c r="N92" s="196"/>
      <c r="O92" s="98"/>
      <c r="P92" s="197">
        <f>P93+P95+P97+P116+P120+P137+P166</f>
        <v>0</v>
      </c>
      <c r="Q92" s="98"/>
      <c r="R92" s="197">
        <f>R93+R95+R97+R116+R120+R137+R166</f>
        <v>0</v>
      </c>
      <c r="S92" s="98"/>
      <c r="T92" s="198">
        <f>T93+T95+T97+T116+T120+T137+T166</f>
        <v>0</v>
      </c>
      <c r="U92" s="40"/>
      <c r="V92" s="40"/>
      <c r="W92" s="40"/>
      <c r="X92" s="40"/>
      <c r="Y92" s="40"/>
      <c r="Z92" s="40"/>
      <c r="AA92" s="40"/>
      <c r="AB92" s="40"/>
      <c r="AC92" s="40"/>
      <c r="AD92" s="40"/>
      <c r="AE92" s="40"/>
      <c r="AT92" s="19" t="s">
        <v>73</v>
      </c>
      <c r="AU92" s="19" t="s">
        <v>176</v>
      </c>
      <c r="BK92" s="199">
        <f>BK93+BK95+BK97+BK116+BK120+BK137+BK166</f>
        <v>0</v>
      </c>
    </row>
    <row r="93" s="12" customFormat="1" ht="25.92" customHeight="1">
      <c r="A93" s="12"/>
      <c r="B93" s="200"/>
      <c r="C93" s="201"/>
      <c r="D93" s="202" t="s">
        <v>73</v>
      </c>
      <c r="E93" s="203" t="s">
        <v>3495</v>
      </c>
      <c r="F93" s="203" t="s">
        <v>5733</v>
      </c>
      <c r="G93" s="201"/>
      <c r="H93" s="201"/>
      <c r="I93" s="204"/>
      <c r="J93" s="205">
        <f>BK93</f>
        <v>0</v>
      </c>
      <c r="K93" s="201"/>
      <c r="L93" s="206"/>
      <c r="M93" s="207"/>
      <c r="N93" s="208"/>
      <c r="O93" s="208"/>
      <c r="P93" s="209">
        <f>P94</f>
        <v>0</v>
      </c>
      <c r="Q93" s="208"/>
      <c r="R93" s="209">
        <f>R94</f>
        <v>0</v>
      </c>
      <c r="S93" s="208"/>
      <c r="T93" s="210">
        <f>T94</f>
        <v>0</v>
      </c>
      <c r="U93" s="12"/>
      <c r="V93" s="12"/>
      <c r="W93" s="12"/>
      <c r="X93" s="12"/>
      <c r="Y93" s="12"/>
      <c r="Z93" s="12"/>
      <c r="AA93" s="12"/>
      <c r="AB93" s="12"/>
      <c r="AC93" s="12"/>
      <c r="AD93" s="12"/>
      <c r="AE93" s="12"/>
      <c r="AR93" s="211" t="s">
        <v>81</v>
      </c>
      <c r="AT93" s="212" t="s">
        <v>73</v>
      </c>
      <c r="AU93" s="212" t="s">
        <v>74</v>
      </c>
      <c r="AY93" s="211" t="s">
        <v>210</v>
      </c>
      <c r="BK93" s="213">
        <f>BK94</f>
        <v>0</v>
      </c>
    </row>
    <row r="94" s="2" customFormat="1" ht="16.5" customHeight="1">
      <c r="A94" s="40"/>
      <c r="B94" s="41"/>
      <c r="C94" s="216" t="s">
        <v>81</v>
      </c>
      <c r="D94" s="216" t="s">
        <v>212</v>
      </c>
      <c r="E94" s="217" t="s">
        <v>5734</v>
      </c>
      <c r="F94" s="218" t="s">
        <v>4122</v>
      </c>
      <c r="G94" s="219" t="s">
        <v>3846</v>
      </c>
      <c r="H94" s="220">
        <v>3</v>
      </c>
      <c r="I94" s="221"/>
      <c r="J94" s="222">
        <f>ROUND(I94*H94,2)</f>
        <v>0</v>
      </c>
      <c r="K94" s="218" t="s">
        <v>19</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217</v>
      </c>
      <c r="AT94" s="227" t="s">
        <v>212</v>
      </c>
      <c r="AU94" s="227" t="s">
        <v>81</v>
      </c>
      <c r="AY94" s="19" t="s">
        <v>210</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217</v>
      </c>
      <c r="BM94" s="227" t="s">
        <v>5735</v>
      </c>
    </row>
    <row r="95" s="12" customFormat="1" ht="25.92" customHeight="1">
      <c r="A95" s="12"/>
      <c r="B95" s="200"/>
      <c r="C95" s="201"/>
      <c r="D95" s="202" t="s">
        <v>73</v>
      </c>
      <c r="E95" s="203" t="s">
        <v>3511</v>
      </c>
      <c r="F95" s="203" t="s">
        <v>5736</v>
      </c>
      <c r="G95" s="201"/>
      <c r="H95" s="201"/>
      <c r="I95" s="204"/>
      <c r="J95" s="205">
        <f>BK95</f>
        <v>0</v>
      </c>
      <c r="K95" s="201"/>
      <c r="L95" s="206"/>
      <c r="M95" s="207"/>
      <c r="N95" s="208"/>
      <c r="O95" s="208"/>
      <c r="P95" s="209">
        <f>P96</f>
        <v>0</v>
      </c>
      <c r="Q95" s="208"/>
      <c r="R95" s="209">
        <f>R96</f>
        <v>0</v>
      </c>
      <c r="S95" s="208"/>
      <c r="T95" s="210">
        <f>T96</f>
        <v>0</v>
      </c>
      <c r="U95" s="12"/>
      <c r="V95" s="12"/>
      <c r="W95" s="12"/>
      <c r="X95" s="12"/>
      <c r="Y95" s="12"/>
      <c r="Z95" s="12"/>
      <c r="AA95" s="12"/>
      <c r="AB95" s="12"/>
      <c r="AC95" s="12"/>
      <c r="AD95" s="12"/>
      <c r="AE95" s="12"/>
      <c r="AR95" s="211" t="s">
        <v>81</v>
      </c>
      <c r="AT95" s="212" t="s">
        <v>73</v>
      </c>
      <c r="AU95" s="212" t="s">
        <v>74</v>
      </c>
      <c r="AY95" s="211" t="s">
        <v>210</v>
      </c>
      <c r="BK95" s="213">
        <f>BK96</f>
        <v>0</v>
      </c>
    </row>
    <row r="96" s="2" customFormat="1" ht="16.5" customHeight="1">
      <c r="A96" s="40"/>
      <c r="B96" s="41"/>
      <c r="C96" s="216" t="s">
        <v>83</v>
      </c>
      <c r="D96" s="216" t="s">
        <v>212</v>
      </c>
      <c r="E96" s="217" t="s">
        <v>5737</v>
      </c>
      <c r="F96" s="218" t="s">
        <v>4124</v>
      </c>
      <c r="G96" s="219" t="s">
        <v>3846</v>
      </c>
      <c r="H96" s="220">
        <v>5</v>
      </c>
      <c r="I96" s="221"/>
      <c r="J96" s="222">
        <f>ROUND(I96*H96,2)</f>
        <v>0</v>
      </c>
      <c r="K96" s="218" t="s">
        <v>19</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217</v>
      </c>
      <c r="AT96" s="227" t="s">
        <v>212</v>
      </c>
      <c r="AU96" s="227" t="s">
        <v>81</v>
      </c>
      <c r="AY96" s="19" t="s">
        <v>210</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217</v>
      </c>
      <c r="BM96" s="227" t="s">
        <v>5738</v>
      </c>
    </row>
    <row r="97" s="12" customFormat="1" ht="25.92" customHeight="1">
      <c r="A97" s="12"/>
      <c r="B97" s="200"/>
      <c r="C97" s="201"/>
      <c r="D97" s="202" t="s">
        <v>73</v>
      </c>
      <c r="E97" s="203" t="s">
        <v>3563</v>
      </c>
      <c r="F97" s="203" t="s">
        <v>5739</v>
      </c>
      <c r="G97" s="201"/>
      <c r="H97" s="201"/>
      <c r="I97" s="204"/>
      <c r="J97" s="205">
        <f>BK97</f>
        <v>0</v>
      </c>
      <c r="K97" s="201"/>
      <c r="L97" s="206"/>
      <c r="M97" s="207"/>
      <c r="N97" s="208"/>
      <c r="O97" s="208"/>
      <c r="P97" s="209">
        <f>SUM(P98:P115)</f>
        <v>0</v>
      </c>
      <c r="Q97" s="208"/>
      <c r="R97" s="209">
        <f>SUM(R98:R115)</f>
        <v>0</v>
      </c>
      <c r="S97" s="208"/>
      <c r="T97" s="210">
        <f>SUM(T98:T115)</f>
        <v>0</v>
      </c>
      <c r="U97" s="12"/>
      <c r="V97" s="12"/>
      <c r="W97" s="12"/>
      <c r="X97" s="12"/>
      <c r="Y97" s="12"/>
      <c r="Z97" s="12"/>
      <c r="AA97" s="12"/>
      <c r="AB97" s="12"/>
      <c r="AC97" s="12"/>
      <c r="AD97" s="12"/>
      <c r="AE97" s="12"/>
      <c r="AR97" s="211" t="s">
        <v>81</v>
      </c>
      <c r="AT97" s="212" t="s">
        <v>73</v>
      </c>
      <c r="AU97" s="212" t="s">
        <v>74</v>
      </c>
      <c r="AY97" s="211" t="s">
        <v>210</v>
      </c>
      <c r="BK97" s="213">
        <f>SUM(BK98:BK115)</f>
        <v>0</v>
      </c>
    </row>
    <row r="98" s="2" customFormat="1" ht="16.5" customHeight="1">
      <c r="A98" s="40"/>
      <c r="B98" s="41"/>
      <c r="C98" s="216" t="s">
        <v>91</v>
      </c>
      <c r="D98" s="216" t="s">
        <v>212</v>
      </c>
      <c r="E98" s="217" t="s">
        <v>5740</v>
      </c>
      <c r="F98" s="218" t="s">
        <v>5741</v>
      </c>
      <c r="G98" s="219" t="s">
        <v>215</v>
      </c>
      <c r="H98" s="220">
        <v>1</v>
      </c>
      <c r="I98" s="221"/>
      <c r="J98" s="222">
        <f>ROUND(I98*H98,2)</f>
        <v>0</v>
      </c>
      <c r="K98" s="218" t="s">
        <v>19</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217</v>
      </c>
      <c r="AT98" s="227" t="s">
        <v>212</v>
      </c>
      <c r="AU98" s="227" t="s">
        <v>81</v>
      </c>
      <c r="AY98" s="19" t="s">
        <v>210</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217</v>
      </c>
      <c r="BM98" s="227" t="s">
        <v>5742</v>
      </c>
    </row>
    <row r="99" s="2" customFormat="1" ht="16.5" customHeight="1">
      <c r="A99" s="40"/>
      <c r="B99" s="41"/>
      <c r="C99" s="216" t="s">
        <v>217</v>
      </c>
      <c r="D99" s="216" t="s">
        <v>212</v>
      </c>
      <c r="E99" s="217" t="s">
        <v>5743</v>
      </c>
      <c r="F99" s="218" t="s">
        <v>5744</v>
      </c>
      <c r="G99" s="219" t="s">
        <v>215</v>
      </c>
      <c r="H99" s="220">
        <v>1</v>
      </c>
      <c r="I99" s="221"/>
      <c r="J99" s="222">
        <f>ROUND(I99*H99,2)</f>
        <v>0</v>
      </c>
      <c r="K99" s="218" t="s">
        <v>19</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217</v>
      </c>
      <c r="AT99" s="227" t="s">
        <v>212</v>
      </c>
      <c r="AU99" s="227" t="s">
        <v>81</v>
      </c>
      <c r="AY99" s="19" t="s">
        <v>210</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217</v>
      </c>
      <c r="BM99" s="227" t="s">
        <v>5745</v>
      </c>
    </row>
    <row r="100" s="2" customFormat="1" ht="16.5" customHeight="1">
      <c r="A100" s="40"/>
      <c r="B100" s="41"/>
      <c r="C100" s="216" t="s">
        <v>267</v>
      </c>
      <c r="D100" s="216" t="s">
        <v>212</v>
      </c>
      <c r="E100" s="217" t="s">
        <v>5746</v>
      </c>
      <c r="F100" s="218" t="s">
        <v>5747</v>
      </c>
      <c r="G100" s="219" t="s">
        <v>215</v>
      </c>
      <c r="H100" s="220">
        <v>1</v>
      </c>
      <c r="I100" s="221"/>
      <c r="J100" s="222">
        <f>ROUND(I100*H100,2)</f>
        <v>0</v>
      </c>
      <c r="K100" s="218" t="s">
        <v>19</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217</v>
      </c>
      <c r="AT100" s="227" t="s">
        <v>212</v>
      </c>
      <c r="AU100" s="227" t="s">
        <v>81</v>
      </c>
      <c r="AY100" s="19" t="s">
        <v>210</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217</v>
      </c>
      <c r="BM100" s="227" t="s">
        <v>5748</v>
      </c>
    </row>
    <row r="101" s="2" customFormat="1" ht="24.15" customHeight="1">
      <c r="A101" s="40"/>
      <c r="B101" s="41"/>
      <c r="C101" s="216" t="s">
        <v>276</v>
      </c>
      <c r="D101" s="216" t="s">
        <v>212</v>
      </c>
      <c r="E101" s="217" t="s">
        <v>5749</v>
      </c>
      <c r="F101" s="218" t="s">
        <v>5750</v>
      </c>
      <c r="G101" s="219" t="s">
        <v>270</v>
      </c>
      <c r="H101" s="220">
        <v>292.5</v>
      </c>
      <c r="I101" s="221"/>
      <c r="J101" s="222">
        <f>ROUND(I101*H101,2)</f>
        <v>0</v>
      </c>
      <c r="K101" s="218" t="s">
        <v>19</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217</v>
      </c>
      <c r="AT101" s="227" t="s">
        <v>212</v>
      </c>
      <c r="AU101" s="227" t="s">
        <v>81</v>
      </c>
      <c r="AY101" s="19" t="s">
        <v>210</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217</v>
      </c>
      <c r="BM101" s="227" t="s">
        <v>5751</v>
      </c>
    </row>
    <row r="102" s="14" customFormat="1">
      <c r="A102" s="14"/>
      <c r="B102" s="245"/>
      <c r="C102" s="246"/>
      <c r="D102" s="236" t="s">
        <v>221</v>
      </c>
      <c r="E102" s="247" t="s">
        <v>19</v>
      </c>
      <c r="F102" s="248" t="s">
        <v>5752</v>
      </c>
      <c r="G102" s="246"/>
      <c r="H102" s="249">
        <v>292.5</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221</v>
      </c>
      <c r="AU102" s="255" t="s">
        <v>81</v>
      </c>
      <c r="AV102" s="14" t="s">
        <v>83</v>
      </c>
      <c r="AW102" s="14" t="s">
        <v>34</v>
      </c>
      <c r="AX102" s="14" t="s">
        <v>74</v>
      </c>
      <c r="AY102" s="255" t="s">
        <v>210</v>
      </c>
    </row>
    <row r="103" s="13" customFormat="1">
      <c r="A103" s="13"/>
      <c r="B103" s="234"/>
      <c r="C103" s="235"/>
      <c r="D103" s="236" t="s">
        <v>221</v>
      </c>
      <c r="E103" s="237" t="s">
        <v>19</v>
      </c>
      <c r="F103" s="238" t="s">
        <v>5753</v>
      </c>
      <c r="G103" s="235"/>
      <c r="H103" s="237" t="s">
        <v>19</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221</v>
      </c>
      <c r="AU103" s="244" t="s">
        <v>81</v>
      </c>
      <c r="AV103" s="13" t="s">
        <v>81</v>
      </c>
      <c r="AW103" s="13" t="s">
        <v>34</v>
      </c>
      <c r="AX103" s="13" t="s">
        <v>74</v>
      </c>
      <c r="AY103" s="244" t="s">
        <v>210</v>
      </c>
    </row>
    <row r="104" s="16" customFormat="1">
      <c r="A104" s="16"/>
      <c r="B104" s="267"/>
      <c r="C104" s="268"/>
      <c r="D104" s="236" t="s">
        <v>221</v>
      </c>
      <c r="E104" s="269" t="s">
        <v>19</v>
      </c>
      <c r="F104" s="270" t="s">
        <v>236</v>
      </c>
      <c r="G104" s="268"/>
      <c r="H104" s="271">
        <v>292.5</v>
      </c>
      <c r="I104" s="272"/>
      <c r="J104" s="268"/>
      <c r="K104" s="268"/>
      <c r="L104" s="273"/>
      <c r="M104" s="274"/>
      <c r="N104" s="275"/>
      <c r="O104" s="275"/>
      <c r="P104" s="275"/>
      <c r="Q104" s="275"/>
      <c r="R104" s="275"/>
      <c r="S104" s="275"/>
      <c r="T104" s="276"/>
      <c r="U104" s="16"/>
      <c r="V104" s="16"/>
      <c r="W104" s="16"/>
      <c r="X104" s="16"/>
      <c r="Y104" s="16"/>
      <c r="Z104" s="16"/>
      <c r="AA104" s="16"/>
      <c r="AB104" s="16"/>
      <c r="AC104" s="16"/>
      <c r="AD104" s="16"/>
      <c r="AE104" s="16"/>
      <c r="AT104" s="277" t="s">
        <v>221</v>
      </c>
      <c r="AU104" s="277" t="s">
        <v>81</v>
      </c>
      <c r="AV104" s="16" t="s">
        <v>217</v>
      </c>
      <c r="AW104" s="16" t="s">
        <v>34</v>
      </c>
      <c r="AX104" s="16" t="s">
        <v>81</v>
      </c>
      <c r="AY104" s="277" t="s">
        <v>210</v>
      </c>
    </row>
    <row r="105" s="2" customFormat="1" ht="16.5" customHeight="1">
      <c r="A105" s="40"/>
      <c r="B105" s="41"/>
      <c r="C105" s="216" t="s">
        <v>281</v>
      </c>
      <c r="D105" s="216" t="s">
        <v>212</v>
      </c>
      <c r="E105" s="217" t="s">
        <v>5754</v>
      </c>
      <c r="F105" s="218" t="s">
        <v>5755</v>
      </c>
      <c r="G105" s="219" t="s">
        <v>356</v>
      </c>
      <c r="H105" s="220">
        <v>16.239999999999998</v>
      </c>
      <c r="I105" s="221"/>
      <c r="J105" s="222">
        <f>ROUND(I105*H105,2)</f>
        <v>0</v>
      </c>
      <c r="K105" s="218" t="s">
        <v>19</v>
      </c>
      <c r="L105" s="46"/>
      <c r="M105" s="223" t="s">
        <v>19</v>
      </c>
      <c r="N105" s="224" t="s">
        <v>45</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217</v>
      </c>
      <c r="AT105" s="227" t="s">
        <v>212</v>
      </c>
      <c r="AU105" s="227" t="s">
        <v>81</v>
      </c>
      <c r="AY105" s="19" t="s">
        <v>210</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217</v>
      </c>
      <c r="BM105" s="227" t="s">
        <v>5756</v>
      </c>
    </row>
    <row r="106" s="2" customFormat="1" ht="16.5" customHeight="1">
      <c r="A106" s="40"/>
      <c r="B106" s="41"/>
      <c r="C106" s="216" t="s">
        <v>286</v>
      </c>
      <c r="D106" s="216" t="s">
        <v>212</v>
      </c>
      <c r="E106" s="217" t="s">
        <v>5757</v>
      </c>
      <c r="F106" s="218" t="s">
        <v>5758</v>
      </c>
      <c r="G106" s="219" t="s">
        <v>270</v>
      </c>
      <c r="H106" s="220">
        <v>44</v>
      </c>
      <c r="I106" s="221"/>
      <c r="J106" s="222">
        <f>ROUND(I106*H106,2)</f>
        <v>0</v>
      </c>
      <c r="K106" s="218" t="s">
        <v>19</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217</v>
      </c>
      <c r="AT106" s="227" t="s">
        <v>212</v>
      </c>
      <c r="AU106" s="227" t="s">
        <v>81</v>
      </c>
      <c r="AY106" s="19" t="s">
        <v>210</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217</v>
      </c>
      <c r="BM106" s="227" t="s">
        <v>5759</v>
      </c>
    </row>
    <row r="107" s="14" customFormat="1">
      <c r="A107" s="14"/>
      <c r="B107" s="245"/>
      <c r="C107" s="246"/>
      <c r="D107" s="236" t="s">
        <v>221</v>
      </c>
      <c r="E107" s="247" t="s">
        <v>19</v>
      </c>
      <c r="F107" s="248" t="s">
        <v>5760</v>
      </c>
      <c r="G107" s="246"/>
      <c r="H107" s="249">
        <v>44</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221</v>
      </c>
      <c r="AU107" s="255" t="s">
        <v>81</v>
      </c>
      <c r="AV107" s="14" t="s">
        <v>83</v>
      </c>
      <c r="AW107" s="14" t="s">
        <v>34</v>
      </c>
      <c r="AX107" s="14" t="s">
        <v>74</v>
      </c>
      <c r="AY107" s="255" t="s">
        <v>210</v>
      </c>
    </row>
    <row r="108" s="13" customFormat="1">
      <c r="A108" s="13"/>
      <c r="B108" s="234"/>
      <c r="C108" s="235"/>
      <c r="D108" s="236" t="s">
        <v>221</v>
      </c>
      <c r="E108" s="237" t="s">
        <v>19</v>
      </c>
      <c r="F108" s="238" t="s">
        <v>5761</v>
      </c>
      <c r="G108" s="235"/>
      <c r="H108" s="237" t="s">
        <v>19</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221</v>
      </c>
      <c r="AU108" s="244" t="s">
        <v>81</v>
      </c>
      <c r="AV108" s="13" t="s">
        <v>81</v>
      </c>
      <c r="AW108" s="13" t="s">
        <v>34</v>
      </c>
      <c r="AX108" s="13" t="s">
        <v>74</v>
      </c>
      <c r="AY108" s="244" t="s">
        <v>210</v>
      </c>
    </row>
    <row r="109" s="16" customFormat="1">
      <c r="A109" s="16"/>
      <c r="B109" s="267"/>
      <c r="C109" s="268"/>
      <c r="D109" s="236" t="s">
        <v>221</v>
      </c>
      <c r="E109" s="269" t="s">
        <v>19</v>
      </c>
      <c r="F109" s="270" t="s">
        <v>236</v>
      </c>
      <c r="G109" s="268"/>
      <c r="H109" s="271">
        <v>44</v>
      </c>
      <c r="I109" s="272"/>
      <c r="J109" s="268"/>
      <c r="K109" s="268"/>
      <c r="L109" s="273"/>
      <c r="M109" s="274"/>
      <c r="N109" s="275"/>
      <c r="O109" s="275"/>
      <c r="P109" s="275"/>
      <c r="Q109" s="275"/>
      <c r="R109" s="275"/>
      <c r="S109" s="275"/>
      <c r="T109" s="276"/>
      <c r="U109" s="16"/>
      <c r="V109" s="16"/>
      <c r="W109" s="16"/>
      <c r="X109" s="16"/>
      <c r="Y109" s="16"/>
      <c r="Z109" s="16"/>
      <c r="AA109" s="16"/>
      <c r="AB109" s="16"/>
      <c r="AC109" s="16"/>
      <c r="AD109" s="16"/>
      <c r="AE109" s="16"/>
      <c r="AT109" s="277" t="s">
        <v>221</v>
      </c>
      <c r="AU109" s="277" t="s">
        <v>81</v>
      </c>
      <c r="AV109" s="16" t="s">
        <v>217</v>
      </c>
      <c r="AW109" s="16" t="s">
        <v>34</v>
      </c>
      <c r="AX109" s="16" t="s">
        <v>81</v>
      </c>
      <c r="AY109" s="277" t="s">
        <v>210</v>
      </c>
    </row>
    <row r="110" s="2" customFormat="1" ht="16.5" customHeight="1">
      <c r="A110" s="40"/>
      <c r="B110" s="41"/>
      <c r="C110" s="216" t="s">
        <v>292</v>
      </c>
      <c r="D110" s="216" t="s">
        <v>212</v>
      </c>
      <c r="E110" s="217" t="s">
        <v>5762</v>
      </c>
      <c r="F110" s="218" t="s">
        <v>5763</v>
      </c>
      <c r="G110" s="219" t="s">
        <v>270</v>
      </c>
      <c r="H110" s="220">
        <v>44</v>
      </c>
      <c r="I110" s="221"/>
      <c r="J110" s="222">
        <f>ROUND(I110*H110,2)</f>
        <v>0</v>
      </c>
      <c r="K110" s="218" t="s">
        <v>19</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217</v>
      </c>
      <c r="AT110" s="227" t="s">
        <v>212</v>
      </c>
      <c r="AU110" s="227" t="s">
        <v>81</v>
      </c>
      <c r="AY110" s="19" t="s">
        <v>210</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217</v>
      </c>
      <c r="BM110" s="227" t="s">
        <v>5764</v>
      </c>
    </row>
    <row r="111" s="2" customFormat="1" ht="16.5" customHeight="1">
      <c r="A111" s="40"/>
      <c r="B111" s="41"/>
      <c r="C111" s="216" t="s">
        <v>299</v>
      </c>
      <c r="D111" s="216" t="s">
        <v>212</v>
      </c>
      <c r="E111" s="217" t="s">
        <v>5765</v>
      </c>
      <c r="F111" s="218" t="s">
        <v>5766</v>
      </c>
      <c r="G111" s="219" t="s">
        <v>270</v>
      </c>
      <c r="H111" s="220">
        <v>44</v>
      </c>
      <c r="I111" s="221"/>
      <c r="J111" s="222">
        <f>ROUND(I111*H111,2)</f>
        <v>0</v>
      </c>
      <c r="K111" s="218" t="s">
        <v>19</v>
      </c>
      <c r="L111" s="46"/>
      <c r="M111" s="223" t="s">
        <v>19</v>
      </c>
      <c r="N111" s="224"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217</v>
      </c>
      <c r="AT111" s="227" t="s">
        <v>212</v>
      </c>
      <c r="AU111" s="227" t="s">
        <v>81</v>
      </c>
      <c r="AY111" s="19" t="s">
        <v>210</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217</v>
      </c>
      <c r="BM111" s="227" t="s">
        <v>5767</v>
      </c>
    </row>
    <row r="112" s="2" customFormat="1" ht="16.5" customHeight="1">
      <c r="A112" s="40"/>
      <c r="B112" s="41"/>
      <c r="C112" s="216" t="s">
        <v>307</v>
      </c>
      <c r="D112" s="216" t="s">
        <v>212</v>
      </c>
      <c r="E112" s="217" t="s">
        <v>5768</v>
      </c>
      <c r="F112" s="218" t="s">
        <v>5769</v>
      </c>
      <c r="G112" s="219" t="s">
        <v>215</v>
      </c>
      <c r="H112" s="220">
        <v>8.8000000000000007</v>
      </c>
      <c r="I112" s="221"/>
      <c r="J112" s="222">
        <f>ROUND(I112*H112,2)</f>
        <v>0</v>
      </c>
      <c r="K112" s="218" t="s">
        <v>19</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217</v>
      </c>
      <c r="AT112" s="227" t="s">
        <v>212</v>
      </c>
      <c r="AU112" s="227" t="s">
        <v>81</v>
      </c>
      <c r="AY112" s="19" t="s">
        <v>210</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217</v>
      </c>
      <c r="BM112" s="227" t="s">
        <v>5770</v>
      </c>
    </row>
    <row r="113" s="14" customFormat="1">
      <c r="A113" s="14"/>
      <c r="B113" s="245"/>
      <c r="C113" s="246"/>
      <c r="D113" s="236" t="s">
        <v>221</v>
      </c>
      <c r="E113" s="247" t="s">
        <v>19</v>
      </c>
      <c r="F113" s="248" t="s">
        <v>5771</v>
      </c>
      <c r="G113" s="246"/>
      <c r="H113" s="249">
        <v>8.8000000000000007</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221</v>
      </c>
      <c r="AU113" s="255" t="s">
        <v>81</v>
      </c>
      <c r="AV113" s="14" t="s">
        <v>83</v>
      </c>
      <c r="AW113" s="14" t="s">
        <v>34</v>
      </c>
      <c r="AX113" s="14" t="s">
        <v>74</v>
      </c>
      <c r="AY113" s="255" t="s">
        <v>210</v>
      </c>
    </row>
    <row r="114" s="13" customFormat="1">
      <c r="A114" s="13"/>
      <c r="B114" s="234"/>
      <c r="C114" s="235"/>
      <c r="D114" s="236" t="s">
        <v>221</v>
      </c>
      <c r="E114" s="237" t="s">
        <v>19</v>
      </c>
      <c r="F114" s="238" t="s">
        <v>5772</v>
      </c>
      <c r="G114" s="235"/>
      <c r="H114" s="237" t="s">
        <v>19</v>
      </c>
      <c r="I114" s="239"/>
      <c r="J114" s="235"/>
      <c r="K114" s="235"/>
      <c r="L114" s="240"/>
      <c r="M114" s="241"/>
      <c r="N114" s="242"/>
      <c r="O114" s="242"/>
      <c r="P114" s="242"/>
      <c r="Q114" s="242"/>
      <c r="R114" s="242"/>
      <c r="S114" s="242"/>
      <c r="T114" s="243"/>
      <c r="U114" s="13"/>
      <c r="V114" s="13"/>
      <c r="W114" s="13"/>
      <c r="X114" s="13"/>
      <c r="Y114" s="13"/>
      <c r="Z114" s="13"/>
      <c r="AA114" s="13"/>
      <c r="AB114" s="13"/>
      <c r="AC114" s="13"/>
      <c r="AD114" s="13"/>
      <c r="AE114" s="13"/>
      <c r="AT114" s="244" t="s">
        <v>221</v>
      </c>
      <c r="AU114" s="244" t="s">
        <v>81</v>
      </c>
      <c r="AV114" s="13" t="s">
        <v>81</v>
      </c>
      <c r="AW114" s="13" t="s">
        <v>34</v>
      </c>
      <c r="AX114" s="13" t="s">
        <v>74</v>
      </c>
      <c r="AY114" s="244" t="s">
        <v>210</v>
      </c>
    </row>
    <row r="115" s="16" customFormat="1">
      <c r="A115" s="16"/>
      <c r="B115" s="267"/>
      <c r="C115" s="268"/>
      <c r="D115" s="236" t="s">
        <v>221</v>
      </c>
      <c r="E115" s="269" t="s">
        <v>19</v>
      </c>
      <c r="F115" s="270" t="s">
        <v>236</v>
      </c>
      <c r="G115" s="268"/>
      <c r="H115" s="271">
        <v>8.8000000000000007</v>
      </c>
      <c r="I115" s="272"/>
      <c r="J115" s="268"/>
      <c r="K115" s="268"/>
      <c r="L115" s="273"/>
      <c r="M115" s="274"/>
      <c r="N115" s="275"/>
      <c r="O115" s="275"/>
      <c r="P115" s="275"/>
      <c r="Q115" s="275"/>
      <c r="R115" s="275"/>
      <c r="S115" s="275"/>
      <c r="T115" s="276"/>
      <c r="U115" s="16"/>
      <c r="V115" s="16"/>
      <c r="W115" s="16"/>
      <c r="X115" s="16"/>
      <c r="Y115" s="16"/>
      <c r="Z115" s="16"/>
      <c r="AA115" s="16"/>
      <c r="AB115" s="16"/>
      <c r="AC115" s="16"/>
      <c r="AD115" s="16"/>
      <c r="AE115" s="16"/>
      <c r="AT115" s="277" t="s">
        <v>221</v>
      </c>
      <c r="AU115" s="277" t="s">
        <v>81</v>
      </c>
      <c r="AV115" s="16" t="s">
        <v>217</v>
      </c>
      <c r="AW115" s="16" t="s">
        <v>34</v>
      </c>
      <c r="AX115" s="16" t="s">
        <v>81</v>
      </c>
      <c r="AY115" s="277" t="s">
        <v>210</v>
      </c>
    </row>
    <row r="116" s="12" customFormat="1" ht="25.92" customHeight="1">
      <c r="A116" s="12"/>
      <c r="B116" s="200"/>
      <c r="C116" s="201"/>
      <c r="D116" s="202" t="s">
        <v>73</v>
      </c>
      <c r="E116" s="203" t="s">
        <v>3587</v>
      </c>
      <c r="F116" s="203" t="s">
        <v>5773</v>
      </c>
      <c r="G116" s="201"/>
      <c r="H116" s="201"/>
      <c r="I116" s="204"/>
      <c r="J116" s="205">
        <f>BK116</f>
        <v>0</v>
      </c>
      <c r="K116" s="201"/>
      <c r="L116" s="206"/>
      <c r="M116" s="207"/>
      <c r="N116" s="208"/>
      <c r="O116" s="208"/>
      <c r="P116" s="209">
        <f>SUM(P117:P119)</f>
        <v>0</v>
      </c>
      <c r="Q116" s="208"/>
      <c r="R116" s="209">
        <f>SUM(R117:R119)</f>
        <v>0</v>
      </c>
      <c r="S116" s="208"/>
      <c r="T116" s="210">
        <f>SUM(T117:T119)</f>
        <v>0</v>
      </c>
      <c r="U116" s="12"/>
      <c r="V116" s="12"/>
      <c r="W116" s="12"/>
      <c r="X116" s="12"/>
      <c r="Y116" s="12"/>
      <c r="Z116" s="12"/>
      <c r="AA116" s="12"/>
      <c r="AB116" s="12"/>
      <c r="AC116" s="12"/>
      <c r="AD116" s="12"/>
      <c r="AE116" s="12"/>
      <c r="AR116" s="211" t="s">
        <v>81</v>
      </c>
      <c r="AT116" s="212" t="s">
        <v>73</v>
      </c>
      <c r="AU116" s="212" t="s">
        <v>74</v>
      </c>
      <c r="AY116" s="211" t="s">
        <v>210</v>
      </c>
      <c r="BK116" s="213">
        <f>SUM(BK117:BK119)</f>
        <v>0</v>
      </c>
    </row>
    <row r="117" s="2" customFormat="1" ht="16.5" customHeight="1">
      <c r="A117" s="40"/>
      <c r="B117" s="41"/>
      <c r="C117" s="216" t="s">
        <v>349</v>
      </c>
      <c r="D117" s="216" t="s">
        <v>212</v>
      </c>
      <c r="E117" s="217" t="s">
        <v>5774</v>
      </c>
      <c r="F117" s="218" t="s">
        <v>5775</v>
      </c>
      <c r="G117" s="219" t="s">
        <v>270</v>
      </c>
      <c r="H117" s="220">
        <v>301.27999999999997</v>
      </c>
      <c r="I117" s="221"/>
      <c r="J117" s="222">
        <f>ROUND(I117*H117,2)</f>
        <v>0</v>
      </c>
      <c r="K117" s="218" t="s">
        <v>19</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217</v>
      </c>
      <c r="AT117" s="227" t="s">
        <v>212</v>
      </c>
      <c r="AU117" s="227" t="s">
        <v>81</v>
      </c>
      <c r="AY117" s="19" t="s">
        <v>210</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217</v>
      </c>
      <c r="BM117" s="227" t="s">
        <v>5776</v>
      </c>
    </row>
    <row r="118" s="2" customFormat="1" ht="16.5" customHeight="1">
      <c r="A118" s="40"/>
      <c r="B118" s="41"/>
      <c r="C118" s="216" t="s">
        <v>314</v>
      </c>
      <c r="D118" s="216" t="s">
        <v>212</v>
      </c>
      <c r="E118" s="217" t="s">
        <v>5777</v>
      </c>
      <c r="F118" s="218" t="s">
        <v>5778</v>
      </c>
      <c r="G118" s="219" t="s">
        <v>270</v>
      </c>
      <c r="H118" s="220">
        <v>256</v>
      </c>
      <c r="I118" s="221"/>
      <c r="J118" s="222">
        <f>ROUND(I118*H118,2)</f>
        <v>0</v>
      </c>
      <c r="K118" s="218" t="s">
        <v>19</v>
      </c>
      <c r="L118" s="46"/>
      <c r="M118" s="223" t="s">
        <v>19</v>
      </c>
      <c r="N118" s="224"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217</v>
      </c>
      <c r="AT118" s="227" t="s">
        <v>212</v>
      </c>
      <c r="AU118" s="227" t="s">
        <v>81</v>
      </c>
      <c r="AY118" s="19" t="s">
        <v>210</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217</v>
      </c>
      <c r="BM118" s="227" t="s">
        <v>5779</v>
      </c>
    </row>
    <row r="119" s="2" customFormat="1" ht="16.5" customHeight="1">
      <c r="A119" s="40"/>
      <c r="B119" s="41"/>
      <c r="C119" s="216" t="s">
        <v>332</v>
      </c>
      <c r="D119" s="216" t="s">
        <v>212</v>
      </c>
      <c r="E119" s="217" t="s">
        <v>5780</v>
      </c>
      <c r="F119" s="218" t="s">
        <v>5781</v>
      </c>
      <c r="G119" s="219" t="s">
        <v>270</v>
      </c>
      <c r="H119" s="220">
        <v>256</v>
      </c>
      <c r="I119" s="221"/>
      <c r="J119" s="222">
        <f>ROUND(I119*H119,2)</f>
        <v>0</v>
      </c>
      <c r="K119" s="218" t="s">
        <v>19</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217</v>
      </c>
      <c r="AT119" s="227" t="s">
        <v>212</v>
      </c>
      <c r="AU119" s="227" t="s">
        <v>81</v>
      </c>
      <c r="AY119" s="19" t="s">
        <v>210</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217</v>
      </c>
      <c r="BM119" s="227" t="s">
        <v>5782</v>
      </c>
    </row>
    <row r="120" s="12" customFormat="1" ht="25.92" customHeight="1">
      <c r="A120" s="12"/>
      <c r="B120" s="200"/>
      <c r="C120" s="201"/>
      <c r="D120" s="202" t="s">
        <v>73</v>
      </c>
      <c r="E120" s="203" t="s">
        <v>5783</v>
      </c>
      <c r="F120" s="203" t="s">
        <v>5784</v>
      </c>
      <c r="G120" s="201"/>
      <c r="H120" s="201"/>
      <c r="I120" s="204"/>
      <c r="J120" s="205">
        <f>BK120</f>
        <v>0</v>
      </c>
      <c r="K120" s="201"/>
      <c r="L120" s="206"/>
      <c r="M120" s="207"/>
      <c r="N120" s="208"/>
      <c r="O120" s="208"/>
      <c r="P120" s="209">
        <f>SUM(P121:P136)</f>
        <v>0</v>
      </c>
      <c r="Q120" s="208"/>
      <c r="R120" s="209">
        <f>SUM(R121:R136)</f>
        <v>0</v>
      </c>
      <c r="S120" s="208"/>
      <c r="T120" s="210">
        <f>SUM(T121:T136)</f>
        <v>0</v>
      </c>
      <c r="U120" s="12"/>
      <c r="V120" s="12"/>
      <c r="W120" s="12"/>
      <c r="X120" s="12"/>
      <c r="Y120" s="12"/>
      <c r="Z120" s="12"/>
      <c r="AA120" s="12"/>
      <c r="AB120" s="12"/>
      <c r="AC120" s="12"/>
      <c r="AD120" s="12"/>
      <c r="AE120" s="12"/>
      <c r="AR120" s="211" t="s">
        <v>81</v>
      </c>
      <c r="AT120" s="212" t="s">
        <v>73</v>
      </c>
      <c r="AU120" s="212" t="s">
        <v>74</v>
      </c>
      <c r="AY120" s="211" t="s">
        <v>210</v>
      </c>
      <c r="BK120" s="213">
        <f>SUM(BK121:BK136)</f>
        <v>0</v>
      </c>
    </row>
    <row r="121" s="2" customFormat="1" ht="16.5" customHeight="1">
      <c r="A121" s="40"/>
      <c r="B121" s="41"/>
      <c r="C121" s="216" t="s">
        <v>8</v>
      </c>
      <c r="D121" s="216" t="s">
        <v>212</v>
      </c>
      <c r="E121" s="217" t="s">
        <v>5785</v>
      </c>
      <c r="F121" s="218" t="s">
        <v>5786</v>
      </c>
      <c r="G121" s="219" t="s">
        <v>3846</v>
      </c>
      <c r="H121" s="220">
        <v>0.5</v>
      </c>
      <c r="I121" s="221"/>
      <c r="J121" s="222">
        <f>ROUND(I121*H121,2)</f>
        <v>0</v>
      </c>
      <c r="K121" s="218" t="s">
        <v>19</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217</v>
      </c>
      <c r="AT121" s="227" t="s">
        <v>212</v>
      </c>
      <c r="AU121" s="227" t="s">
        <v>81</v>
      </c>
      <c r="AY121" s="19" t="s">
        <v>210</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217</v>
      </c>
      <c r="BM121" s="227" t="s">
        <v>5787</v>
      </c>
    </row>
    <row r="122" s="2" customFormat="1" ht="21.75" customHeight="1">
      <c r="A122" s="40"/>
      <c r="B122" s="41"/>
      <c r="C122" s="216" t="s">
        <v>368</v>
      </c>
      <c r="D122" s="216" t="s">
        <v>212</v>
      </c>
      <c r="E122" s="217" t="s">
        <v>5788</v>
      </c>
      <c r="F122" s="218" t="s">
        <v>5789</v>
      </c>
      <c r="G122" s="219" t="s">
        <v>868</v>
      </c>
      <c r="H122" s="220">
        <v>2</v>
      </c>
      <c r="I122" s="221"/>
      <c r="J122" s="222">
        <f>ROUND(I122*H122,2)</f>
        <v>0</v>
      </c>
      <c r="K122" s="218" t="s">
        <v>19</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217</v>
      </c>
      <c r="AT122" s="227" t="s">
        <v>212</v>
      </c>
      <c r="AU122" s="227" t="s">
        <v>81</v>
      </c>
      <c r="AY122" s="19" t="s">
        <v>210</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217</v>
      </c>
      <c r="BM122" s="227" t="s">
        <v>5790</v>
      </c>
    </row>
    <row r="123" s="2" customFormat="1" ht="16.5" customHeight="1">
      <c r="A123" s="40"/>
      <c r="B123" s="41"/>
      <c r="C123" s="216" t="s">
        <v>374</v>
      </c>
      <c r="D123" s="216" t="s">
        <v>212</v>
      </c>
      <c r="E123" s="217" t="s">
        <v>5791</v>
      </c>
      <c r="F123" s="218" t="s">
        <v>5792</v>
      </c>
      <c r="G123" s="219" t="s">
        <v>868</v>
      </c>
      <c r="H123" s="220">
        <v>2</v>
      </c>
      <c r="I123" s="221"/>
      <c r="J123" s="222">
        <f>ROUND(I123*H123,2)</f>
        <v>0</v>
      </c>
      <c r="K123" s="218" t="s">
        <v>19</v>
      </c>
      <c r="L123" s="46"/>
      <c r="M123" s="223" t="s">
        <v>19</v>
      </c>
      <c r="N123" s="224"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217</v>
      </c>
      <c r="AT123" s="227" t="s">
        <v>212</v>
      </c>
      <c r="AU123" s="227" t="s">
        <v>81</v>
      </c>
      <c r="AY123" s="19" t="s">
        <v>210</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217</v>
      </c>
      <c r="BM123" s="227" t="s">
        <v>5793</v>
      </c>
    </row>
    <row r="124" s="2" customFormat="1" ht="16.5" customHeight="1">
      <c r="A124" s="40"/>
      <c r="B124" s="41"/>
      <c r="C124" s="216" t="s">
        <v>386</v>
      </c>
      <c r="D124" s="216" t="s">
        <v>212</v>
      </c>
      <c r="E124" s="217" t="s">
        <v>5794</v>
      </c>
      <c r="F124" s="218" t="s">
        <v>5795</v>
      </c>
      <c r="G124" s="219" t="s">
        <v>868</v>
      </c>
      <c r="H124" s="220">
        <v>6</v>
      </c>
      <c r="I124" s="221"/>
      <c r="J124" s="222">
        <f>ROUND(I124*H124,2)</f>
        <v>0</v>
      </c>
      <c r="K124" s="218" t="s">
        <v>19</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217</v>
      </c>
      <c r="AT124" s="227" t="s">
        <v>212</v>
      </c>
      <c r="AU124" s="227" t="s">
        <v>81</v>
      </c>
      <c r="AY124" s="19" t="s">
        <v>210</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217</v>
      </c>
      <c r="BM124" s="227" t="s">
        <v>5796</v>
      </c>
    </row>
    <row r="125" s="2" customFormat="1" ht="16.5" customHeight="1">
      <c r="A125" s="40"/>
      <c r="B125" s="41"/>
      <c r="C125" s="216" t="s">
        <v>399</v>
      </c>
      <c r="D125" s="216" t="s">
        <v>212</v>
      </c>
      <c r="E125" s="217" t="s">
        <v>5797</v>
      </c>
      <c r="F125" s="218" t="s">
        <v>5798</v>
      </c>
      <c r="G125" s="219" t="s">
        <v>868</v>
      </c>
      <c r="H125" s="220">
        <v>6</v>
      </c>
      <c r="I125" s="221"/>
      <c r="J125" s="222">
        <f>ROUND(I125*H125,2)</f>
        <v>0</v>
      </c>
      <c r="K125" s="218" t="s">
        <v>19</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217</v>
      </c>
      <c r="AT125" s="227" t="s">
        <v>212</v>
      </c>
      <c r="AU125" s="227" t="s">
        <v>81</v>
      </c>
      <c r="AY125" s="19" t="s">
        <v>210</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217</v>
      </c>
      <c r="BM125" s="227" t="s">
        <v>5799</v>
      </c>
    </row>
    <row r="126" s="2" customFormat="1" ht="16.5" customHeight="1">
      <c r="A126" s="40"/>
      <c r="B126" s="41"/>
      <c r="C126" s="216" t="s">
        <v>406</v>
      </c>
      <c r="D126" s="216" t="s">
        <v>212</v>
      </c>
      <c r="E126" s="217" t="s">
        <v>5800</v>
      </c>
      <c r="F126" s="218" t="s">
        <v>5801</v>
      </c>
      <c r="G126" s="219" t="s">
        <v>868</v>
      </c>
      <c r="H126" s="220">
        <v>24</v>
      </c>
      <c r="I126" s="221"/>
      <c r="J126" s="222">
        <f>ROUND(I126*H126,2)</f>
        <v>0</v>
      </c>
      <c r="K126" s="218" t="s">
        <v>19</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217</v>
      </c>
      <c r="AT126" s="227" t="s">
        <v>212</v>
      </c>
      <c r="AU126" s="227" t="s">
        <v>81</v>
      </c>
      <c r="AY126" s="19" t="s">
        <v>210</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217</v>
      </c>
      <c r="BM126" s="227" t="s">
        <v>5802</v>
      </c>
    </row>
    <row r="127" s="2" customFormat="1" ht="16.5" customHeight="1">
      <c r="A127" s="40"/>
      <c r="B127" s="41"/>
      <c r="C127" s="216" t="s">
        <v>7</v>
      </c>
      <c r="D127" s="216" t="s">
        <v>212</v>
      </c>
      <c r="E127" s="217" t="s">
        <v>5803</v>
      </c>
      <c r="F127" s="218" t="s">
        <v>5804</v>
      </c>
      <c r="G127" s="219" t="s">
        <v>417</v>
      </c>
      <c r="H127" s="220">
        <v>10</v>
      </c>
      <c r="I127" s="221"/>
      <c r="J127" s="222">
        <f>ROUND(I127*H127,2)</f>
        <v>0</v>
      </c>
      <c r="K127" s="218" t="s">
        <v>19</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217</v>
      </c>
      <c r="AT127" s="227" t="s">
        <v>212</v>
      </c>
      <c r="AU127" s="227" t="s">
        <v>81</v>
      </c>
      <c r="AY127" s="19" t="s">
        <v>210</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217</v>
      </c>
      <c r="BM127" s="227" t="s">
        <v>5805</v>
      </c>
    </row>
    <row r="128" s="2" customFormat="1" ht="16.5" customHeight="1">
      <c r="A128" s="40"/>
      <c r="B128" s="41"/>
      <c r="C128" s="216" t="s">
        <v>423</v>
      </c>
      <c r="D128" s="216" t="s">
        <v>212</v>
      </c>
      <c r="E128" s="217" t="s">
        <v>5806</v>
      </c>
      <c r="F128" s="218" t="s">
        <v>5807</v>
      </c>
      <c r="G128" s="219" t="s">
        <v>215</v>
      </c>
      <c r="H128" s="220">
        <v>1.6479999999999999</v>
      </c>
      <c r="I128" s="221"/>
      <c r="J128" s="222">
        <f>ROUND(I128*H128,2)</f>
        <v>0</v>
      </c>
      <c r="K128" s="218" t="s">
        <v>19</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217</v>
      </c>
      <c r="AT128" s="227" t="s">
        <v>212</v>
      </c>
      <c r="AU128" s="227" t="s">
        <v>81</v>
      </c>
      <c r="AY128" s="19" t="s">
        <v>210</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217</v>
      </c>
      <c r="BM128" s="227" t="s">
        <v>5808</v>
      </c>
    </row>
    <row r="129" s="2" customFormat="1" ht="16.5" customHeight="1">
      <c r="A129" s="40"/>
      <c r="B129" s="41"/>
      <c r="C129" s="216" t="s">
        <v>428</v>
      </c>
      <c r="D129" s="216" t="s">
        <v>212</v>
      </c>
      <c r="E129" s="217" t="s">
        <v>5809</v>
      </c>
      <c r="F129" s="218" t="s">
        <v>5810</v>
      </c>
      <c r="G129" s="219" t="s">
        <v>270</v>
      </c>
      <c r="H129" s="220">
        <v>3.5</v>
      </c>
      <c r="I129" s="221"/>
      <c r="J129" s="222">
        <f>ROUND(I129*H129,2)</f>
        <v>0</v>
      </c>
      <c r="K129" s="218" t="s">
        <v>19</v>
      </c>
      <c r="L129" s="46"/>
      <c r="M129" s="223" t="s">
        <v>19</v>
      </c>
      <c r="N129" s="224" t="s">
        <v>45</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217</v>
      </c>
      <c r="AT129" s="227" t="s">
        <v>212</v>
      </c>
      <c r="AU129" s="227" t="s">
        <v>81</v>
      </c>
      <c r="AY129" s="19" t="s">
        <v>210</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217</v>
      </c>
      <c r="BM129" s="227" t="s">
        <v>5811</v>
      </c>
    </row>
    <row r="130" s="2" customFormat="1" ht="16.5" customHeight="1">
      <c r="A130" s="40"/>
      <c r="B130" s="41"/>
      <c r="C130" s="216" t="s">
        <v>435</v>
      </c>
      <c r="D130" s="216" t="s">
        <v>212</v>
      </c>
      <c r="E130" s="217" t="s">
        <v>5812</v>
      </c>
      <c r="F130" s="218" t="s">
        <v>5813</v>
      </c>
      <c r="G130" s="219" t="s">
        <v>3606</v>
      </c>
      <c r="H130" s="220">
        <v>0.11</v>
      </c>
      <c r="I130" s="221"/>
      <c r="J130" s="222">
        <f>ROUND(I130*H130,2)</f>
        <v>0</v>
      </c>
      <c r="K130" s="218" t="s">
        <v>19</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217</v>
      </c>
      <c r="AT130" s="227" t="s">
        <v>212</v>
      </c>
      <c r="AU130" s="227" t="s">
        <v>81</v>
      </c>
      <c r="AY130" s="19" t="s">
        <v>210</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217</v>
      </c>
      <c r="BM130" s="227" t="s">
        <v>5814</v>
      </c>
    </row>
    <row r="131" s="2" customFormat="1" ht="16.5" customHeight="1">
      <c r="A131" s="40"/>
      <c r="B131" s="41"/>
      <c r="C131" s="216" t="s">
        <v>450</v>
      </c>
      <c r="D131" s="216" t="s">
        <v>212</v>
      </c>
      <c r="E131" s="217" t="s">
        <v>5815</v>
      </c>
      <c r="F131" s="218" t="s">
        <v>5816</v>
      </c>
      <c r="G131" s="219" t="s">
        <v>356</v>
      </c>
      <c r="H131" s="220">
        <v>0.0030000000000000001</v>
      </c>
      <c r="I131" s="221"/>
      <c r="J131" s="222">
        <f>ROUND(I131*H131,2)</f>
        <v>0</v>
      </c>
      <c r="K131" s="218" t="s">
        <v>19</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217</v>
      </c>
      <c r="AT131" s="227" t="s">
        <v>212</v>
      </c>
      <c r="AU131" s="227" t="s">
        <v>81</v>
      </c>
      <c r="AY131" s="19" t="s">
        <v>210</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217</v>
      </c>
      <c r="BM131" s="227" t="s">
        <v>5817</v>
      </c>
    </row>
    <row r="132" s="2" customFormat="1" ht="16.5" customHeight="1">
      <c r="A132" s="40"/>
      <c r="B132" s="41"/>
      <c r="C132" s="216" t="s">
        <v>456</v>
      </c>
      <c r="D132" s="216" t="s">
        <v>212</v>
      </c>
      <c r="E132" s="217" t="s">
        <v>5818</v>
      </c>
      <c r="F132" s="218" t="s">
        <v>5819</v>
      </c>
      <c r="G132" s="219" t="s">
        <v>868</v>
      </c>
      <c r="H132" s="220">
        <v>1</v>
      </c>
      <c r="I132" s="221"/>
      <c r="J132" s="222">
        <f>ROUND(I132*H132,2)</f>
        <v>0</v>
      </c>
      <c r="K132" s="218" t="s">
        <v>19</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217</v>
      </c>
      <c r="AT132" s="227" t="s">
        <v>212</v>
      </c>
      <c r="AU132" s="227" t="s">
        <v>81</v>
      </c>
      <c r="AY132" s="19" t="s">
        <v>210</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217</v>
      </c>
      <c r="BM132" s="227" t="s">
        <v>5820</v>
      </c>
    </row>
    <row r="133" s="2" customFormat="1" ht="16.5" customHeight="1">
      <c r="A133" s="40"/>
      <c r="B133" s="41"/>
      <c r="C133" s="216" t="s">
        <v>467</v>
      </c>
      <c r="D133" s="216" t="s">
        <v>212</v>
      </c>
      <c r="E133" s="217" t="s">
        <v>5821</v>
      </c>
      <c r="F133" s="218" t="s">
        <v>5822</v>
      </c>
      <c r="G133" s="219" t="s">
        <v>868</v>
      </c>
      <c r="H133" s="220">
        <v>1</v>
      </c>
      <c r="I133" s="221"/>
      <c r="J133" s="222">
        <f>ROUND(I133*H133,2)</f>
        <v>0</v>
      </c>
      <c r="K133" s="218" t="s">
        <v>19</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217</v>
      </c>
      <c r="AT133" s="227" t="s">
        <v>212</v>
      </c>
      <c r="AU133" s="227" t="s">
        <v>81</v>
      </c>
      <c r="AY133" s="19" t="s">
        <v>210</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217</v>
      </c>
      <c r="BM133" s="227" t="s">
        <v>5823</v>
      </c>
    </row>
    <row r="134" s="2" customFormat="1" ht="16.5" customHeight="1">
      <c r="A134" s="40"/>
      <c r="B134" s="41"/>
      <c r="C134" s="216" t="s">
        <v>474</v>
      </c>
      <c r="D134" s="216" t="s">
        <v>212</v>
      </c>
      <c r="E134" s="217" t="s">
        <v>5824</v>
      </c>
      <c r="F134" s="218" t="s">
        <v>5825</v>
      </c>
      <c r="G134" s="219" t="s">
        <v>868</v>
      </c>
      <c r="H134" s="220">
        <v>1</v>
      </c>
      <c r="I134" s="221"/>
      <c r="J134" s="222">
        <f>ROUND(I134*H134,2)</f>
        <v>0</v>
      </c>
      <c r="K134" s="218" t="s">
        <v>19</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217</v>
      </c>
      <c r="AT134" s="227" t="s">
        <v>212</v>
      </c>
      <c r="AU134" s="227" t="s">
        <v>81</v>
      </c>
      <c r="AY134" s="19" t="s">
        <v>210</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217</v>
      </c>
      <c r="BM134" s="227" t="s">
        <v>5826</v>
      </c>
    </row>
    <row r="135" s="2" customFormat="1" ht="16.5" customHeight="1">
      <c r="A135" s="40"/>
      <c r="B135" s="41"/>
      <c r="C135" s="216" t="s">
        <v>481</v>
      </c>
      <c r="D135" s="216" t="s">
        <v>212</v>
      </c>
      <c r="E135" s="217" t="s">
        <v>5827</v>
      </c>
      <c r="F135" s="218" t="s">
        <v>5822</v>
      </c>
      <c r="G135" s="219" t="s">
        <v>868</v>
      </c>
      <c r="H135" s="220">
        <v>1</v>
      </c>
      <c r="I135" s="221"/>
      <c r="J135" s="222">
        <f>ROUND(I135*H135,2)</f>
        <v>0</v>
      </c>
      <c r="K135" s="218" t="s">
        <v>19</v>
      </c>
      <c r="L135" s="46"/>
      <c r="M135" s="223" t="s">
        <v>19</v>
      </c>
      <c r="N135" s="224"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217</v>
      </c>
      <c r="AT135" s="227" t="s">
        <v>212</v>
      </c>
      <c r="AU135" s="227" t="s">
        <v>81</v>
      </c>
      <c r="AY135" s="19" t="s">
        <v>210</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217</v>
      </c>
      <c r="BM135" s="227" t="s">
        <v>5828</v>
      </c>
    </row>
    <row r="136" s="2" customFormat="1" ht="16.5" customHeight="1">
      <c r="A136" s="40"/>
      <c r="B136" s="41"/>
      <c r="C136" s="216" t="s">
        <v>487</v>
      </c>
      <c r="D136" s="216" t="s">
        <v>212</v>
      </c>
      <c r="E136" s="217" t="s">
        <v>5829</v>
      </c>
      <c r="F136" s="218" t="s">
        <v>5830</v>
      </c>
      <c r="G136" s="219" t="s">
        <v>356</v>
      </c>
      <c r="H136" s="220">
        <v>0.20000000000000001</v>
      </c>
      <c r="I136" s="221"/>
      <c r="J136" s="222">
        <f>ROUND(I136*H136,2)</f>
        <v>0</v>
      </c>
      <c r="K136" s="218" t="s">
        <v>19</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217</v>
      </c>
      <c r="AT136" s="227" t="s">
        <v>212</v>
      </c>
      <c r="AU136" s="227" t="s">
        <v>81</v>
      </c>
      <c r="AY136" s="19" t="s">
        <v>210</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217</v>
      </c>
      <c r="BM136" s="227" t="s">
        <v>5831</v>
      </c>
    </row>
    <row r="137" s="12" customFormat="1" ht="25.92" customHeight="1">
      <c r="A137" s="12"/>
      <c r="B137" s="200"/>
      <c r="C137" s="201"/>
      <c r="D137" s="202" t="s">
        <v>73</v>
      </c>
      <c r="E137" s="203" t="s">
        <v>3618</v>
      </c>
      <c r="F137" s="203" t="s">
        <v>5832</v>
      </c>
      <c r="G137" s="201"/>
      <c r="H137" s="201"/>
      <c r="I137" s="204"/>
      <c r="J137" s="205">
        <f>BK137</f>
        <v>0</v>
      </c>
      <c r="K137" s="201"/>
      <c r="L137" s="206"/>
      <c r="M137" s="207"/>
      <c r="N137" s="208"/>
      <c r="O137" s="208"/>
      <c r="P137" s="209">
        <f>SUM(P138:P165)</f>
        <v>0</v>
      </c>
      <c r="Q137" s="208"/>
      <c r="R137" s="209">
        <f>SUM(R138:R165)</f>
        <v>0</v>
      </c>
      <c r="S137" s="208"/>
      <c r="T137" s="210">
        <f>SUM(T138:T165)</f>
        <v>0</v>
      </c>
      <c r="U137" s="12"/>
      <c r="V137" s="12"/>
      <c r="W137" s="12"/>
      <c r="X137" s="12"/>
      <c r="Y137" s="12"/>
      <c r="Z137" s="12"/>
      <c r="AA137" s="12"/>
      <c r="AB137" s="12"/>
      <c r="AC137" s="12"/>
      <c r="AD137" s="12"/>
      <c r="AE137" s="12"/>
      <c r="AR137" s="211" t="s">
        <v>81</v>
      </c>
      <c r="AT137" s="212" t="s">
        <v>73</v>
      </c>
      <c r="AU137" s="212" t="s">
        <v>74</v>
      </c>
      <c r="AY137" s="211" t="s">
        <v>210</v>
      </c>
      <c r="BK137" s="213">
        <f>SUM(BK138:BK165)</f>
        <v>0</v>
      </c>
    </row>
    <row r="138" s="2" customFormat="1" ht="16.5" customHeight="1">
      <c r="A138" s="40"/>
      <c r="B138" s="41"/>
      <c r="C138" s="216" t="s">
        <v>492</v>
      </c>
      <c r="D138" s="216" t="s">
        <v>212</v>
      </c>
      <c r="E138" s="217" t="s">
        <v>5833</v>
      </c>
      <c r="F138" s="218" t="s">
        <v>5834</v>
      </c>
      <c r="G138" s="219" t="s">
        <v>3846</v>
      </c>
      <c r="H138" s="220">
        <v>5</v>
      </c>
      <c r="I138" s="221"/>
      <c r="J138" s="222">
        <f>ROUND(I138*H138,2)</f>
        <v>0</v>
      </c>
      <c r="K138" s="218" t="s">
        <v>19</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217</v>
      </c>
      <c r="AT138" s="227" t="s">
        <v>212</v>
      </c>
      <c r="AU138" s="227" t="s">
        <v>81</v>
      </c>
      <c r="AY138" s="19" t="s">
        <v>210</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217</v>
      </c>
      <c r="BM138" s="227" t="s">
        <v>5835</v>
      </c>
    </row>
    <row r="139" s="2" customFormat="1" ht="16.5" customHeight="1">
      <c r="A139" s="40"/>
      <c r="B139" s="41"/>
      <c r="C139" s="216" t="s">
        <v>498</v>
      </c>
      <c r="D139" s="216" t="s">
        <v>212</v>
      </c>
      <c r="E139" s="217" t="s">
        <v>5836</v>
      </c>
      <c r="F139" s="218" t="s">
        <v>5837</v>
      </c>
      <c r="G139" s="219" t="s">
        <v>3846</v>
      </c>
      <c r="H139" s="220">
        <v>8</v>
      </c>
      <c r="I139" s="221"/>
      <c r="J139" s="222">
        <f>ROUND(I139*H139,2)</f>
        <v>0</v>
      </c>
      <c r="K139" s="218" t="s">
        <v>19</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217</v>
      </c>
      <c r="AT139" s="227" t="s">
        <v>212</v>
      </c>
      <c r="AU139" s="227" t="s">
        <v>81</v>
      </c>
      <c r="AY139" s="19" t="s">
        <v>210</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217</v>
      </c>
      <c r="BM139" s="227" t="s">
        <v>5838</v>
      </c>
    </row>
    <row r="140" s="2" customFormat="1" ht="16.5" customHeight="1">
      <c r="A140" s="40"/>
      <c r="B140" s="41"/>
      <c r="C140" s="216" t="s">
        <v>504</v>
      </c>
      <c r="D140" s="216" t="s">
        <v>212</v>
      </c>
      <c r="E140" s="217" t="s">
        <v>5839</v>
      </c>
      <c r="F140" s="218" t="s">
        <v>5840</v>
      </c>
      <c r="G140" s="219" t="s">
        <v>417</v>
      </c>
      <c r="H140" s="220">
        <v>45</v>
      </c>
      <c r="I140" s="221"/>
      <c r="J140" s="222">
        <f>ROUND(I140*H140,2)</f>
        <v>0</v>
      </c>
      <c r="K140" s="218" t="s">
        <v>19</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217</v>
      </c>
      <c r="AT140" s="227" t="s">
        <v>212</v>
      </c>
      <c r="AU140" s="227" t="s">
        <v>81</v>
      </c>
      <c r="AY140" s="19" t="s">
        <v>210</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217</v>
      </c>
      <c r="BM140" s="227" t="s">
        <v>5841</v>
      </c>
    </row>
    <row r="141" s="2" customFormat="1" ht="16.5" customHeight="1">
      <c r="A141" s="40"/>
      <c r="B141" s="41"/>
      <c r="C141" s="216" t="s">
        <v>514</v>
      </c>
      <c r="D141" s="216" t="s">
        <v>212</v>
      </c>
      <c r="E141" s="217" t="s">
        <v>5842</v>
      </c>
      <c r="F141" s="218" t="s">
        <v>5843</v>
      </c>
      <c r="G141" s="219" t="s">
        <v>270</v>
      </c>
      <c r="H141" s="220">
        <v>44</v>
      </c>
      <c r="I141" s="221"/>
      <c r="J141" s="222">
        <f>ROUND(I141*H141,2)</f>
        <v>0</v>
      </c>
      <c r="K141" s="218" t="s">
        <v>19</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217</v>
      </c>
      <c r="AT141" s="227" t="s">
        <v>212</v>
      </c>
      <c r="AU141" s="227" t="s">
        <v>81</v>
      </c>
      <c r="AY141" s="19" t="s">
        <v>210</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217</v>
      </c>
      <c r="BM141" s="227" t="s">
        <v>5844</v>
      </c>
    </row>
    <row r="142" s="2" customFormat="1" ht="24.15" customHeight="1">
      <c r="A142" s="40"/>
      <c r="B142" s="41"/>
      <c r="C142" s="216" t="s">
        <v>521</v>
      </c>
      <c r="D142" s="216" t="s">
        <v>212</v>
      </c>
      <c r="E142" s="217" t="s">
        <v>5845</v>
      </c>
      <c r="F142" s="218" t="s">
        <v>5846</v>
      </c>
      <c r="G142" s="219" t="s">
        <v>868</v>
      </c>
      <c r="H142" s="220">
        <v>42</v>
      </c>
      <c r="I142" s="221"/>
      <c r="J142" s="222">
        <f>ROUND(I142*H142,2)</f>
        <v>0</v>
      </c>
      <c r="K142" s="218" t="s">
        <v>19</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217</v>
      </c>
      <c r="AT142" s="227" t="s">
        <v>212</v>
      </c>
      <c r="AU142" s="227" t="s">
        <v>81</v>
      </c>
      <c r="AY142" s="19" t="s">
        <v>210</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217</v>
      </c>
      <c r="BM142" s="227" t="s">
        <v>5847</v>
      </c>
    </row>
    <row r="143" s="2" customFormat="1" ht="24.15" customHeight="1">
      <c r="A143" s="40"/>
      <c r="B143" s="41"/>
      <c r="C143" s="216" t="s">
        <v>540</v>
      </c>
      <c r="D143" s="216" t="s">
        <v>212</v>
      </c>
      <c r="E143" s="217" t="s">
        <v>5848</v>
      </c>
      <c r="F143" s="218" t="s">
        <v>5849</v>
      </c>
      <c r="G143" s="219" t="s">
        <v>868</v>
      </c>
      <c r="H143" s="220">
        <v>21</v>
      </c>
      <c r="I143" s="221"/>
      <c r="J143" s="222">
        <f>ROUND(I143*H143,2)</f>
        <v>0</v>
      </c>
      <c r="K143" s="218" t="s">
        <v>19</v>
      </c>
      <c r="L143" s="46"/>
      <c r="M143" s="223" t="s">
        <v>19</v>
      </c>
      <c r="N143" s="224" t="s">
        <v>45</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217</v>
      </c>
      <c r="AT143" s="227" t="s">
        <v>212</v>
      </c>
      <c r="AU143" s="227" t="s">
        <v>81</v>
      </c>
      <c r="AY143" s="19" t="s">
        <v>210</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217</v>
      </c>
      <c r="BM143" s="227" t="s">
        <v>5850</v>
      </c>
    </row>
    <row r="144" s="2" customFormat="1" ht="16.5" customHeight="1">
      <c r="A144" s="40"/>
      <c r="B144" s="41"/>
      <c r="C144" s="216" t="s">
        <v>548</v>
      </c>
      <c r="D144" s="216" t="s">
        <v>212</v>
      </c>
      <c r="E144" s="217" t="s">
        <v>5851</v>
      </c>
      <c r="F144" s="218" t="s">
        <v>5852</v>
      </c>
      <c r="G144" s="219" t="s">
        <v>215</v>
      </c>
      <c r="H144" s="220">
        <v>8.9670000000000005</v>
      </c>
      <c r="I144" s="221"/>
      <c r="J144" s="222">
        <f>ROUND(I144*H144,2)</f>
        <v>0</v>
      </c>
      <c r="K144" s="218" t="s">
        <v>19</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217</v>
      </c>
      <c r="AT144" s="227" t="s">
        <v>212</v>
      </c>
      <c r="AU144" s="227" t="s">
        <v>81</v>
      </c>
      <c r="AY144" s="19" t="s">
        <v>210</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217</v>
      </c>
      <c r="BM144" s="227" t="s">
        <v>5853</v>
      </c>
    </row>
    <row r="145" s="14" customFormat="1">
      <c r="A145" s="14"/>
      <c r="B145" s="245"/>
      <c r="C145" s="246"/>
      <c r="D145" s="236" t="s">
        <v>221</v>
      </c>
      <c r="E145" s="247" t="s">
        <v>19</v>
      </c>
      <c r="F145" s="248" t="s">
        <v>5854</v>
      </c>
      <c r="G145" s="246"/>
      <c r="H145" s="249">
        <v>8.9670000000000005</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221</v>
      </c>
      <c r="AU145" s="255" t="s">
        <v>81</v>
      </c>
      <c r="AV145" s="14" t="s">
        <v>83</v>
      </c>
      <c r="AW145" s="14" t="s">
        <v>34</v>
      </c>
      <c r="AX145" s="14" t="s">
        <v>74</v>
      </c>
      <c r="AY145" s="255" t="s">
        <v>210</v>
      </c>
    </row>
    <row r="146" s="16" customFormat="1">
      <c r="A146" s="16"/>
      <c r="B146" s="267"/>
      <c r="C146" s="268"/>
      <c r="D146" s="236" t="s">
        <v>221</v>
      </c>
      <c r="E146" s="269" t="s">
        <v>19</v>
      </c>
      <c r="F146" s="270" t="s">
        <v>236</v>
      </c>
      <c r="G146" s="268"/>
      <c r="H146" s="271">
        <v>8.9670000000000005</v>
      </c>
      <c r="I146" s="272"/>
      <c r="J146" s="268"/>
      <c r="K146" s="268"/>
      <c r="L146" s="273"/>
      <c r="M146" s="274"/>
      <c r="N146" s="275"/>
      <c r="O146" s="275"/>
      <c r="P146" s="275"/>
      <c r="Q146" s="275"/>
      <c r="R146" s="275"/>
      <c r="S146" s="275"/>
      <c r="T146" s="276"/>
      <c r="U146" s="16"/>
      <c r="V146" s="16"/>
      <c r="W146" s="16"/>
      <c r="X146" s="16"/>
      <c r="Y146" s="16"/>
      <c r="Z146" s="16"/>
      <c r="AA146" s="16"/>
      <c r="AB146" s="16"/>
      <c r="AC146" s="16"/>
      <c r="AD146" s="16"/>
      <c r="AE146" s="16"/>
      <c r="AT146" s="277" t="s">
        <v>221</v>
      </c>
      <c r="AU146" s="277" t="s">
        <v>81</v>
      </c>
      <c r="AV146" s="16" t="s">
        <v>217</v>
      </c>
      <c r="AW146" s="16" t="s">
        <v>34</v>
      </c>
      <c r="AX146" s="16" t="s">
        <v>81</v>
      </c>
      <c r="AY146" s="277" t="s">
        <v>210</v>
      </c>
    </row>
    <row r="147" s="2" customFormat="1" ht="16.5" customHeight="1">
      <c r="A147" s="40"/>
      <c r="B147" s="41"/>
      <c r="C147" s="216" t="s">
        <v>560</v>
      </c>
      <c r="D147" s="216" t="s">
        <v>212</v>
      </c>
      <c r="E147" s="217" t="s">
        <v>5855</v>
      </c>
      <c r="F147" s="218" t="s">
        <v>5856</v>
      </c>
      <c r="G147" s="219" t="s">
        <v>868</v>
      </c>
      <c r="H147" s="220">
        <v>30</v>
      </c>
      <c r="I147" s="221"/>
      <c r="J147" s="222">
        <f>ROUND(I147*H147,2)</f>
        <v>0</v>
      </c>
      <c r="K147" s="218" t="s">
        <v>19</v>
      </c>
      <c r="L147" s="46"/>
      <c r="M147" s="223" t="s">
        <v>19</v>
      </c>
      <c r="N147" s="224"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217</v>
      </c>
      <c r="AT147" s="227" t="s">
        <v>212</v>
      </c>
      <c r="AU147" s="227" t="s">
        <v>81</v>
      </c>
      <c r="AY147" s="19" t="s">
        <v>210</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217</v>
      </c>
      <c r="BM147" s="227" t="s">
        <v>5857</v>
      </c>
    </row>
    <row r="148" s="2" customFormat="1" ht="16.5" customHeight="1">
      <c r="A148" s="40"/>
      <c r="B148" s="41"/>
      <c r="C148" s="216" t="s">
        <v>566</v>
      </c>
      <c r="D148" s="216" t="s">
        <v>212</v>
      </c>
      <c r="E148" s="217" t="s">
        <v>5858</v>
      </c>
      <c r="F148" s="218" t="s">
        <v>5859</v>
      </c>
      <c r="G148" s="219" t="s">
        <v>868</v>
      </c>
      <c r="H148" s="220">
        <v>33</v>
      </c>
      <c r="I148" s="221"/>
      <c r="J148" s="222">
        <f>ROUND(I148*H148,2)</f>
        <v>0</v>
      </c>
      <c r="K148" s="218" t="s">
        <v>19</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217</v>
      </c>
      <c r="AT148" s="227" t="s">
        <v>212</v>
      </c>
      <c r="AU148" s="227" t="s">
        <v>81</v>
      </c>
      <c r="AY148" s="19" t="s">
        <v>210</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217</v>
      </c>
      <c r="BM148" s="227" t="s">
        <v>5860</v>
      </c>
    </row>
    <row r="149" s="2" customFormat="1" ht="16.5" customHeight="1">
      <c r="A149" s="40"/>
      <c r="B149" s="41"/>
      <c r="C149" s="216" t="s">
        <v>572</v>
      </c>
      <c r="D149" s="216" t="s">
        <v>212</v>
      </c>
      <c r="E149" s="217" t="s">
        <v>5861</v>
      </c>
      <c r="F149" s="218" t="s">
        <v>5862</v>
      </c>
      <c r="G149" s="219" t="s">
        <v>270</v>
      </c>
      <c r="H149" s="220">
        <v>44</v>
      </c>
      <c r="I149" s="221"/>
      <c r="J149" s="222">
        <f>ROUND(I149*H149,2)</f>
        <v>0</v>
      </c>
      <c r="K149" s="218" t="s">
        <v>19</v>
      </c>
      <c r="L149" s="46"/>
      <c r="M149" s="223" t="s">
        <v>19</v>
      </c>
      <c r="N149" s="224"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217</v>
      </c>
      <c r="AT149" s="227" t="s">
        <v>212</v>
      </c>
      <c r="AU149" s="227" t="s">
        <v>81</v>
      </c>
      <c r="AY149" s="19" t="s">
        <v>210</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217</v>
      </c>
      <c r="BM149" s="227" t="s">
        <v>5863</v>
      </c>
    </row>
    <row r="150" s="2" customFormat="1" ht="16.5" customHeight="1">
      <c r="A150" s="40"/>
      <c r="B150" s="41"/>
      <c r="C150" s="216" t="s">
        <v>578</v>
      </c>
      <c r="D150" s="216" t="s">
        <v>212</v>
      </c>
      <c r="E150" s="217" t="s">
        <v>5864</v>
      </c>
      <c r="F150" s="218" t="s">
        <v>5865</v>
      </c>
      <c r="G150" s="219" t="s">
        <v>215</v>
      </c>
      <c r="H150" s="220">
        <v>2.2000000000000002</v>
      </c>
      <c r="I150" s="221"/>
      <c r="J150" s="222">
        <f>ROUND(I150*H150,2)</f>
        <v>0</v>
      </c>
      <c r="K150" s="218" t="s">
        <v>19</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217</v>
      </c>
      <c r="AT150" s="227" t="s">
        <v>212</v>
      </c>
      <c r="AU150" s="227" t="s">
        <v>81</v>
      </c>
      <c r="AY150" s="19" t="s">
        <v>210</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217</v>
      </c>
      <c r="BM150" s="227" t="s">
        <v>5866</v>
      </c>
    </row>
    <row r="151" s="14" customFormat="1">
      <c r="A151" s="14"/>
      <c r="B151" s="245"/>
      <c r="C151" s="246"/>
      <c r="D151" s="236" t="s">
        <v>221</v>
      </c>
      <c r="E151" s="247" t="s">
        <v>19</v>
      </c>
      <c r="F151" s="248" t="s">
        <v>5867</v>
      </c>
      <c r="G151" s="246"/>
      <c r="H151" s="249">
        <v>2.2000000000000002</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221</v>
      </c>
      <c r="AU151" s="255" t="s">
        <v>81</v>
      </c>
      <c r="AV151" s="14" t="s">
        <v>83</v>
      </c>
      <c r="AW151" s="14" t="s">
        <v>34</v>
      </c>
      <c r="AX151" s="14" t="s">
        <v>74</v>
      </c>
      <c r="AY151" s="255" t="s">
        <v>210</v>
      </c>
    </row>
    <row r="152" s="13" customFormat="1">
      <c r="A152" s="13"/>
      <c r="B152" s="234"/>
      <c r="C152" s="235"/>
      <c r="D152" s="236" t="s">
        <v>221</v>
      </c>
      <c r="E152" s="237" t="s">
        <v>19</v>
      </c>
      <c r="F152" s="238" t="s">
        <v>5868</v>
      </c>
      <c r="G152" s="235"/>
      <c r="H152" s="237" t="s">
        <v>19</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221</v>
      </c>
      <c r="AU152" s="244" t="s">
        <v>81</v>
      </c>
      <c r="AV152" s="13" t="s">
        <v>81</v>
      </c>
      <c r="AW152" s="13" t="s">
        <v>34</v>
      </c>
      <c r="AX152" s="13" t="s">
        <v>74</v>
      </c>
      <c r="AY152" s="244" t="s">
        <v>210</v>
      </c>
    </row>
    <row r="153" s="16" customFormat="1">
      <c r="A153" s="16"/>
      <c r="B153" s="267"/>
      <c r="C153" s="268"/>
      <c r="D153" s="236" t="s">
        <v>221</v>
      </c>
      <c r="E153" s="269" t="s">
        <v>19</v>
      </c>
      <c r="F153" s="270" t="s">
        <v>236</v>
      </c>
      <c r="G153" s="268"/>
      <c r="H153" s="271">
        <v>2.2000000000000002</v>
      </c>
      <c r="I153" s="272"/>
      <c r="J153" s="268"/>
      <c r="K153" s="268"/>
      <c r="L153" s="273"/>
      <c r="M153" s="274"/>
      <c r="N153" s="275"/>
      <c r="O153" s="275"/>
      <c r="P153" s="275"/>
      <c r="Q153" s="275"/>
      <c r="R153" s="275"/>
      <c r="S153" s="275"/>
      <c r="T153" s="276"/>
      <c r="U153" s="16"/>
      <c r="V153" s="16"/>
      <c r="W153" s="16"/>
      <c r="X153" s="16"/>
      <c r="Y153" s="16"/>
      <c r="Z153" s="16"/>
      <c r="AA153" s="16"/>
      <c r="AB153" s="16"/>
      <c r="AC153" s="16"/>
      <c r="AD153" s="16"/>
      <c r="AE153" s="16"/>
      <c r="AT153" s="277" t="s">
        <v>221</v>
      </c>
      <c r="AU153" s="277" t="s">
        <v>81</v>
      </c>
      <c r="AV153" s="16" t="s">
        <v>217</v>
      </c>
      <c r="AW153" s="16" t="s">
        <v>34</v>
      </c>
      <c r="AX153" s="16" t="s">
        <v>81</v>
      </c>
      <c r="AY153" s="277" t="s">
        <v>210</v>
      </c>
    </row>
    <row r="154" s="2" customFormat="1" ht="16.5" customHeight="1">
      <c r="A154" s="40"/>
      <c r="B154" s="41"/>
      <c r="C154" s="216" t="s">
        <v>589</v>
      </c>
      <c r="D154" s="216" t="s">
        <v>212</v>
      </c>
      <c r="E154" s="217" t="s">
        <v>5869</v>
      </c>
      <c r="F154" s="218" t="s">
        <v>5870</v>
      </c>
      <c r="G154" s="219" t="s">
        <v>215</v>
      </c>
      <c r="H154" s="220">
        <v>2.2000000000000002</v>
      </c>
      <c r="I154" s="221"/>
      <c r="J154" s="222">
        <f>ROUND(I154*H154,2)</f>
        <v>0</v>
      </c>
      <c r="K154" s="218" t="s">
        <v>19</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217</v>
      </c>
      <c r="AT154" s="227" t="s">
        <v>212</v>
      </c>
      <c r="AU154" s="227" t="s">
        <v>81</v>
      </c>
      <c r="AY154" s="19" t="s">
        <v>210</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217</v>
      </c>
      <c r="BM154" s="227" t="s">
        <v>5871</v>
      </c>
    </row>
    <row r="155" s="2" customFormat="1" ht="16.5" customHeight="1">
      <c r="A155" s="40"/>
      <c r="B155" s="41"/>
      <c r="C155" s="216" t="s">
        <v>595</v>
      </c>
      <c r="D155" s="216" t="s">
        <v>212</v>
      </c>
      <c r="E155" s="217" t="s">
        <v>5872</v>
      </c>
      <c r="F155" s="218" t="s">
        <v>5873</v>
      </c>
      <c r="G155" s="219" t="s">
        <v>5874</v>
      </c>
      <c r="H155" s="220">
        <v>50</v>
      </c>
      <c r="I155" s="221"/>
      <c r="J155" s="222">
        <f>ROUND(I155*H155,2)</f>
        <v>0</v>
      </c>
      <c r="K155" s="218" t="s">
        <v>19</v>
      </c>
      <c r="L155" s="46"/>
      <c r="M155" s="223" t="s">
        <v>19</v>
      </c>
      <c r="N155" s="224" t="s">
        <v>45</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217</v>
      </c>
      <c r="AT155" s="227" t="s">
        <v>212</v>
      </c>
      <c r="AU155" s="227" t="s">
        <v>81</v>
      </c>
      <c r="AY155" s="19" t="s">
        <v>210</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217</v>
      </c>
      <c r="BM155" s="227" t="s">
        <v>5875</v>
      </c>
    </row>
    <row r="156" s="2" customFormat="1" ht="16.5" customHeight="1">
      <c r="A156" s="40"/>
      <c r="B156" s="41"/>
      <c r="C156" s="216" t="s">
        <v>601</v>
      </c>
      <c r="D156" s="216" t="s">
        <v>212</v>
      </c>
      <c r="E156" s="217" t="s">
        <v>5876</v>
      </c>
      <c r="F156" s="218" t="s">
        <v>5877</v>
      </c>
      <c r="G156" s="219" t="s">
        <v>868</v>
      </c>
      <c r="H156" s="220">
        <v>4</v>
      </c>
      <c r="I156" s="221"/>
      <c r="J156" s="222">
        <f>ROUND(I156*H156,2)</f>
        <v>0</v>
      </c>
      <c r="K156" s="218" t="s">
        <v>19</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217</v>
      </c>
      <c r="AT156" s="227" t="s">
        <v>212</v>
      </c>
      <c r="AU156" s="227" t="s">
        <v>81</v>
      </c>
      <c r="AY156" s="19" t="s">
        <v>210</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217</v>
      </c>
      <c r="BM156" s="227" t="s">
        <v>5878</v>
      </c>
    </row>
    <row r="157" s="2" customFormat="1" ht="16.5" customHeight="1">
      <c r="A157" s="40"/>
      <c r="B157" s="41"/>
      <c r="C157" s="216" t="s">
        <v>607</v>
      </c>
      <c r="D157" s="216" t="s">
        <v>212</v>
      </c>
      <c r="E157" s="217" t="s">
        <v>5879</v>
      </c>
      <c r="F157" s="218" t="s">
        <v>5880</v>
      </c>
      <c r="G157" s="219" t="s">
        <v>868</v>
      </c>
      <c r="H157" s="220">
        <v>3</v>
      </c>
      <c r="I157" s="221"/>
      <c r="J157" s="222">
        <f>ROUND(I157*H157,2)</f>
        <v>0</v>
      </c>
      <c r="K157" s="218" t="s">
        <v>19</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217</v>
      </c>
      <c r="AT157" s="227" t="s">
        <v>212</v>
      </c>
      <c r="AU157" s="227" t="s">
        <v>81</v>
      </c>
      <c r="AY157" s="19" t="s">
        <v>210</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217</v>
      </c>
      <c r="BM157" s="227" t="s">
        <v>5881</v>
      </c>
    </row>
    <row r="158" s="2" customFormat="1" ht="16.5" customHeight="1">
      <c r="A158" s="40"/>
      <c r="B158" s="41"/>
      <c r="C158" s="216" t="s">
        <v>618</v>
      </c>
      <c r="D158" s="216" t="s">
        <v>212</v>
      </c>
      <c r="E158" s="217" t="s">
        <v>5882</v>
      </c>
      <c r="F158" s="218" t="s">
        <v>5883</v>
      </c>
      <c r="G158" s="219" t="s">
        <v>868</v>
      </c>
      <c r="H158" s="220">
        <v>10</v>
      </c>
      <c r="I158" s="221"/>
      <c r="J158" s="222">
        <f>ROUND(I158*H158,2)</f>
        <v>0</v>
      </c>
      <c r="K158" s="218" t="s">
        <v>19</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217</v>
      </c>
      <c r="AT158" s="227" t="s">
        <v>212</v>
      </c>
      <c r="AU158" s="227" t="s">
        <v>81</v>
      </c>
      <c r="AY158" s="19" t="s">
        <v>210</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217</v>
      </c>
      <c r="BM158" s="227" t="s">
        <v>5884</v>
      </c>
    </row>
    <row r="159" s="2" customFormat="1" ht="16.5" customHeight="1">
      <c r="A159" s="40"/>
      <c r="B159" s="41"/>
      <c r="C159" s="216" t="s">
        <v>631</v>
      </c>
      <c r="D159" s="216" t="s">
        <v>212</v>
      </c>
      <c r="E159" s="217" t="s">
        <v>5885</v>
      </c>
      <c r="F159" s="218" t="s">
        <v>5886</v>
      </c>
      <c r="G159" s="219" t="s">
        <v>868</v>
      </c>
      <c r="H159" s="220">
        <v>2</v>
      </c>
      <c r="I159" s="221"/>
      <c r="J159" s="222">
        <f>ROUND(I159*H159,2)</f>
        <v>0</v>
      </c>
      <c r="K159" s="218" t="s">
        <v>19</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217</v>
      </c>
      <c r="AT159" s="227" t="s">
        <v>212</v>
      </c>
      <c r="AU159" s="227" t="s">
        <v>81</v>
      </c>
      <c r="AY159" s="19" t="s">
        <v>210</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217</v>
      </c>
      <c r="BM159" s="227" t="s">
        <v>5887</v>
      </c>
    </row>
    <row r="160" s="2" customFormat="1" ht="16.5" customHeight="1">
      <c r="A160" s="40"/>
      <c r="B160" s="41"/>
      <c r="C160" s="216" t="s">
        <v>690</v>
      </c>
      <c r="D160" s="216" t="s">
        <v>212</v>
      </c>
      <c r="E160" s="217" t="s">
        <v>5888</v>
      </c>
      <c r="F160" s="218" t="s">
        <v>5889</v>
      </c>
      <c r="G160" s="219" t="s">
        <v>868</v>
      </c>
      <c r="H160" s="220">
        <v>4</v>
      </c>
      <c r="I160" s="221"/>
      <c r="J160" s="222">
        <f>ROUND(I160*H160,2)</f>
        <v>0</v>
      </c>
      <c r="K160" s="218" t="s">
        <v>19</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217</v>
      </c>
      <c r="AT160" s="227" t="s">
        <v>212</v>
      </c>
      <c r="AU160" s="227" t="s">
        <v>81</v>
      </c>
      <c r="AY160" s="19" t="s">
        <v>210</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217</v>
      </c>
      <c r="BM160" s="227" t="s">
        <v>5890</v>
      </c>
    </row>
    <row r="161" s="2" customFormat="1" ht="16.5" customHeight="1">
      <c r="A161" s="40"/>
      <c r="B161" s="41"/>
      <c r="C161" s="216" t="s">
        <v>696</v>
      </c>
      <c r="D161" s="216" t="s">
        <v>212</v>
      </c>
      <c r="E161" s="217" t="s">
        <v>5891</v>
      </c>
      <c r="F161" s="218" t="s">
        <v>5892</v>
      </c>
      <c r="G161" s="219" t="s">
        <v>868</v>
      </c>
      <c r="H161" s="220">
        <v>2</v>
      </c>
      <c r="I161" s="221"/>
      <c r="J161" s="222">
        <f>ROUND(I161*H161,2)</f>
        <v>0</v>
      </c>
      <c r="K161" s="218" t="s">
        <v>19</v>
      </c>
      <c r="L161" s="46"/>
      <c r="M161" s="223" t="s">
        <v>19</v>
      </c>
      <c r="N161" s="224"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217</v>
      </c>
      <c r="AT161" s="227" t="s">
        <v>212</v>
      </c>
      <c r="AU161" s="227" t="s">
        <v>81</v>
      </c>
      <c r="AY161" s="19" t="s">
        <v>210</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217</v>
      </c>
      <c r="BM161" s="227" t="s">
        <v>5893</v>
      </c>
    </row>
    <row r="162" s="2" customFormat="1" ht="16.5" customHeight="1">
      <c r="A162" s="40"/>
      <c r="B162" s="41"/>
      <c r="C162" s="216" t="s">
        <v>718</v>
      </c>
      <c r="D162" s="216" t="s">
        <v>212</v>
      </c>
      <c r="E162" s="217" t="s">
        <v>5894</v>
      </c>
      <c r="F162" s="218" t="s">
        <v>5895</v>
      </c>
      <c r="G162" s="219" t="s">
        <v>868</v>
      </c>
      <c r="H162" s="220">
        <v>5</v>
      </c>
      <c r="I162" s="221"/>
      <c r="J162" s="222">
        <f>ROUND(I162*H162,2)</f>
        <v>0</v>
      </c>
      <c r="K162" s="218" t="s">
        <v>19</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217</v>
      </c>
      <c r="AT162" s="227" t="s">
        <v>212</v>
      </c>
      <c r="AU162" s="227" t="s">
        <v>81</v>
      </c>
      <c r="AY162" s="19" t="s">
        <v>210</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217</v>
      </c>
      <c r="BM162" s="227" t="s">
        <v>5896</v>
      </c>
    </row>
    <row r="163" s="2" customFormat="1" ht="16.5" customHeight="1">
      <c r="A163" s="40"/>
      <c r="B163" s="41"/>
      <c r="C163" s="216" t="s">
        <v>820</v>
      </c>
      <c r="D163" s="216" t="s">
        <v>212</v>
      </c>
      <c r="E163" s="217" t="s">
        <v>5897</v>
      </c>
      <c r="F163" s="218" t="s">
        <v>5898</v>
      </c>
      <c r="G163" s="219" t="s">
        <v>868</v>
      </c>
      <c r="H163" s="220">
        <v>10</v>
      </c>
      <c r="I163" s="221"/>
      <c r="J163" s="222">
        <f>ROUND(I163*H163,2)</f>
        <v>0</v>
      </c>
      <c r="K163" s="218" t="s">
        <v>19</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217</v>
      </c>
      <c r="AT163" s="227" t="s">
        <v>212</v>
      </c>
      <c r="AU163" s="227" t="s">
        <v>81</v>
      </c>
      <c r="AY163" s="19" t="s">
        <v>210</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217</v>
      </c>
      <c r="BM163" s="227" t="s">
        <v>5899</v>
      </c>
    </row>
    <row r="164" s="2" customFormat="1" ht="16.5" customHeight="1">
      <c r="A164" s="40"/>
      <c r="B164" s="41"/>
      <c r="C164" s="216" t="s">
        <v>847</v>
      </c>
      <c r="D164" s="216" t="s">
        <v>212</v>
      </c>
      <c r="E164" s="217" t="s">
        <v>5900</v>
      </c>
      <c r="F164" s="218" t="s">
        <v>5901</v>
      </c>
      <c r="G164" s="219" t="s">
        <v>868</v>
      </c>
      <c r="H164" s="220">
        <v>18</v>
      </c>
      <c r="I164" s="221"/>
      <c r="J164" s="222">
        <f>ROUND(I164*H164,2)</f>
        <v>0</v>
      </c>
      <c r="K164" s="218" t="s">
        <v>19</v>
      </c>
      <c r="L164" s="46"/>
      <c r="M164" s="223" t="s">
        <v>19</v>
      </c>
      <c r="N164" s="224"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217</v>
      </c>
      <c r="AT164" s="227" t="s">
        <v>212</v>
      </c>
      <c r="AU164" s="227" t="s">
        <v>81</v>
      </c>
      <c r="AY164" s="19" t="s">
        <v>210</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217</v>
      </c>
      <c r="BM164" s="227" t="s">
        <v>5902</v>
      </c>
    </row>
    <row r="165" s="2" customFormat="1" ht="16.5" customHeight="1">
      <c r="A165" s="40"/>
      <c r="B165" s="41"/>
      <c r="C165" s="216" t="s">
        <v>855</v>
      </c>
      <c r="D165" s="216" t="s">
        <v>212</v>
      </c>
      <c r="E165" s="217" t="s">
        <v>5903</v>
      </c>
      <c r="F165" s="218" t="s">
        <v>5904</v>
      </c>
      <c r="G165" s="219" t="s">
        <v>868</v>
      </c>
      <c r="H165" s="220">
        <v>5</v>
      </c>
      <c r="I165" s="221"/>
      <c r="J165" s="222">
        <f>ROUND(I165*H165,2)</f>
        <v>0</v>
      </c>
      <c r="K165" s="218" t="s">
        <v>19</v>
      </c>
      <c r="L165" s="46"/>
      <c r="M165" s="223" t="s">
        <v>19</v>
      </c>
      <c r="N165" s="224"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217</v>
      </c>
      <c r="AT165" s="227" t="s">
        <v>212</v>
      </c>
      <c r="AU165" s="227" t="s">
        <v>81</v>
      </c>
      <c r="AY165" s="19" t="s">
        <v>210</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217</v>
      </c>
      <c r="BM165" s="227" t="s">
        <v>5905</v>
      </c>
    </row>
    <row r="166" s="12" customFormat="1" ht="25.92" customHeight="1">
      <c r="A166" s="12"/>
      <c r="B166" s="200"/>
      <c r="C166" s="201"/>
      <c r="D166" s="202" t="s">
        <v>73</v>
      </c>
      <c r="E166" s="203" t="s">
        <v>5906</v>
      </c>
      <c r="F166" s="203" t="s">
        <v>5907</v>
      </c>
      <c r="G166" s="201"/>
      <c r="H166" s="201"/>
      <c r="I166" s="204"/>
      <c r="J166" s="205">
        <f>BK166</f>
        <v>0</v>
      </c>
      <c r="K166" s="201"/>
      <c r="L166" s="206"/>
      <c r="M166" s="207"/>
      <c r="N166" s="208"/>
      <c r="O166" s="208"/>
      <c r="P166" s="209">
        <f>SUM(P167:P175)</f>
        <v>0</v>
      </c>
      <c r="Q166" s="208"/>
      <c r="R166" s="209">
        <f>SUM(R167:R175)</f>
        <v>0</v>
      </c>
      <c r="S166" s="208"/>
      <c r="T166" s="210">
        <f>SUM(T167:T175)</f>
        <v>0</v>
      </c>
      <c r="U166" s="12"/>
      <c r="V166" s="12"/>
      <c r="W166" s="12"/>
      <c r="X166" s="12"/>
      <c r="Y166" s="12"/>
      <c r="Z166" s="12"/>
      <c r="AA166" s="12"/>
      <c r="AB166" s="12"/>
      <c r="AC166" s="12"/>
      <c r="AD166" s="12"/>
      <c r="AE166" s="12"/>
      <c r="AR166" s="211" t="s">
        <v>81</v>
      </c>
      <c r="AT166" s="212" t="s">
        <v>73</v>
      </c>
      <c r="AU166" s="212" t="s">
        <v>74</v>
      </c>
      <c r="AY166" s="211" t="s">
        <v>210</v>
      </c>
      <c r="BK166" s="213">
        <f>SUM(BK167:BK175)</f>
        <v>0</v>
      </c>
    </row>
    <row r="167" s="2" customFormat="1" ht="16.5" customHeight="1">
      <c r="A167" s="40"/>
      <c r="B167" s="41"/>
      <c r="C167" s="216" t="s">
        <v>860</v>
      </c>
      <c r="D167" s="216" t="s">
        <v>212</v>
      </c>
      <c r="E167" s="217" t="s">
        <v>5908</v>
      </c>
      <c r="F167" s="218" t="s">
        <v>5909</v>
      </c>
      <c r="G167" s="219" t="s">
        <v>270</v>
      </c>
      <c r="H167" s="220">
        <v>256</v>
      </c>
      <c r="I167" s="221"/>
      <c r="J167" s="222">
        <f>ROUND(I167*H167,2)</f>
        <v>0</v>
      </c>
      <c r="K167" s="218" t="s">
        <v>19</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217</v>
      </c>
      <c r="AT167" s="227" t="s">
        <v>212</v>
      </c>
      <c r="AU167" s="227" t="s">
        <v>81</v>
      </c>
      <c r="AY167" s="19" t="s">
        <v>210</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217</v>
      </c>
      <c r="BM167" s="227" t="s">
        <v>5910</v>
      </c>
    </row>
    <row r="168" s="2" customFormat="1" ht="16.5" customHeight="1">
      <c r="A168" s="40"/>
      <c r="B168" s="41"/>
      <c r="C168" s="216" t="s">
        <v>865</v>
      </c>
      <c r="D168" s="216" t="s">
        <v>212</v>
      </c>
      <c r="E168" s="217" t="s">
        <v>5911</v>
      </c>
      <c r="F168" s="218" t="s">
        <v>5912</v>
      </c>
      <c r="G168" s="219" t="s">
        <v>356</v>
      </c>
      <c r="H168" s="220">
        <v>0.0040000000000000001</v>
      </c>
      <c r="I168" s="221"/>
      <c r="J168" s="222">
        <f>ROUND(I168*H168,2)</f>
        <v>0</v>
      </c>
      <c r="K168" s="218" t="s">
        <v>19</v>
      </c>
      <c r="L168" s="46"/>
      <c r="M168" s="223" t="s">
        <v>19</v>
      </c>
      <c r="N168" s="224" t="s">
        <v>45</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217</v>
      </c>
      <c r="AT168" s="227" t="s">
        <v>212</v>
      </c>
      <c r="AU168" s="227" t="s">
        <v>81</v>
      </c>
      <c r="AY168" s="19" t="s">
        <v>210</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217</v>
      </c>
      <c r="BM168" s="227" t="s">
        <v>5913</v>
      </c>
    </row>
    <row r="169" s="2" customFormat="1" ht="16.5" customHeight="1">
      <c r="A169" s="40"/>
      <c r="B169" s="41"/>
      <c r="C169" s="216" t="s">
        <v>872</v>
      </c>
      <c r="D169" s="216" t="s">
        <v>212</v>
      </c>
      <c r="E169" s="217" t="s">
        <v>5914</v>
      </c>
      <c r="F169" s="218" t="s">
        <v>5915</v>
      </c>
      <c r="G169" s="219" t="s">
        <v>270</v>
      </c>
      <c r="H169" s="220">
        <v>256</v>
      </c>
      <c r="I169" s="221"/>
      <c r="J169" s="222">
        <f>ROUND(I169*H169,2)</f>
        <v>0</v>
      </c>
      <c r="K169" s="218" t="s">
        <v>19</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217</v>
      </c>
      <c r="AT169" s="227" t="s">
        <v>212</v>
      </c>
      <c r="AU169" s="227" t="s">
        <v>81</v>
      </c>
      <c r="AY169" s="19" t="s">
        <v>210</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217</v>
      </c>
      <c r="BM169" s="227" t="s">
        <v>5916</v>
      </c>
    </row>
    <row r="170" s="2" customFormat="1" ht="16.5" customHeight="1">
      <c r="A170" s="40"/>
      <c r="B170" s="41"/>
      <c r="C170" s="216" t="s">
        <v>879</v>
      </c>
      <c r="D170" s="216" t="s">
        <v>212</v>
      </c>
      <c r="E170" s="217" t="s">
        <v>5917</v>
      </c>
      <c r="F170" s="218" t="s">
        <v>5918</v>
      </c>
      <c r="G170" s="219" t="s">
        <v>270</v>
      </c>
      <c r="H170" s="220">
        <v>256</v>
      </c>
      <c r="I170" s="221"/>
      <c r="J170" s="222">
        <f>ROUND(I170*H170,2)</f>
        <v>0</v>
      </c>
      <c r="K170" s="218" t="s">
        <v>19</v>
      </c>
      <c r="L170" s="46"/>
      <c r="M170" s="223" t="s">
        <v>19</v>
      </c>
      <c r="N170" s="224" t="s">
        <v>45</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217</v>
      </c>
      <c r="AT170" s="227" t="s">
        <v>212</v>
      </c>
      <c r="AU170" s="227" t="s">
        <v>81</v>
      </c>
      <c r="AY170" s="19" t="s">
        <v>210</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217</v>
      </c>
      <c r="BM170" s="227" t="s">
        <v>5919</v>
      </c>
    </row>
    <row r="171" s="2" customFormat="1" ht="16.5" customHeight="1">
      <c r="A171" s="40"/>
      <c r="B171" s="41"/>
      <c r="C171" s="216" t="s">
        <v>884</v>
      </c>
      <c r="D171" s="216" t="s">
        <v>212</v>
      </c>
      <c r="E171" s="217" t="s">
        <v>5920</v>
      </c>
      <c r="F171" s="218" t="s">
        <v>5921</v>
      </c>
      <c r="G171" s="219" t="s">
        <v>215</v>
      </c>
      <c r="H171" s="220">
        <v>12.800000000000001</v>
      </c>
      <c r="I171" s="221"/>
      <c r="J171" s="222">
        <f>ROUND(I171*H171,2)</f>
        <v>0</v>
      </c>
      <c r="K171" s="218" t="s">
        <v>19</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217</v>
      </c>
      <c r="AT171" s="227" t="s">
        <v>212</v>
      </c>
      <c r="AU171" s="227" t="s">
        <v>81</v>
      </c>
      <c r="AY171" s="19" t="s">
        <v>210</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217</v>
      </c>
      <c r="BM171" s="227" t="s">
        <v>5922</v>
      </c>
    </row>
    <row r="172" s="2" customFormat="1" ht="16.5" customHeight="1">
      <c r="A172" s="40"/>
      <c r="B172" s="41"/>
      <c r="C172" s="216" t="s">
        <v>891</v>
      </c>
      <c r="D172" s="216" t="s">
        <v>212</v>
      </c>
      <c r="E172" s="217" t="s">
        <v>5923</v>
      </c>
      <c r="F172" s="218" t="s">
        <v>5924</v>
      </c>
      <c r="G172" s="219" t="s">
        <v>868</v>
      </c>
      <c r="H172" s="220">
        <v>3</v>
      </c>
      <c r="I172" s="221"/>
      <c r="J172" s="222">
        <f>ROUND(I172*H172,2)</f>
        <v>0</v>
      </c>
      <c r="K172" s="218" t="s">
        <v>19</v>
      </c>
      <c r="L172" s="46"/>
      <c r="M172" s="223" t="s">
        <v>19</v>
      </c>
      <c r="N172" s="224" t="s">
        <v>45</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217</v>
      </c>
      <c r="AT172" s="227" t="s">
        <v>212</v>
      </c>
      <c r="AU172" s="227" t="s">
        <v>81</v>
      </c>
      <c r="AY172" s="19" t="s">
        <v>210</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217</v>
      </c>
      <c r="BM172" s="227" t="s">
        <v>5925</v>
      </c>
    </row>
    <row r="173" s="2" customFormat="1" ht="16.5" customHeight="1">
      <c r="A173" s="40"/>
      <c r="B173" s="41"/>
      <c r="C173" s="216" t="s">
        <v>896</v>
      </c>
      <c r="D173" s="216" t="s">
        <v>212</v>
      </c>
      <c r="E173" s="217" t="s">
        <v>5926</v>
      </c>
      <c r="F173" s="218" t="s">
        <v>5927</v>
      </c>
      <c r="G173" s="219" t="s">
        <v>3606</v>
      </c>
      <c r="H173" s="220">
        <v>6.4000000000000004</v>
      </c>
      <c r="I173" s="221"/>
      <c r="J173" s="222">
        <f>ROUND(I173*H173,2)</f>
        <v>0</v>
      </c>
      <c r="K173" s="218" t="s">
        <v>19</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217</v>
      </c>
      <c r="AT173" s="227" t="s">
        <v>212</v>
      </c>
      <c r="AU173" s="227" t="s">
        <v>81</v>
      </c>
      <c r="AY173" s="19" t="s">
        <v>210</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217</v>
      </c>
      <c r="BM173" s="227" t="s">
        <v>5928</v>
      </c>
    </row>
    <row r="174" s="2" customFormat="1" ht="16.5" customHeight="1">
      <c r="A174" s="40"/>
      <c r="B174" s="41"/>
      <c r="C174" s="216" t="s">
        <v>901</v>
      </c>
      <c r="D174" s="216" t="s">
        <v>212</v>
      </c>
      <c r="E174" s="217" t="s">
        <v>5929</v>
      </c>
      <c r="F174" s="218" t="s">
        <v>5930</v>
      </c>
      <c r="G174" s="219" t="s">
        <v>270</v>
      </c>
      <c r="H174" s="220">
        <v>256</v>
      </c>
      <c r="I174" s="221"/>
      <c r="J174" s="222">
        <f>ROUND(I174*H174,2)</f>
        <v>0</v>
      </c>
      <c r="K174" s="218" t="s">
        <v>19</v>
      </c>
      <c r="L174" s="46"/>
      <c r="M174" s="223" t="s">
        <v>19</v>
      </c>
      <c r="N174" s="224" t="s">
        <v>45</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217</v>
      </c>
      <c r="AT174" s="227" t="s">
        <v>212</v>
      </c>
      <c r="AU174" s="227" t="s">
        <v>81</v>
      </c>
      <c r="AY174" s="19" t="s">
        <v>210</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217</v>
      </c>
      <c r="BM174" s="227" t="s">
        <v>5931</v>
      </c>
    </row>
    <row r="175" s="2" customFormat="1" ht="16.5" customHeight="1">
      <c r="A175" s="40"/>
      <c r="B175" s="41"/>
      <c r="C175" s="216" t="s">
        <v>908</v>
      </c>
      <c r="D175" s="216" t="s">
        <v>212</v>
      </c>
      <c r="E175" s="217" t="s">
        <v>5932</v>
      </c>
      <c r="F175" s="218" t="s">
        <v>5933</v>
      </c>
      <c r="G175" s="219" t="s">
        <v>215</v>
      </c>
      <c r="H175" s="220">
        <v>6.4000000000000004</v>
      </c>
      <c r="I175" s="221"/>
      <c r="J175" s="222">
        <f>ROUND(I175*H175,2)</f>
        <v>0</v>
      </c>
      <c r="K175" s="218" t="s">
        <v>19</v>
      </c>
      <c r="L175" s="46"/>
      <c r="M175" s="290" t="s">
        <v>19</v>
      </c>
      <c r="N175" s="291" t="s">
        <v>45</v>
      </c>
      <c r="O175" s="292"/>
      <c r="P175" s="293">
        <f>O175*H175</f>
        <v>0</v>
      </c>
      <c r="Q175" s="293">
        <v>0</v>
      </c>
      <c r="R175" s="293">
        <f>Q175*H175</f>
        <v>0</v>
      </c>
      <c r="S175" s="293">
        <v>0</v>
      </c>
      <c r="T175" s="294">
        <f>S175*H175</f>
        <v>0</v>
      </c>
      <c r="U175" s="40"/>
      <c r="V175" s="40"/>
      <c r="W175" s="40"/>
      <c r="X175" s="40"/>
      <c r="Y175" s="40"/>
      <c r="Z175" s="40"/>
      <c r="AA175" s="40"/>
      <c r="AB175" s="40"/>
      <c r="AC175" s="40"/>
      <c r="AD175" s="40"/>
      <c r="AE175" s="40"/>
      <c r="AR175" s="227" t="s">
        <v>217</v>
      </c>
      <c r="AT175" s="227" t="s">
        <v>212</v>
      </c>
      <c r="AU175" s="227" t="s">
        <v>81</v>
      </c>
      <c r="AY175" s="19" t="s">
        <v>210</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217</v>
      </c>
      <c r="BM175" s="227" t="s">
        <v>5934</v>
      </c>
    </row>
    <row r="176" s="2" customFormat="1" ht="6.96" customHeight="1">
      <c r="A176" s="40"/>
      <c r="B176" s="61"/>
      <c r="C176" s="62"/>
      <c r="D176" s="62"/>
      <c r="E176" s="62"/>
      <c r="F176" s="62"/>
      <c r="G176" s="62"/>
      <c r="H176" s="62"/>
      <c r="I176" s="62"/>
      <c r="J176" s="62"/>
      <c r="K176" s="62"/>
      <c r="L176" s="46"/>
      <c r="M176" s="40"/>
      <c r="O176" s="40"/>
      <c r="P176" s="40"/>
      <c r="Q176" s="40"/>
      <c r="R176" s="40"/>
      <c r="S176" s="40"/>
      <c r="T176" s="40"/>
      <c r="U176" s="40"/>
      <c r="V176" s="40"/>
      <c r="W176" s="40"/>
      <c r="X176" s="40"/>
      <c r="Y176" s="40"/>
      <c r="Z176" s="40"/>
      <c r="AA176" s="40"/>
      <c r="AB176" s="40"/>
      <c r="AC176" s="40"/>
      <c r="AD176" s="40"/>
      <c r="AE176" s="40"/>
    </row>
  </sheetData>
  <sheetProtection sheet="1" autoFilter="0" formatColumns="0" formatRows="0" objects="1" scenarios="1" spinCount="100000" saltValue="0JCdE80BeY+N6XBG9xvNylZjphEVUZ82+wsduvfuASZVf4PpK173XoLwG2+NPLCvqwNY11sBEGYLHv9OQd1Rjg==" hashValue="zp/LgKLrhaIllDLFFhkcBoz5nhyergNwIIxtIfzXvy6eImy2AWlc+bbuaBYJrVyKtSLGulLftg2/3Uctqz1f5Q==" algorithmName="SHA-512" password="CC35"/>
  <autoFilter ref="C91:K17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165</v>
      </c>
    </row>
    <row r="3" s="1" customFormat="1" ht="6.96" customHeight="1">
      <c r="B3" s="141"/>
      <c r="C3" s="142"/>
      <c r="D3" s="142"/>
      <c r="E3" s="142"/>
      <c r="F3" s="142"/>
      <c r="G3" s="142"/>
      <c r="H3" s="142"/>
      <c r="I3" s="142"/>
      <c r="J3" s="142"/>
      <c r="K3" s="142"/>
      <c r="L3" s="22"/>
      <c r="AT3" s="19" t="s">
        <v>83</v>
      </c>
    </row>
    <row r="4" s="1" customFormat="1" ht="24.96" customHeight="1">
      <c r="B4" s="22"/>
      <c r="D4" s="143" t="s">
        <v>166</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Revitalizace Starého děkanství, Nymburk</v>
      </c>
      <c r="F7" s="145"/>
      <c r="G7" s="145"/>
      <c r="H7" s="145"/>
      <c r="L7" s="22"/>
    </row>
    <row r="8" s="1" customFormat="1" ht="12" customHeight="1">
      <c r="B8" s="22"/>
      <c r="D8" s="145" t="s">
        <v>167</v>
      </c>
      <c r="L8" s="22"/>
    </row>
    <row r="9" s="2" customFormat="1" ht="16.5" customHeight="1">
      <c r="A9" s="40"/>
      <c r="B9" s="46"/>
      <c r="C9" s="40"/>
      <c r="D9" s="40"/>
      <c r="E9" s="146" t="s">
        <v>4931</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169</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2183</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27</v>
      </c>
      <c r="G14" s="40"/>
      <c r="H14" s="40"/>
      <c r="I14" s="145" t="s">
        <v>23</v>
      </c>
      <c r="J14" s="150" t="str">
        <f>'Rekapitulace stavby'!AN8</f>
        <v>2. 5. 2022</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28</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32</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5" t="s">
        <v>28</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35</v>
      </c>
      <c r="E25" s="40"/>
      <c r="F25" s="40"/>
      <c r="G25" s="40"/>
      <c r="H25" s="40"/>
      <c r="I25" s="145" t="s">
        <v>26</v>
      </c>
      <c r="J25" s="135" t="str">
        <f>IF('Rekapitulace stavby'!AN19="","",'Rekapitulace stavby'!AN19)</f>
        <v>47747528</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Veronika Šoulová</v>
      </c>
      <c r="F26" s="40"/>
      <c r="G26" s="40"/>
      <c r="H26" s="40"/>
      <c r="I26" s="145" t="s">
        <v>28</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ROUND(J87,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ROUND((SUM(BE87:BE93)),  2)</f>
        <v>0</v>
      </c>
      <c r="G35" s="40"/>
      <c r="H35" s="40"/>
      <c r="I35" s="160">
        <v>0.20999999999999999</v>
      </c>
      <c r="J35" s="159">
        <f>ROUND(((SUM(BE87:BE93))*I35),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ROUND((SUM(BF87:BF93)),  2)</f>
        <v>0</v>
      </c>
      <c r="G36" s="40"/>
      <c r="H36" s="40"/>
      <c r="I36" s="160">
        <v>0.14999999999999999</v>
      </c>
      <c r="J36" s="159">
        <f>ROUND(((SUM(BF87:BF93))*I36),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ROUND((SUM(BG87:BG93)),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ROUND((SUM(BH87:BH93)),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ROUND((SUM(BI87:BI93)),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173</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Revitalizace Starého děkanství, Nymburk</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167</v>
      </c>
      <c r="D51" s="24"/>
      <c r="E51" s="24"/>
      <c r="F51" s="24"/>
      <c r="G51" s="24"/>
      <c r="H51" s="24"/>
      <c r="I51" s="24"/>
      <c r="J51" s="24"/>
      <c r="K51" s="24"/>
      <c r="L51" s="22"/>
    </row>
    <row r="52" s="2" customFormat="1" ht="16.5" customHeight="1">
      <c r="A52" s="40"/>
      <c r="B52" s="41"/>
      <c r="C52" s="42"/>
      <c r="D52" s="42"/>
      <c r="E52" s="172" t="s">
        <v>4931</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169</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VRN - Vedlejší rozpočtové náklady</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2. 5. 2022</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31</v>
      </c>
      <c r="J58" s="38" t="str">
        <f>E23</f>
        <v>FAPAL s.r.o.</v>
      </c>
      <c r="K58" s="42"/>
      <c r="L58" s="148"/>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35</v>
      </c>
      <c r="J59" s="38" t="str">
        <f>E26</f>
        <v>Veronika Šoulová</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174</v>
      </c>
      <c r="D61" s="175"/>
      <c r="E61" s="175"/>
      <c r="F61" s="175"/>
      <c r="G61" s="175"/>
      <c r="H61" s="175"/>
      <c r="I61" s="175"/>
      <c r="J61" s="176" t="s">
        <v>175</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J87</f>
        <v>0</v>
      </c>
      <c r="K63" s="42"/>
      <c r="L63" s="148"/>
      <c r="S63" s="40"/>
      <c r="T63" s="40"/>
      <c r="U63" s="40"/>
      <c r="V63" s="40"/>
      <c r="W63" s="40"/>
      <c r="X63" s="40"/>
      <c r="Y63" s="40"/>
      <c r="Z63" s="40"/>
      <c r="AA63" s="40"/>
      <c r="AB63" s="40"/>
      <c r="AC63" s="40"/>
      <c r="AD63" s="40"/>
      <c r="AE63" s="40"/>
      <c r="AU63" s="19" t="s">
        <v>176</v>
      </c>
    </row>
    <row r="64" s="9" customFormat="1" ht="24.96" customHeight="1">
      <c r="A64" s="9"/>
      <c r="B64" s="178"/>
      <c r="C64" s="179"/>
      <c r="D64" s="180" t="s">
        <v>2183</v>
      </c>
      <c r="E64" s="181"/>
      <c r="F64" s="181"/>
      <c r="G64" s="181"/>
      <c r="H64" s="181"/>
      <c r="I64" s="181"/>
      <c r="J64" s="182">
        <f>J88</f>
        <v>0</v>
      </c>
      <c r="K64" s="179"/>
      <c r="L64" s="183"/>
      <c r="S64" s="9"/>
      <c r="T64" s="9"/>
      <c r="U64" s="9"/>
      <c r="V64" s="9"/>
      <c r="W64" s="9"/>
      <c r="X64" s="9"/>
      <c r="Y64" s="9"/>
      <c r="Z64" s="9"/>
      <c r="AA64" s="9"/>
      <c r="AB64" s="9"/>
      <c r="AC64" s="9"/>
      <c r="AD64" s="9"/>
      <c r="AE64" s="9"/>
    </row>
    <row r="65" s="10" customFormat="1" ht="19.92" customHeight="1">
      <c r="A65" s="10"/>
      <c r="B65" s="184"/>
      <c r="C65" s="126"/>
      <c r="D65" s="185" t="s">
        <v>2184</v>
      </c>
      <c r="E65" s="186"/>
      <c r="F65" s="186"/>
      <c r="G65" s="186"/>
      <c r="H65" s="186"/>
      <c r="I65" s="186"/>
      <c r="J65" s="187">
        <f>J89</f>
        <v>0</v>
      </c>
      <c r="K65" s="126"/>
      <c r="L65" s="18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8"/>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8"/>
      <c r="S71" s="40"/>
      <c r="T71" s="40"/>
      <c r="U71" s="40"/>
      <c r="V71" s="40"/>
      <c r="W71" s="40"/>
      <c r="X71" s="40"/>
      <c r="Y71" s="40"/>
      <c r="Z71" s="40"/>
      <c r="AA71" s="40"/>
      <c r="AB71" s="40"/>
      <c r="AC71" s="40"/>
      <c r="AD71" s="40"/>
      <c r="AE71" s="40"/>
    </row>
    <row r="72" s="2" customFormat="1" ht="24.96" customHeight="1">
      <c r="A72" s="40"/>
      <c r="B72" s="41"/>
      <c r="C72" s="25" t="s">
        <v>195</v>
      </c>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16.5" customHeight="1">
      <c r="A75" s="40"/>
      <c r="B75" s="41"/>
      <c r="C75" s="42"/>
      <c r="D75" s="42"/>
      <c r="E75" s="172" t="str">
        <f>E7</f>
        <v>Revitalizace Starého děkanství, Nymburk</v>
      </c>
      <c r="F75" s="34"/>
      <c r="G75" s="34"/>
      <c r="H75" s="34"/>
      <c r="I75" s="42"/>
      <c r="J75" s="42"/>
      <c r="K75" s="42"/>
      <c r="L75" s="148"/>
      <c r="S75" s="40"/>
      <c r="T75" s="40"/>
      <c r="U75" s="40"/>
      <c r="V75" s="40"/>
      <c r="W75" s="40"/>
      <c r="X75" s="40"/>
      <c r="Y75" s="40"/>
      <c r="Z75" s="40"/>
      <c r="AA75" s="40"/>
      <c r="AB75" s="40"/>
      <c r="AC75" s="40"/>
      <c r="AD75" s="40"/>
      <c r="AE75" s="40"/>
    </row>
    <row r="76" s="1" customFormat="1" ht="12" customHeight="1">
      <c r="B76" s="23"/>
      <c r="C76" s="34" t="s">
        <v>167</v>
      </c>
      <c r="D76" s="24"/>
      <c r="E76" s="24"/>
      <c r="F76" s="24"/>
      <c r="G76" s="24"/>
      <c r="H76" s="24"/>
      <c r="I76" s="24"/>
      <c r="J76" s="24"/>
      <c r="K76" s="24"/>
      <c r="L76" s="22"/>
    </row>
    <row r="77" s="2" customFormat="1" ht="16.5" customHeight="1">
      <c r="A77" s="40"/>
      <c r="B77" s="41"/>
      <c r="C77" s="42"/>
      <c r="D77" s="42"/>
      <c r="E77" s="172" t="s">
        <v>4931</v>
      </c>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169</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71" t="str">
        <f>E11</f>
        <v>VRN - Vedlejší rozpočtové náklady</v>
      </c>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2. 5. 2022</v>
      </c>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 xml:space="preserve"> </v>
      </c>
      <c r="G83" s="42"/>
      <c r="H83" s="42"/>
      <c r="I83" s="34" t="s">
        <v>31</v>
      </c>
      <c r="J83" s="38" t="str">
        <f>E23</f>
        <v>FAPAL s.r.o.</v>
      </c>
      <c r="K83" s="42"/>
      <c r="L83" s="148"/>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IF(E20="","",E20)</f>
        <v>Vyplň údaj</v>
      </c>
      <c r="G84" s="42"/>
      <c r="H84" s="42"/>
      <c r="I84" s="34" t="s">
        <v>35</v>
      </c>
      <c r="J84" s="38" t="str">
        <f>E26</f>
        <v>Veronika Šoulová</v>
      </c>
      <c r="K84" s="42"/>
      <c r="L84" s="148"/>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11" customFormat="1" ht="29.28" customHeight="1">
      <c r="A86" s="189"/>
      <c r="B86" s="190"/>
      <c r="C86" s="191" t="s">
        <v>196</v>
      </c>
      <c r="D86" s="192" t="s">
        <v>59</v>
      </c>
      <c r="E86" s="192" t="s">
        <v>55</v>
      </c>
      <c r="F86" s="192" t="s">
        <v>56</v>
      </c>
      <c r="G86" s="192" t="s">
        <v>197</v>
      </c>
      <c r="H86" s="192" t="s">
        <v>198</v>
      </c>
      <c r="I86" s="192" t="s">
        <v>199</v>
      </c>
      <c r="J86" s="192" t="s">
        <v>175</v>
      </c>
      <c r="K86" s="193" t="s">
        <v>200</v>
      </c>
      <c r="L86" s="194"/>
      <c r="M86" s="94" t="s">
        <v>19</v>
      </c>
      <c r="N86" s="95" t="s">
        <v>44</v>
      </c>
      <c r="O86" s="95" t="s">
        <v>201</v>
      </c>
      <c r="P86" s="95" t="s">
        <v>202</v>
      </c>
      <c r="Q86" s="95" t="s">
        <v>203</v>
      </c>
      <c r="R86" s="95" t="s">
        <v>204</v>
      </c>
      <c r="S86" s="95" t="s">
        <v>205</v>
      </c>
      <c r="T86" s="96" t="s">
        <v>206</v>
      </c>
      <c r="U86" s="189"/>
      <c r="V86" s="189"/>
      <c r="W86" s="189"/>
      <c r="X86" s="189"/>
      <c r="Y86" s="189"/>
      <c r="Z86" s="189"/>
      <c r="AA86" s="189"/>
      <c r="AB86" s="189"/>
      <c r="AC86" s="189"/>
      <c r="AD86" s="189"/>
      <c r="AE86" s="189"/>
    </row>
    <row r="87" s="2" customFormat="1" ht="22.8" customHeight="1">
      <c r="A87" s="40"/>
      <c r="B87" s="41"/>
      <c r="C87" s="101" t="s">
        <v>207</v>
      </c>
      <c r="D87" s="42"/>
      <c r="E87" s="42"/>
      <c r="F87" s="42"/>
      <c r="G87" s="42"/>
      <c r="H87" s="42"/>
      <c r="I87" s="42"/>
      <c r="J87" s="195">
        <f>BK87</f>
        <v>0</v>
      </c>
      <c r="K87" s="42"/>
      <c r="L87" s="46"/>
      <c r="M87" s="97"/>
      <c r="N87" s="196"/>
      <c r="O87" s="98"/>
      <c r="P87" s="197">
        <f>P88</f>
        <v>0</v>
      </c>
      <c r="Q87" s="98"/>
      <c r="R87" s="197">
        <f>R88</f>
        <v>0</v>
      </c>
      <c r="S87" s="98"/>
      <c r="T87" s="198">
        <f>T88</f>
        <v>0</v>
      </c>
      <c r="U87" s="40"/>
      <c r="V87" s="40"/>
      <c r="W87" s="40"/>
      <c r="X87" s="40"/>
      <c r="Y87" s="40"/>
      <c r="Z87" s="40"/>
      <c r="AA87" s="40"/>
      <c r="AB87" s="40"/>
      <c r="AC87" s="40"/>
      <c r="AD87" s="40"/>
      <c r="AE87" s="40"/>
      <c r="AT87" s="19" t="s">
        <v>73</v>
      </c>
      <c r="AU87" s="19" t="s">
        <v>176</v>
      </c>
      <c r="BK87" s="199">
        <f>BK88</f>
        <v>0</v>
      </c>
    </row>
    <row r="88" s="12" customFormat="1" ht="25.92" customHeight="1">
      <c r="A88" s="12"/>
      <c r="B88" s="200"/>
      <c r="C88" s="201"/>
      <c r="D88" s="202" t="s">
        <v>73</v>
      </c>
      <c r="E88" s="203" t="s">
        <v>93</v>
      </c>
      <c r="F88" s="203" t="s">
        <v>94</v>
      </c>
      <c r="G88" s="201"/>
      <c r="H88" s="201"/>
      <c r="I88" s="204"/>
      <c r="J88" s="205">
        <f>BK88</f>
        <v>0</v>
      </c>
      <c r="K88" s="201"/>
      <c r="L88" s="206"/>
      <c r="M88" s="207"/>
      <c r="N88" s="208"/>
      <c r="O88" s="208"/>
      <c r="P88" s="209">
        <f>P89</f>
        <v>0</v>
      </c>
      <c r="Q88" s="208"/>
      <c r="R88" s="209">
        <f>R89</f>
        <v>0</v>
      </c>
      <c r="S88" s="208"/>
      <c r="T88" s="210">
        <f>T89</f>
        <v>0</v>
      </c>
      <c r="U88" s="12"/>
      <c r="V88" s="12"/>
      <c r="W88" s="12"/>
      <c r="X88" s="12"/>
      <c r="Y88" s="12"/>
      <c r="Z88" s="12"/>
      <c r="AA88" s="12"/>
      <c r="AB88" s="12"/>
      <c r="AC88" s="12"/>
      <c r="AD88" s="12"/>
      <c r="AE88" s="12"/>
      <c r="AR88" s="211" t="s">
        <v>267</v>
      </c>
      <c r="AT88" s="212" t="s">
        <v>73</v>
      </c>
      <c r="AU88" s="212" t="s">
        <v>74</v>
      </c>
      <c r="AY88" s="211" t="s">
        <v>210</v>
      </c>
      <c r="BK88" s="213">
        <f>BK89</f>
        <v>0</v>
      </c>
    </row>
    <row r="89" s="12" customFormat="1" ht="22.8" customHeight="1">
      <c r="A89" s="12"/>
      <c r="B89" s="200"/>
      <c r="C89" s="201"/>
      <c r="D89" s="202" t="s">
        <v>73</v>
      </c>
      <c r="E89" s="214" t="s">
        <v>2188</v>
      </c>
      <c r="F89" s="214" t="s">
        <v>2189</v>
      </c>
      <c r="G89" s="201"/>
      <c r="H89" s="201"/>
      <c r="I89" s="204"/>
      <c r="J89" s="215">
        <f>BK89</f>
        <v>0</v>
      </c>
      <c r="K89" s="201"/>
      <c r="L89" s="206"/>
      <c r="M89" s="207"/>
      <c r="N89" s="208"/>
      <c r="O89" s="208"/>
      <c r="P89" s="209">
        <f>SUM(P90:P93)</f>
        <v>0</v>
      </c>
      <c r="Q89" s="208"/>
      <c r="R89" s="209">
        <f>SUM(R90:R93)</f>
        <v>0</v>
      </c>
      <c r="S89" s="208"/>
      <c r="T89" s="210">
        <f>SUM(T90:T93)</f>
        <v>0</v>
      </c>
      <c r="U89" s="12"/>
      <c r="V89" s="12"/>
      <c r="W89" s="12"/>
      <c r="X89" s="12"/>
      <c r="Y89" s="12"/>
      <c r="Z89" s="12"/>
      <c r="AA89" s="12"/>
      <c r="AB89" s="12"/>
      <c r="AC89" s="12"/>
      <c r="AD89" s="12"/>
      <c r="AE89" s="12"/>
      <c r="AR89" s="211" t="s">
        <v>267</v>
      </c>
      <c r="AT89" s="212" t="s">
        <v>73</v>
      </c>
      <c r="AU89" s="212" t="s">
        <v>81</v>
      </c>
      <c r="AY89" s="211" t="s">
        <v>210</v>
      </c>
      <c r="BK89" s="213">
        <f>SUM(BK90:BK93)</f>
        <v>0</v>
      </c>
    </row>
    <row r="90" s="2" customFormat="1" ht="16.5" customHeight="1">
      <c r="A90" s="40"/>
      <c r="B90" s="41"/>
      <c r="C90" s="216" t="s">
        <v>81</v>
      </c>
      <c r="D90" s="216" t="s">
        <v>212</v>
      </c>
      <c r="E90" s="217" t="s">
        <v>5935</v>
      </c>
      <c r="F90" s="218" t="s">
        <v>5936</v>
      </c>
      <c r="G90" s="219" t="s">
        <v>2246</v>
      </c>
      <c r="H90" s="220">
        <v>1</v>
      </c>
      <c r="I90" s="221"/>
      <c r="J90" s="222">
        <f>ROUND(I90*H90,2)</f>
        <v>0</v>
      </c>
      <c r="K90" s="218" t="s">
        <v>296</v>
      </c>
      <c r="L90" s="46"/>
      <c r="M90" s="223" t="s">
        <v>19</v>
      </c>
      <c r="N90" s="224" t="s">
        <v>45</v>
      </c>
      <c r="O90" s="86"/>
      <c r="P90" s="225">
        <f>O90*H90</f>
        <v>0</v>
      </c>
      <c r="Q90" s="225">
        <v>0</v>
      </c>
      <c r="R90" s="225">
        <f>Q90*H90</f>
        <v>0</v>
      </c>
      <c r="S90" s="225">
        <v>0</v>
      </c>
      <c r="T90" s="226">
        <f>S90*H90</f>
        <v>0</v>
      </c>
      <c r="U90" s="40"/>
      <c r="V90" s="40"/>
      <c r="W90" s="40"/>
      <c r="X90" s="40"/>
      <c r="Y90" s="40"/>
      <c r="Z90" s="40"/>
      <c r="AA90" s="40"/>
      <c r="AB90" s="40"/>
      <c r="AC90" s="40"/>
      <c r="AD90" s="40"/>
      <c r="AE90" s="40"/>
      <c r="AR90" s="227" t="s">
        <v>2192</v>
      </c>
      <c r="AT90" s="227" t="s">
        <v>212</v>
      </c>
      <c r="AU90" s="227" t="s">
        <v>83</v>
      </c>
      <c r="AY90" s="19" t="s">
        <v>210</v>
      </c>
      <c r="BE90" s="228">
        <f>IF(N90="základní",J90,0)</f>
        <v>0</v>
      </c>
      <c r="BF90" s="228">
        <f>IF(N90="snížená",J90,0)</f>
        <v>0</v>
      </c>
      <c r="BG90" s="228">
        <f>IF(N90="zákl. přenesená",J90,0)</f>
        <v>0</v>
      </c>
      <c r="BH90" s="228">
        <f>IF(N90="sníž. přenesená",J90,0)</f>
        <v>0</v>
      </c>
      <c r="BI90" s="228">
        <f>IF(N90="nulová",J90,0)</f>
        <v>0</v>
      </c>
      <c r="BJ90" s="19" t="s">
        <v>81</v>
      </c>
      <c r="BK90" s="228">
        <f>ROUND(I90*H90,2)</f>
        <v>0</v>
      </c>
      <c r="BL90" s="19" t="s">
        <v>2192</v>
      </c>
      <c r="BM90" s="227" t="s">
        <v>5937</v>
      </c>
    </row>
    <row r="91" s="2" customFormat="1" ht="16.5" customHeight="1">
      <c r="A91" s="40"/>
      <c r="B91" s="41"/>
      <c r="C91" s="216" t="s">
        <v>83</v>
      </c>
      <c r="D91" s="216" t="s">
        <v>212</v>
      </c>
      <c r="E91" s="217" t="s">
        <v>5938</v>
      </c>
      <c r="F91" s="218" t="s">
        <v>5939</v>
      </c>
      <c r="G91" s="219" t="s">
        <v>295</v>
      </c>
      <c r="H91" s="220">
        <v>1</v>
      </c>
      <c r="I91" s="221"/>
      <c r="J91" s="222">
        <f>ROUND(I91*H91,2)</f>
        <v>0</v>
      </c>
      <c r="K91" s="218" t="s">
        <v>296</v>
      </c>
      <c r="L91" s="46"/>
      <c r="M91" s="223" t="s">
        <v>19</v>
      </c>
      <c r="N91" s="224" t="s">
        <v>45</v>
      </c>
      <c r="O91" s="86"/>
      <c r="P91" s="225">
        <f>O91*H91</f>
        <v>0</v>
      </c>
      <c r="Q91" s="225">
        <v>0</v>
      </c>
      <c r="R91" s="225">
        <f>Q91*H91</f>
        <v>0</v>
      </c>
      <c r="S91" s="225">
        <v>0</v>
      </c>
      <c r="T91" s="226">
        <f>S91*H91</f>
        <v>0</v>
      </c>
      <c r="U91" s="40"/>
      <c r="V91" s="40"/>
      <c r="W91" s="40"/>
      <c r="X91" s="40"/>
      <c r="Y91" s="40"/>
      <c r="Z91" s="40"/>
      <c r="AA91" s="40"/>
      <c r="AB91" s="40"/>
      <c r="AC91" s="40"/>
      <c r="AD91" s="40"/>
      <c r="AE91" s="40"/>
      <c r="AR91" s="227" t="s">
        <v>2192</v>
      </c>
      <c r="AT91" s="227" t="s">
        <v>212</v>
      </c>
      <c r="AU91" s="227" t="s">
        <v>83</v>
      </c>
      <c r="AY91" s="19" t="s">
        <v>210</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2192</v>
      </c>
      <c r="BM91" s="227" t="s">
        <v>5940</v>
      </c>
    </row>
    <row r="92" s="2" customFormat="1" ht="16.5" customHeight="1">
      <c r="A92" s="40"/>
      <c r="B92" s="41"/>
      <c r="C92" s="216" t="s">
        <v>91</v>
      </c>
      <c r="D92" s="216" t="s">
        <v>212</v>
      </c>
      <c r="E92" s="217" t="s">
        <v>5941</v>
      </c>
      <c r="F92" s="218" t="s">
        <v>5942</v>
      </c>
      <c r="G92" s="219" t="s">
        <v>295</v>
      </c>
      <c r="H92" s="220">
        <v>1</v>
      </c>
      <c r="I92" s="221"/>
      <c r="J92" s="222">
        <f>ROUND(I92*H92,2)</f>
        <v>0</v>
      </c>
      <c r="K92" s="218" t="s">
        <v>296</v>
      </c>
      <c r="L92" s="46"/>
      <c r="M92" s="223" t="s">
        <v>19</v>
      </c>
      <c r="N92" s="224" t="s">
        <v>45</v>
      </c>
      <c r="O92" s="86"/>
      <c r="P92" s="225">
        <f>O92*H92</f>
        <v>0</v>
      </c>
      <c r="Q92" s="225">
        <v>0</v>
      </c>
      <c r="R92" s="225">
        <f>Q92*H92</f>
        <v>0</v>
      </c>
      <c r="S92" s="225">
        <v>0</v>
      </c>
      <c r="T92" s="226">
        <f>S92*H92</f>
        <v>0</v>
      </c>
      <c r="U92" s="40"/>
      <c r="V92" s="40"/>
      <c r="W92" s="40"/>
      <c r="X92" s="40"/>
      <c r="Y92" s="40"/>
      <c r="Z92" s="40"/>
      <c r="AA92" s="40"/>
      <c r="AB92" s="40"/>
      <c r="AC92" s="40"/>
      <c r="AD92" s="40"/>
      <c r="AE92" s="40"/>
      <c r="AR92" s="227" t="s">
        <v>2192</v>
      </c>
      <c r="AT92" s="227" t="s">
        <v>212</v>
      </c>
      <c r="AU92" s="227" t="s">
        <v>83</v>
      </c>
      <c r="AY92" s="19" t="s">
        <v>210</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2192</v>
      </c>
      <c r="BM92" s="227" t="s">
        <v>5943</v>
      </c>
    </row>
    <row r="93" s="2" customFormat="1" ht="16.5" customHeight="1">
      <c r="A93" s="40"/>
      <c r="B93" s="41"/>
      <c r="C93" s="216" t="s">
        <v>217</v>
      </c>
      <c r="D93" s="216" t="s">
        <v>212</v>
      </c>
      <c r="E93" s="217" t="s">
        <v>5944</v>
      </c>
      <c r="F93" s="218" t="s">
        <v>5945</v>
      </c>
      <c r="G93" s="219" t="s">
        <v>295</v>
      </c>
      <c r="H93" s="220">
        <v>1</v>
      </c>
      <c r="I93" s="221"/>
      <c r="J93" s="222">
        <f>ROUND(I93*H93,2)</f>
        <v>0</v>
      </c>
      <c r="K93" s="218" t="s">
        <v>296</v>
      </c>
      <c r="L93" s="46"/>
      <c r="M93" s="290" t="s">
        <v>19</v>
      </c>
      <c r="N93" s="291" t="s">
        <v>45</v>
      </c>
      <c r="O93" s="292"/>
      <c r="P93" s="293">
        <f>O93*H93</f>
        <v>0</v>
      </c>
      <c r="Q93" s="293">
        <v>0</v>
      </c>
      <c r="R93" s="293">
        <f>Q93*H93</f>
        <v>0</v>
      </c>
      <c r="S93" s="293">
        <v>0</v>
      </c>
      <c r="T93" s="294">
        <f>S93*H93</f>
        <v>0</v>
      </c>
      <c r="U93" s="40"/>
      <c r="V93" s="40"/>
      <c r="W93" s="40"/>
      <c r="X93" s="40"/>
      <c r="Y93" s="40"/>
      <c r="Z93" s="40"/>
      <c r="AA93" s="40"/>
      <c r="AB93" s="40"/>
      <c r="AC93" s="40"/>
      <c r="AD93" s="40"/>
      <c r="AE93" s="40"/>
      <c r="AR93" s="227" t="s">
        <v>2192</v>
      </c>
      <c r="AT93" s="227" t="s">
        <v>212</v>
      </c>
      <c r="AU93" s="227" t="s">
        <v>83</v>
      </c>
      <c r="AY93" s="19" t="s">
        <v>210</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2192</v>
      </c>
      <c r="BM93" s="227" t="s">
        <v>5946</v>
      </c>
    </row>
    <row r="94" s="2" customFormat="1" ht="6.96" customHeight="1">
      <c r="A94" s="40"/>
      <c r="B94" s="61"/>
      <c r="C94" s="62"/>
      <c r="D94" s="62"/>
      <c r="E94" s="62"/>
      <c r="F94" s="62"/>
      <c r="G94" s="62"/>
      <c r="H94" s="62"/>
      <c r="I94" s="62"/>
      <c r="J94" s="62"/>
      <c r="K94" s="62"/>
      <c r="L94" s="46"/>
      <c r="M94" s="40"/>
      <c r="O94" s="40"/>
      <c r="P94" s="40"/>
      <c r="Q94" s="40"/>
      <c r="R94" s="40"/>
      <c r="S94" s="40"/>
      <c r="T94" s="40"/>
      <c r="U94" s="40"/>
      <c r="V94" s="40"/>
      <c r="W94" s="40"/>
      <c r="X94" s="40"/>
      <c r="Y94" s="40"/>
      <c r="Z94" s="40"/>
      <c r="AA94" s="40"/>
      <c r="AB94" s="40"/>
      <c r="AC94" s="40"/>
      <c r="AD94" s="40"/>
      <c r="AE94" s="40"/>
    </row>
  </sheetData>
  <sheetProtection sheet="1" autoFilter="0" formatColumns="0" formatRows="0" objects="1" scenarios="1" spinCount="100000" saltValue="HJVDSj7Np3y3EBdNr2SryyhmUnDYgnockcu0jqR2gvy6BZIN8+WwYXT0yy4f/GgrRx+XvEN0Zr+jbZdkC6VmQg==" hashValue="lnPoJoEIYjxnCfeYjYgHSNP5/p1bP2h9Zs2lBUTBrf9nnxBIOPKQIFNrWhZXnjlKrFqI6wYBc0cC6rJvEJGpCQ==" algorithmName="SHA-512" password="CC35"/>
  <autoFilter ref="C86:K9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7" customWidth="1"/>
    <col min="2" max="2" width="1.667969" style="307" customWidth="1"/>
    <col min="3" max="4" width="5" style="307" customWidth="1"/>
    <col min="5" max="5" width="11.66016" style="307" customWidth="1"/>
    <col min="6" max="6" width="9.160156" style="307" customWidth="1"/>
    <col min="7" max="7" width="5" style="307" customWidth="1"/>
    <col min="8" max="8" width="77.83203" style="307" customWidth="1"/>
    <col min="9" max="10" width="20" style="307" customWidth="1"/>
    <col min="11" max="11" width="1.667969" style="307" customWidth="1"/>
  </cols>
  <sheetData>
    <row r="1" s="1" customFormat="1" ht="37.5" customHeight="1"/>
    <row r="2" s="1" customFormat="1" ht="7.5" customHeight="1">
      <c r="B2" s="308"/>
      <c r="C2" s="309"/>
      <c r="D2" s="309"/>
      <c r="E2" s="309"/>
      <c r="F2" s="309"/>
      <c r="G2" s="309"/>
      <c r="H2" s="309"/>
      <c r="I2" s="309"/>
      <c r="J2" s="309"/>
      <c r="K2" s="310"/>
    </row>
    <row r="3" s="17" customFormat="1" ht="45" customHeight="1">
      <c r="B3" s="311"/>
      <c r="C3" s="312" t="s">
        <v>5947</v>
      </c>
      <c r="D3" s="312"/>
      <c r="E3" s="312"/>
      <c r="F3" s="312"/>
      <c r="G3" s="312"/>
      <c r="H3" s="312"/>
      <c r="I3" s="312"/>
      <c r="J3" s="312"/>
      <c r="K3" s="313"/>
    </row>
    <row r="4" s="1" customFormat="1" ht="25.5" customHeight="1">
      <c r="B4" s="314"/>
      <c r="C4" s="315" t="s">
        <v>5948</v>
      </c>
      <c r="D4" s="315"/>
      <c r="E4" s="315"/>
      <c r="F4" s="315"/>
      <c r="G4" s="315"/>
      <c r="H4" s="315"/>
      <c r="I4" s="315"/>
      <c r="J4" s="315"/>
      <c r="K4" s="316"/>
    </row>
    <row r="5" s="1" customFormat="1" ht="5.25" customHeight="1">
      <c r="B5" s="314"/>
      <c r="C5" s="317"/>
      <c r="D5" s="317"/>
      <c r="E5" s="317"/>
      <c r="F5" s="317"/>
      <c r="G5" s="317"/>
      <c r="H5" s="317"/>
      <c r="I5" s="317"/>
      <c r="J5" s="317"/>
      <c r="K5" s="316"/>
    </row>
    <row r="6" s="1" customFormat="1" ht="15" customHeight="1">
      <c r="B6" s="314"/>
      <c r="C6" s="318" t="s">
        <v>5949</v>
      </c>
      <c r="D6" s="318"/>
      <c r="E6" s="318"/>
      <c r="F6" s="318"/>
      <c r="G6" s="318"/>
      <c r="H6" s="318"/>
      <c r="I6" s="318"/>
      <c r="J6" s="318"/>
      <c r="K6" s="316"/>
    </row>
    <row r="7" s="1" customFormat="1" ht="15" customHeight="1">
      <c r="B7" s="319"/>
      <c r="C7" s="318" t="s">
        <v>5950</v>
      </c>
      <c r="D7" s="318"/>
      <c r="E7" s="318"/>
      <c r="F7" s="318"/>
      <c r="G7" s="318"/>
      <c r="H7" s="318"/>
      <c r="I7" s="318"/>
      <c r="J7" s="318"/>
      <c r="K7" s="316"/>
    </row>
    <row r="8" s="1" customFormat="1" ht="12.75" customHeight="1">
      <c r="B8" s="319"/>
      <c r="C8" s="318"/>
      <c r="D8" s="318"/>
      <c r="E8" s="318"/>
      <c r="F8" s="318"/>
      <c r="G8" s="318"/>
      <c r="H8" s="318"/>
      <c r="I8" s="318"/>
      <c r="J8" s="318"/>
      <c r="K8" s="316"/>
    </row>
    <row r="9" s="1" customFormat="1" ht="15" customHeight="1">
      <c r="B9" s="319"/>
      <c r="C9" s="318" t="s">
        <v>5951</v>
      </c>
      <c r="D9" s="318"/>
      <c r="E9" s="318"/>
      <c r="F9" s="318"/>
      <c r="G9" s="318"/>
      <c r="H9" s="318"/>
      <c r="I9" s="318"/>
      <c r="J9" s="318"/>
      <c r="K9" s="316"/>
    </row>
    <row r="10" s="1" customFormat="1" ht="15" customHeight="1">
      <c r="B10" s="319"/>
      <c r="C10" s="318"/>
      <c r="D10" s="318" t="s">
        <v>5952</v>
      </c>
      <c r="E10" s="318"/>
      <c r="F10" s="318"/>
      <c r="G10" s="318"/>
      <c r="H10" s="318"/>
      <c r="I10" s="318"/>
      <c r="J10" s="318"/>
      <c r="K10" s="316"/>
    </row>
    <row r="11" s="1" customFormat="1" ht="15" customHeight="1">
      <c r="B11" s="319"/>
      <c r="C11" s="320"/>
      <c r="D11" s="318" t="s">
        <v>5953</v>
      </c>
      <c r="E11" s="318"/>
      <c r="F11" s="318"/>
      <c r="G11" s="318"/>
      <c r="H11" s="318"/>
      <c r="I11" s="318"/>
      <c r="J11" s="318"/>
      <c r="K11" s="316"/>
    </row>
    <row r="12" s="1" customFormat="1" ht="15" customHeight="1">
      <c r="B12" s="319"/>
      <c r="C12" s="320"/>
      <c r="D12" s="318"/>
      <c r="E12" s="318"/>
      <c r="F12" s="318"/>
      <c r="G12" s="318"/>
      <c r="H12" s="318"/>
      <c r="I12" s="318"/>
      <c r="J12" s="318"/>
      <c r="K12" s="316"/>
    </row>
    <row r="13" s="1" customFormat="1" ht="15" customHeight="1">
      <c r="B13" s="319"/>
      <c r="C13" s="320"/>
      <c r="D13" s="321" t="s">
        <v>5954</v>
      </c>
      <c r="E13" s="318"/>
      <c r="F13" s="318"/>
      <c r="G13" s="318"/>
      <c r="H13" s="318"/>
      <c r="I13" s="318"/>
      <c r="J13" s="318"/>
      <c r="K13" s="316"/>
    </row>
    <row r="14" s="1" customFormat="1" ht="12.75" customHeight="1">
      <c r="B14" s="319"/>
      <c r="C14" s="320"/>
      <c r="D14" s="320"/>
      <c r="E14" s="320"/>
      <c r="F14" s="320"/>
      <c r="G14" s="320"/>
      <c r="H14" s="320"/>
      <c r="I14" s="320"/>
      <c r="J14" s="320"/>
      <c r="K14" s="316"/>
    </row>
    <row r="15" s="1" customFormat="1" ht="15" customHeight="1">
      <c r="B15" s="319"/>
      <c r="C15" s="320"/>
      <c r="D15" s="318" t="s">
        <v>5955</v>
      </c>
      <c r="E15" s="318"/>
      <c r="F15" s="318"/>
      <c r="G15" s="318"/>
      <c r="H15" s="318"/>
      <c r="I15" s="318"/>
      <c r="J15" s="318"/>
      <c r="K15" s="316"/>
    </row>
    <row r="16" s="1" customFormat="1" ht="15" customHeight="1">
      <c r="B16" s="319"/>
      <c r="C16" s="320"/>
      <c r="D16" s="318" t="s">
        <v>5956</v>
      </c>
      <c r="E16" s="318"/>
      <c r="F16" s="318"/>
      <c r="G16" s="318"/>
      <c r="H16" s="318"/>
      <c r="I16" s="318"/>
      <c r="J16" s="318"/>
      <c r="K16" s="316"/>
    </row>
    <row r="17" s="1" customFormat="1" ht="15" customHeight="1">
      <c r="B17" s="319"/>
      <c r="C17" s="320"/>
      <c r="D17" s="318" t="s">
        <v>5957</v>
      </c>
      <c r="E17" s="318"/>
      <c r="F17" s="318"/>
      <c r="G17" s="318"/>
      <c r="H17" s="318"/>
      <c r="I17" s="318"/>
      <c r="J17" s="318"/>
      <c r="K17" s="316"/>
    </row>
    <row r="18" s="1" customFormat="1" ht="15" customHeight="1">
      <c r="B18" s="319"/>
      <c r="C18" s="320"/>
      <c r="D18" s="320"/>
      <c r="E18" s="322" t="s">
        <v>80</v>
      </c>
      <c r="F18" s="318" t="s">
        <v>5958</v>
      </c>
      <c r="G18" s="318"/>
      <c r="H18" s="318"/>
      <c r="I18" s="318"/>
      <c r="J18" s="318"/>
      <c r="K18" s="316"/>
    </row>
    <row r="19" s="1" customFormat="1" ht="15" customHeight="1">
      <c r="B19" s="319"/>
      <c r="C19" s="320"/>
      <c r="D19" s="320"/>
      <c r="E19" s="322" t="s">
        <v>5959</v>
      </c>
      <c r="F19" s="318" t="s">
        <v>5960</v>
      </c>
      <c r="G19" s="318"/>
      <c r="H19" s="318"/>
      <c r="I19" s="318"/>
      <c r="J19" s="318"/>
      <c r="K19" s="316"/>
    </row>
    <row r="20" s="1" customFormat="1" ht="15" customHeight="1">
      <c r="B20" s="319"/>
      <c r="C20" s="320"/>
      <c r="D20" s="320"/>
      <c r="E20" s="322" t="s">
        <v>5961</v>
      </c>
      <c r="F20" s="318" t="s">
        <v>5962</v>
      </c>
      <c r="G20" s="318"/>
      <c r="H20" s="318"/>
      <c r="I20" s="318"/>
      <c r="J20" s="318"/>
      <c r="K20" s="316"/>
    </row>
    <row r="21" s="1" customFormat="1" ht="15" customHeight="1">
      <c r="B21" s="319"/>
      <c r="C21" s="320"/>
      <c r="D21" s="320"/>
      <c r="E21" s="322" t="s">
        <v>5963</v>
      </c>
      <c r="F21" s="318" t="s">
        <v>5964</v>
      </c>
      <c r="G21" s="318"/>
      <c r="H21" s="318"/>
      <c r="I21" s="318"/>
      <c r="J21" s="318"/>
      <c r="K21" s="316"/>
    </row>
    <row r="22" s="1" customFormat="1" ht="15" customHeight="1">
      <c r="B22" s="319"/>
      <c r="C22" s="320"/>
      <c r="D22" s="320"/>
      <c r="E22" s="322" t="s">
        <v>2171</v>
      </c>
      <c r="F22" s="318" t="s">
        <v>2172</v>
      </c>
      <c r="G22" s="318"/>
      <c r="H22" s="318"/>
      <c r="I22" s="318"/>
      <c r="J22" s="318"/>
      <c r="K22" s="316"/>
    </row>
    <row r="23" s="1" customFormat="1" ht="15" customHeight="1">
      <c r="B23" s="319"/>
      <c r="C23" s="320"/>
      <c r="D23" s="320"/>
      <c r="E23" s="322" t="s">
        <v>86</v>
      </c>
      <c r="F23" s="318" t="s">
        <v>5965</v>
      </c>
      <c r="G23" s="318"/>
      <c r="H23" s="318"/>
      <c r="I23" s="318"/>
      <c r="J23" s="318"/>
      <c r="K23" s="316"/>
    </row>
    <row r="24" s="1" customFormat="1" ht="12.75" customHeight="1">
      <c r="B24" s="319"/>
      <c r="C24" s="320"/>
      <c r="D24" s="320"/>
      <c r="E24" s="320"/>
      <c r="F24" s="320"/>
      <c r="G24" s="320"/>
      <c r="H24" s="320"/>
      <c r="I24" s="320"/>
      <c r="J24" s="320"/>
      <c r="K24" s="316"/>
    </row>
    <row r="25" s="1" customFormat="1" ht="15" customHeight="1">
      <c r="B25" s="319"/>
      <c r="C25" s="318" t="s">
        <v>5966</v>
      </c>
      <c r="D25" s="318"/>
      <c r="E25" s="318"/>
      <c r="F25" s="318"/>
      <c r="G25" s="318"/>
      <c r="H25" s="318"/>
      <c r="I25" s="318"/>
      <c r="J25" s="318"/>
      <c r="K25" s="316"/>
    </row>
    <row r="26" s="1" customFormat="1" ht="15" customHeight="1">
      <c r="B26" s="319"/>
      <c r="C26" s="318" t="s">
        <v>5967</v>
      </c>
      <c r="D26" s="318"/>
      <c r="E26" s="318"/>
      <c r="F26" s="318"/>
      <c r="G26" s="318"/>
      <c r="H26" s="318"/>
      <c r="I26" s="318"/>
      <c r="J26" s="318"/>
      <c r="K26" s="316"/>
    </row>
    <row r="27" s="1" customFormat="1" ht="15" customHeight="1">
      <c r="B27" s="319"/>
      <c r="C27" s="318"/>
      <c r="D27" s="318" t="s">
        <v>5968</v>
      </c>
      <c r="E27" s="318"/>
      <c r="F27" s="318"/>
      <c r="G27" s="318"/>
      <c r="H27" s="318"/>
      <c r="I27" s="318"/>
      <c r="J27" s="318"/>
      <c r="K27" s="316"/>
    </row>
    <row r="28" s="1" customFormat="1" ht="15" customHeight="1">
      <c r="B28" s="319"/>
      <c r="C28" s="320"/>
      <c r="D28" s="318" t="s">
        <v>5969</v>
      </c>
      <c r="E28" s="318"/>
      <c r="F28" s="318"/>
      <c r="G28" s="318"/>
      <c r="H28" s="318"/>
      <c r="I28" s="318"/>
      <c r="J28" s="318"/>
      <c r="K28" s="316"/>
    </row>
    <row r="29" s="1" customFormat="1" ht="12.75" customHeight="1">
      <c r="B29" s="319"/>
      <c r="C29" s="320"/>
      <c r="D29" s="320"/>
      <c r="E29" s="320"/>
      <c r="F29" s="320"/>
      <c r="G29" s="320"/>
      <c r="H29" s="320"/>
      <c r="I29" s="320"/>
      <c r="J29" s="320"/>
      <c r="K29" s="316"/>
    </row>
    <row r="30" s="1" customFormat="1" ht="15" customHeight="1">
      <c r="B30" s="319"/>
      <c r="C30" s="320"/>
      <c r="D30" s="318" t="s">
        <v>5970</v>
      </c>
      <c r="E30" s="318"/>
      <c r="F30" s="318"/>
      <c r="G30" s="318"/>
      <c r="H30" s="318"/>
      <c r="I30" s="318"/>
      <c r="J30" s="318"/>
      <c r="K30" s="316"/>
    </row>
    <row r="31" s="1" customFormat="1" ht="15" customHeight="1">
      <c r="B31" s="319"/>
      <c r="C31" s="320"/>
      <c r="D31" s="318" t="s">
        <v>5971</v>
      </c>
      <c r="E31" s="318"/>
      <c r="F31" s="318"/>
      <c r="G31" s="318"/>
      <c r="H31" s="318"/>
      <c r="I31" s="318"/>
      <c r="J31" s="318"/>
      <c r="K31" s="316"/>
    </row>
    <row r="32" s="1" customFormat="1" ht="12.75" customHeight="1">
      <c r="B32" s="319"/>
      <c r="C32" s="320"/>
      <c r="D32" s="320"/>
      <c r="E32" s="320"/>
      <c r="F32" s="320"/>
      <c r="G32" s="320"/>
      <c r="H32" s="320"/>
      <c r="I32" s="320"/>
      <c r="J32" s="320"/>
      <c r="K32" s="316"/>
    </row>
    <row r="33" s="1" customFormat="1" ht="15" customHeight="1">
      <c r="B33" s="319"/>
      <c r="C33" s="320"/>
      <c r="D33" s="318" t="s">
        <v>5972</v>
      </c>
      <c r="E33" s="318"/>
      <c r="F33" s="318"/>
      <c r="G33" s="318"/>
      <c r="H33" s="318"/>
      <c r="I33" s="318"/>
      <c r="J33" s="318"/>
      <c r="K33" s="316"/>
    </row>
    <row r="34" s="1" customFormat="1" ht="15" customHeight="1">
      <c r="B34" s="319"/>
      <c r="C34" s="320"/>
      <c r="D34" s="318" t="s">
        <v>5973</v>
      </c>
      <c r="E34" s="318"/>
      <c r="F34" s="318"/>
      <c r="G34" s="318"/>
      <c r="H34" s="318"/>
      <c r="I34" s="318"/>
      <c r="J34" s="318"/>
      <c r="K34" s="316"/>
    </row>
    <row r="35" s="1" customFormat="1" ht="15" customHeight="1">
      <c r="B35" s="319"/>
      <c r="C35" s="320"/>
      <c r="D35" s="318" t="s">
        <v>5974</v>
      </c>
      <c r="E35" s="318"/>
      <c r="F35" s="318"/>
      <c r="G35" s="318"/>
      <c r="H35" s="318"/>
      <c r="I35" s="318"/>
      <c r="J35" s="318"/>
      <c r="K35" s="316"/>
    </row>
    <row r="36" s="1" customFormat="1" ht="15" customHeight="1">
      <c r="B36" s="319"/>
      <c r="C36" s="320"/>
      <c r="D36" s="318"/>
      <c r="E36" s="321" t="s">
        <v>196</v>
      </c>
      <c r="F36" s="318"/>
      <c r="G36" s="318" t="s">
        <v>5975</v>
      </c>
      <c r="H36" s="318"/>
      <c r="I36" s="318"/>
      <c r="J36" s="318"/>
      <c r="K36" s="316"/>
    </row>
    <row r="37" s="1" customFormat="1" ht="30.75" customHeight="1">
      <c r="B37" s="319"/>
      <c r="C37" s="320"/>
      <c r="D37" s="318"/>
      <c r="E37" s="321" t="s">
        <v>5976</v>
      </c>
      <c r="F37" s="318"/>
      <c r="G37" s="318" t="s">
        <v>5977</v>
      </c>
      <c r="H37" s="318"/>
      <c r="I37" s="318"/>
      <c r="J37" s="318"/>
      <c r="K37" s="316"/>
    </row>
    <row r="38" s="1" customFormat="1" ht="15" customHeight="1">
      <c r="B38" s="319"/>
      <c r="C38" s="320"/>
      <c r="D38" s="318"/>
      <c r="E38" s="321" t="s">
        <v>55</v>
      </c>
      <c r="F38" s="318"/>
      <c r="G38" s="318" t="s">
        <v>5978</v>
      </c>
      <c r="H38" s="318"/>
      <c r="I38" s="318"/>
      <c r="J38" s="318"/>
      <c r="K38" s="316"/>
    </row>
    <row r="39" s="1" customFormat="1" ht="15" customHeight="1">
      <c r="B39" s="319"/>
      <c r="C39" s="320"/>
      <c r="D39" s="318"/>
      <c r="E39" s="321" t="s">
        <v>56</v>
      </c>
      <c r="F39" s="318"/>
      <c r="G39" s="318" t="s">
        <v>5979</v>
      </c>
      <c r="H39" s="318"/>
      <c r="I39" s="318"/>
      <c r="J39" s="318"/>
      <c r="K39" s="316"/>
    </row>
    <row r="40" s="1" customFormat="1" ht="15" customHeight="1">
      <c r="B40" s="319"/>
      <c r="C40" s="320"/>
      <c r="D40" s="318"/>
      <c r="E40" s="321" t="s">
        <v>197</v>
      </c>
      <c r="F40" s="318"/>
      <c r="G40" s="318" t="s">
        <v>5980</v>
      </c>
      <c r="H40" s="318"/>
      <c r="I40" s="318"/>
      <c r="J40" s="318"/>
      <c r="K40" s="316"/>
    </row>
    <row r="41" s="1" customFormat="1" ht="15" customHeight="1">
      <c r="B41" s="319"/>
      <c r="C41" s="320"/>
      <c r="D41" s="318"/>
      <c r="E41" s="321" t="s">
        <v>198</v>
      </c>
      <c r="F41" s="318"/>
      <c r="G41" s="318" t="s">
        <v>5981</v>
      </c>
      <c r="H41" s="318"/>
      <c r="I41" s="318"/>
      <c r="J41" s="318"/>
      <c r="K41" s="316"/>
    </row>
    <row r="42" s="1" customFormat="1" ht="15" customHeight="1">
      <c r="B42" s="319"/>
      <c r="C42" s="320"/>
      <c r="D42" s="318"/>
      <c r="E42" s="321" t="s">
        <v>5982</v>
      </c>
      <c r="F42" s="318"/>
      <c r="G42" s="318" t="s">
        <v>5983</v>
      </c>
      <c r="H42" s="318"/>
      <c r="I42" s="318"/>
      <c r="J42" s="318"/>
      <c r="K42" s="316"/>
    </row>
    <row r="43" s="1" customFormat="1" ht="15" customHeight="1">
      <c r="B43" s="319"/>
      <c r="C43" s="320"/>
      <c r="D43" s="318"/>
      <c r="E43" s="321"/>
      <c r="F43" s="318"/>
      <c r="G43" s="318" t="s">
        <v>5984</v>
      </c>
      <c r="H43" s="318"/>
      <c r="I43" s="318"/>
      <c r="J43" s="318"/>
      <c r="K43" s="316"/>
    </row>
    <row r="44" s="1" customFormat="1" ht="15" customHeight="1">
      <c r="B44" s="319"/>
      <c r="C44" s="320"/>
      <c r="D44" s="318"/>
      <c r="E44" s="321" t="s">
        <v>5985</v>
      </c>
      <c r="F44" s="318"/>
      <c r="G44" s="318" t="s">
        <v>5986</v>
      </c>
      <c r="H44" s="318"/>
      <c r="I44" s="318"/>
      <c r="J44" s="318"/>
      <c r="K44" s="316"/>
    </row>
    <row r="45" s="1" customFormat="1" ht="15" customHeight="1">
      <c r="B45" s="319"/>
      <c r="C45" s="320"/>
      <c r="D45" s="318"/>
      <c r="E45" s="321" t="s">
        <v>200</v>
      </c>
      <c r="F45" s="318"/>
      <c r="G45" s="318" t="s">
        <v>5987</v>
      </c>
      <c r="H45" s="318"/>
      <c r="I45" s="318"/>
      <c r="J45" s="318"/>
      <c r="K45" s="316"/>
    </row>
    <row r="46" s="1" customFormat="1" ht="12.75" customHeight="1">
      <c r="B46" s="319"/>
      <c r="C46" s="320"/>
      <c r="D46" s="318"/>
      <c r="E46" s="318"/>
      <c r="F46" s="318"/>
      <c r="G46" s="318"/>
      <c r="H46" s="318"/>
      <c r="I46" s="318"/>
      <c r="J46" s="318"/>
      <c r="K46" s="316"/>
    </row>
    <row r="47" s="1" customFormat="1" ht="15" customHeight="1">
      <c r="B47" s="319"/>
      <c r="C47" s="320"/>
      <c r="D47" s="318" t="s">
        <v>5988</v>
      </c>
      <c r="E47" s="318"/>
      <c r="F47" s="318"/>
      <c r="G47" s="318"/>
      <c r="H47" s="318"/>
      <c r="I47" s="318"/>
      <c r="J47" s="318"/>
      <c r="K47" s="316"/>
    </row>
    <row r="48" s="1" customFormat="1" ht="15" customHeight="1">
      <c r="B48" s="319"/>
      <c r="C48" s="320"/>
      <c r="D48" s="320"/>
      <c r="E48" s="318" t="s">
        <v>5989</v>
      </c>
      <c r="F48" s="318"/>
      <c r="G48" s="318"/>
      <c r="H48" s="318"/>
      <c r="I48" s="318"/>
      <c r="J48" s="318"/>
      <c r="K48" s="316"/>
    </row>
    <row r="49" s="1" customFormat="1" ht="15" customHeight="1">
      <c r="B49" s="319"/>
      <c r="C49" s="320"/>
      <c r="D49" s="320"/>
      <c r="E49" s="318" t="s">
        <v>5990</v>
      </c>
      <c r="F49" s="318"/>
      <c r="G49" s="318"/>
      <c r="H49" s="318"/>
      <c r="I49" s="318"/>
      <c r="J49" s="318"/>
      <c r="K49" s="316"/>
    </row>
    <row r="50" s="1" customFormat="1" ht="15" customHeight="1">
      <c r="B50" s="319"/>
      <c r="C50" s="320"/>
      <c r="D50" s="320"/>
      <c r="E50" s="318" t="s">
        <v>5991</v>
      </c>
      <c r="F50" s="318"/>
      <c r="G50" s="318"/>
      <c r="H50" s="318"/>
      <c r="I50" s="318"/>
      <c r="J50" s="318"/>
      <c r="K50" s="316"/>
    </row>
    <row r="51" s="1" customFormat="1" ht="15" customHeight="1">
      <c r="B51" s="319"/>
      <c r="C51" s="320"/>
      <c r="D51" s="318" t="s">
        <v>5992</v>
      </c>
      <c r="E51" s="318"/>
      <c r="F51" s="318"/>
      <c r="G51" s="318"/>
      <c r="H51" s="318"/>
      <c r="I51" s="318"/>
      <c r="J51" s="318"/>
      <c r="K51" s="316"/>
    </row>
    <row r="52" s="1" customFormat="1" ht="25.5" customHeight="1">
      <c r="B52" s="314"/>
      <c r="C52" s="315" t="s">
        <v>5993</v>
      </c>
      <c r="D52" s="315"/>
      <c r="E52" s="315"/>
      <c r="F52" s="315"/>
      <c r="G52" s="315"/>
      <c r="H52" s="315"/>
      <c r="I52" s="315"/>
      <c r="J52" s="315"/>
      <c r="K52" s="316"/>
    </row>
    <row r="53" s="1" customFormat="1" ht="5.25" customHeight="1">
      <c r="B53" s="314"/>
      <c r="C53" s="317"/>
      <c r="D53" s="317"/>
      <c r="E53" s="317"/>
      <c r="F53" s="317"/>
      <c r="G53" s="317"/>
      <c r="H53" s="317"/>
      <c r="I53" s="317"/>
      <c r="J53" s="317"/>
      <c r="K53" s="316"/>
    </row>
    <row r="54" s="1" customFormat="1" ht="15" customHeight="1">
      <c r="B54" s="314"/>
      <c r="C54" s="318" t="s">
        <v>5994</v>
      </c>
      <c r="D54" s="318"/>
      <c r="E54" s="318"/>
      <c r="F54" s="318"/>
      <c r="G54" s="318"/>
      <c r="H54" s="318"/>
      <c r="I54" s="318"/>
      <c r="J54" s="318"/>
      <c r="K54" s="316"/>
    </row>
    <row r="55" s="1" customFormat="1" ht="15" customHeight="1">
      <c r="B55" s="314"/>
      <c r="C55" s="318" t="s">
        <v>5995</v>
      </c>
      <c r="D55" s="318"/>
      <c r="E55" s="318"/>
      <c r="F55" s="318"/>
      <c r="G55" s="318"/>
      <c r="H55" s="318"/>
      <c r="I55" s="318"/>
      <c r="J55" s="318"/>
      <c r="K55" s="316"/>
    </row>
    <row r="56" s="1" customFormat="1" ht="12.75" customHeight="1">
      <c r="B56" s="314"/>
      <c r="C56" s="318"/>
      <c r="D56" s="318"/>
      <c r="E56" s="318"/>
      <c r="F56" s="318"/>
      <c r="G56" s="318"/>
      <c r="H56" s="318"/>
      <c r="I56" s="318"/>
      <c r="J56" s="318"/>
      <c r="K56" s="316"/>
    </row>
    <row r="57" s="1" customFormat="1" ht="15" customHeight="1">
      <c r="B57" s="314"/>
      <c r="C57" s="318" t="s">
        <v>5996</v>
      </c>
      <c r="D57" s="318"/>
      <c r="E57" s="318"/>
      <c r="F57" s="318"/>
      <c r="G57" s="318"/>
      <c r="H57" s="318"/>
      <c r="I57" s="318"/>
      <c r="J57" s="318"/>
      <c r="K57" s="316"/>
    </row>
    <row r="58" s="1" customFormat="1" ht="15" customHeight="1">
      <c r="B58" s="314"/>
      <c r="C58" s="320"/>
      <c r="D58" s="318" t="s">
        <v>5997</v>
      </c>
      <c r="E58" s="318"/>
      <c r="F58" s="318"/>
      <c r="G58" s="318"/>
      <c r="H58" s="318"/>
      <c r="I58" s="318"/>
      <c r="J58" s="318"/>
      <c r="K58" s="316"/>
    </row>
    <row r="59" s="1" customFormat="1" ht="15" customHeight="1">
      <c r="B59" s="314"/>
      <c r="C59" s="320"/>
      <c r="D59" s="318" t="s">
        <v>5998</v>
      </c>
      <c r="E59" s="318"/>
      <c r="F59" s="318"/>
      <c r="G59" s="318"/>
      <c r="H59" s="318"/>
      <c r="I59" s="318"/>
      <c r="J59" s="318"/>
      <c r="K59" s="316"/>
    </row>
    <row r="60" s="1" customFormat="1" ht="15" customHeight="1">
      <c r="B60" s="314"/>
      <c r="C60" s="320"/>
      <c r="D60" s="318" t="s">
        <v>5999</v>
      </c>
      <c r="E60" s="318"/>
      <c r="F60" s="318"/>
      <c r="G60" s="318"/>
      <c r="H60" s="318"/>
      <c r="I60" s="318"/>
      <c r="J60" s="318"/>
      <c r="K60" s="316"/>
    </row>
    <row r="61" s="1" customFormat="1" ht="15" customHeight="1">
      <c r="B61" s="314"/>
      <c r="C61" s="320"/>
      <c r="D61" s="318" t="s">
        <v>6000</v>
      </c>
      <c r="E61" s="318"/>
      <c r="F61" s="318"/>
      <c r="G61" s="318"/>
      <c r="H61" s="318"/>
      <c r="I61" s="318"/>
      <c r="J61" s="318"/>
      <c r="K61" s="316"/>
    </row>
    <row r="62" s="1" customFormat="1" ht="15" customHeight="1">
      <c r="B62" s="314"/>
      <c r="C62" s="320"/>
      <c r="D62" s="323" t="s">
        <v>6001</v>
      </c>
      <c r="E62" s="323"/>
      <c r="F62" s="323"/>
      <c r="G62" s="323"/>
      <c r="H62" s="323"/>
      <c r="I62" s="323"/>
      <c r="J62" s="323"/>
      <c r="K62" s="316"/>
    </row>
    <row r="63" s="1" customFormat="1" ht="15" customHeight="1">
      <c r="B63" s="314"/>
      <c r="C63" s="320"/>
      <c r="D63" s="318" t="s">
        <v>6002</v>
      </c>
      <c r="E63" s="318"/>
      <c r="F63" s="318"/>
      <c r="G63" s="318"/>
      <c r="H63" s="318"/>
      <c r="I63" s="318"/>
      <c r="J63" s="318"/>
      <c r="K63" s="316"/>
    </row>
    <row r="64" s="1" customFormat="1" ht="12.75" customHeight="1">
      <c r="B64" s="314"/>
      <c r="C64" s="320"/>
      <c r="D64" s="320"/>
      <c r="E64" s="324"/>
      <c r="F64" s="320"/>
      <c r="G64" s="320"/>
      <c r="H64" s="320"/>
      <c r="I64" s="320"/>
      <c r="J64" s="320"/>
      <c r="K64" s="316"/>
    </row>
    <row r="65" s="1" customFormat="1" ht="15" customHeight="1">
      <c r="B65" s="314"/>
      <c r="C65" s="320"/>
      <c r="D65" s="318" t="s">
        <v>6003</v>
      </c>
      <c r="E65" s="318"/>
      <c r="F65" s="318"/>
      <c r="G65" s="318"/>
      <c r="H65" s="318"/>
      <c r="I65" s="318"/>
      <c r="J65" s="318"/>
      <c r="K65" s="316"/>
    </row>
    <row r="66" s="1" customFormat="1" ht="15" customHeight="1">
      <c r="B66" s="314"/>
      <c r="C66" s="320"/>
      <c r="D66" s="323" t="s">
        <v>6004</v>
      </c>
      <c r="E66" s="323"/>
      <c r="F66" s="323"/>
      <c r="G66" s="323"/>
      <c r="H66" s="323"/>
      <c r="I66" s="323"/>
      <c r="J66" s="323"/>
      <c r="K66" s="316"/>
    </row>
    <row r="67" s="1" customFormat="1" ht="15" customHeight="1">
      <c r="B67" s="314"/>
      <c r="C67" s="320"/>
      <c r="D67" s="318" t="s">
        <v>6005</v>
      </c>
      <c r="E67" s="318"/>
      <c r="F67" s="318"/>
      <c r="G67" s="318"/>
      <c r="H67" s="318"/>
      <c r="I67" s="318"/>
      <c r="J67" s="318"/>
      <c r="K67" s="316"/>
    </row>
    <row r="68" s="1" customFormat="1" ht="15" customHeight="1">
      <c r="B68" s="314"/>
      <c r="C68" s="320"/>
      <c r="D68" s="318" t="s">
        <v>6006</v>
      </c>
      <c r="E68" s="318"/>
      <c r="F68" s="318"/>
      <c r="G68" s="318"/>
      <c r="H68" s="318"/>
      <c r="I68" s="318"/>
      <c r="J68" s="318"/>
      <c r="K68" s="316"/>
    </row>
    <row r="69" s="1" customFormat="1" ht="15" customHeight="1">
      <c r="B69" s="314"/>
      <c r="C69" s="320"/>
      <c r="D69" s="318" t="s">
        <v>6007</v>
      </c>
      <c r="E69" s="318"/>
      <c r="F69" s="318"/>
      <c r="G69" s="318"/>
      <c r="H69" s="318"/>
      <c r="I69" s="318"/>
      <c r="J69" s="318"/>
      <c r="K69" s="316"/>
    </row>
    <row r="70" s="1" customFormat="1" ht="15" customHeight="1">
      <c r="B70" s="314"/>
      <c r="C70" s="320"/>
      <c r="D70" s="318" t="s">
        <v>6008</v>
      </c>
      <c r="E70" s="318"/>
      <c r="F70" s="318"/>
      <c r="G70" s="318"/>
      <c r="H70" s="318"/>
      <c r="I70" s="318"/>
      <c r="J70" s="318"/>
      <c r="K70" s="316"/>
    </row>
    <row r="71" s="1" customFormat="1" ht="12.75" customHeight="1">
      <c r="B71" s="325"/>
      <c r="C71" s="326"/>
      <c r="D71" s="326"/>
      <c r="E71" s="326"/>
      <c r="F71" s="326"/>
      <c r="G71" s="326"/>
      <c r="H71" s="326"/>
      <c r="I71" s="326"/>
      <c r="J71" s="326"/>
      <c r="K71" s="327"/>
    </row>
    <row r="72" s="1" customFormat="1" ht="18.75" customHeight="1">
      <c r="B72" s="328"/>
      <c r="C72" s="328"/>
      <c r="D72" s="328"/>
      <c r="E72" s="328"/>
      <c r="F72" s="328"/>
      <c r="G72" s="328"/>
      <c r="H72" s="328"/>
      <c r="I72" s="328"/>
      <c r="J72" s="328"/>
      <c r="K72" s="329"/>
    </row>
    <row r="73" s="1" customFormat="1" ht="18.75" customHeight="1">
      <c r="B73" s="329"/>
      <c r="C73" s="329"/>
      <c r="D73" s="329"/>
      <c r="E73" s="329"/>
      <c r="F73" s="329"/>
      <c r="G73" s="329"/>
      <c r="H73" s="329"/>
      <c r="I73" s="329"/>
      <c r="J73" s="329"/>
      <c r="K73" s="329"/>
    </row>
    <row r="74" s="1" customFormat="1" ht="7.5" customHeight="1">
      <c r="B74" s="330"/>
      <c r="C74" s="331"/>
      <c r="D74" s="331"/>
      <c r="E74" s="331"/>
      <c r="F74" s="331"/>
      <c r="G74" s="331"/>
      <c r="H74" s="331"/>
      <c r="I74" s="331"/>
      <c r="J74" s="331"/>
      <c r="K74" s="332"/>
    </row>
    <row r="75" s="1" customFormat="1" ht="45" customHeight="1">
      <c r="B75" s="333"/>
      <c r="C75" s="334" t="s">
        <v>6009</v>
      </c>
      <c r="D75" s="334"/>
      <c r="E75" s="334"/>
      <c r="F75" s="334"/>
      <c r="G75" s="334"/>
      <c r="H75" s="334"/>
      <c r="I75" s="334"/>
      <c r="J75" s="334"/>
      <c r="K75" s="335"/>
    </row>
    <row r="76" s="1" customFormat="1" ht="17.25" customHeight="1">
      <c r="B76" s="333"/>
      <c r="C76" s="336" t="s">
        <v>6010</v>
      </c>
      <c r="D76" s="336"/>
      <c r="E76" s="336"/>
      <c r="F76" s="336" t="s">
        <v>6011</v>
      </c>
      <c r="G76" s="337"/>
      <c r="H76" s="336" t="s">
        <v>56</v>
      </c>
      <c r="I76" s="336" t="s">
        <v>59</v>
      </c>
      <c r="J76" s="336" t="s">
        <v>6012</v>
      </c>
      <c r="K76" s="335"/>
    </row>
    <row r="77" s="1" customFormat="1" ht="17.25" customHeight="1">
      <c r="B77" s="333"/>
      <c r="C77" s="338" t="s">
        <v>6013</v>
      </c>
      <c r="D77" s="338"/>
      <c r="E77" s="338"/>
      <c r="F77" s="339" t="s">
        <v>6014</v>
      </c>
      <c r="G77" s="340"/>
      <c r="H77" s="338"/>
      <c r="I77" s="338"/>
      <c r="J77" s="338" t="s">
        <v>6015</v>
      </c>
      <c r="K77" s="335"/>
    </row>
    <row r="78" s="1" customFormat="1" ht="5.25" customHeight="1">
      <c r="B78" s="333"/>
      <c r="C78" s="341"/>
      <c r="D78" s="341"/>
      <c r="E78" s="341"/>
      <c r="F78" s="341"/>
      <c r="G78" s="342"/>
      <c r="H78" s="341"/>
      <c r="I78" s="341"/>
      <c r="J78" s="341"/>
      <c r="K78" s="335"/>
    </row>
    <row r="79" s="1" customFormat="1" ht="15" customHeight="1">
      <c r="B79" s="333"/>
      <c r="C79" s="321" t="s">
        <v>55</v>
      </c>
      <c r="D79" s="343"/>
      <c r="E79" s="343"/>
      <c r="F79" s="344" t="s">
        <v>6016</v>
      </c>
      <c r="G79" s="345"/>
      <c r="H79" s="321" t="s">
        <v>6017</v>
      </c>
      <c r="I79" s="321" t="s">
        <v>6018</v>
      </c>
      <c r="J79" s="321">
        <v>20</v>
      </c>
      <c r="K79" s="335"/>
    </row>
    <row r="80" s="1" customFormat="1" ht="15" customHeight="1">
      <c r="B80" s="333"/>
      <c r="C80" s="321" t="s">
        <v>6019</v>
      </c>
      <c r="D80" s="321"/>
      <c r="E80" s="321"/>
      <c r="F80" s="344" t="s">
        <v>6016</v>
      </c>
      <c r="G80" s="345"/>
      <c r="H80" s="321" t="s">
        <v>6020</v>
      </c>
      <c r="I80" s="321" t="s">
        <v>6018</v>
      </c>
      <c r="J80" s="321">
        <v>120</v>
      </c>
      <c r="K80" s="335"/>
    </row>
    <row r="81" s="1" customFormat="1" ht="15" customHeight="1">
      <c r="B81" s="346"/>
      <c r="C81" s="321" t="s">
        <v>6021</v>
      </c>
      <c r="D81" s="321"/>
      <c r="E81" s="321"/>
      <c r="F81" s="344" t="s">
        <v>6022</v>
      </c>
      <c r="G81" s="345"/>
      <c r="H81" s="321" t="s">
        <v>6023</v>
      </c>
      <c r="I81" s="321" t="s">
        <v>6018</v>
      </c>
      <c r="J81" s="321">
        <v>50</v>
      </c>
      <c r="K81" s="335"/>
    </row>
    <row r="82" s="1" customFormat="1" ht="15" customHeight="1">
      <c r="B82" s="346"/>
      <c r="C82" s="321" t="s">
        <v>6024</v>
      </c>
      <c r="D82" s="321"/>
      <c r="E82" s="321"/>
      <c r="F82" s="344" t="s">
        <v>6016</v>
      </c>
      <c r="G82" s="345"/>
      <c r="H82" s="321" t="s">
        <v>6025</v>
      </c>
      <c r="I82" s="321" t="s">
        <v>6026</v>
      </c>
      <c r="J82" s="321"/>
      <c r="K82" s="335"/>
    </row>
    <row r="83" s="1" customFormat="1" ht="15" customHeight="1">
      <c r="B83" s="346"/>
      <c r="C83" s="347" t="s">
        <v>6027</v>
      </c>
      <c r="D83" s="347"/>
      <c r="E83" s="347"/>
      <c r="F83" s="348" t="s">
        <v>6022</v>
      </c>
      <c r="G83" s="347"/>
      <c r="H83" s="347" t="s">
        <v>6028</v>
      </c>
      <c r="I83" s="347" t="s">
        <v>6018</v>
      </c>
      <c r="J83" s="347">
        <v>15</v>
      </c>
      <c r="K83" s="335"/>
    </row>
    <row r="84" s="1" customFormat="1" ht="15" customHeight="1">
      <c r="B84" s="346"/>
      <c r="C84" s="347" t="s">
        <v>6029</v>
      </c>
      <c r="D84" s="347"/>
      <c r="E84" s="347"/>
      <c r="F84" s="348" t="s">
        <v>6022</v>
      </c>
      <c r="G84" s="347"/>
      <c r="H84" s="347" t="s">
        <v>6030</v>
      </c>
      <c r="I84" s="347" t="s">
        <v>6018</v>
      </c>
      <c r="J84" s="347">
        <v>15</v>
      </c>
      <c r="K84" s="335"/>
    </row>
    <row r="85" s="1" customFormat="1" ht="15" customHeight="1">
      <c r="B85" s="346"/>
      <c r="C85" s="347" t="s">
        <v>6031</v>
      </c>
      <c r="D85" s="347"/>
      <c r="E85" s="347"/>
      <c r="F85" s="348" t="s">
        <v>6022</v>
      </c>
      <c r="G85" s="347"/>
      <c r="H85" s="347" t="s">
        <v>6032</v>
      </c>
      <c r="I85" s="347" t="s">
        <v>6018</v>
      </c>
      <c r="J85" s="347">
        <v>20</v>
      </c>
      <c r="K85" s="335"/>
    </row>
    <row r="86" s="1" customFormat="1" ht="15" customHeight="1">
      <c r="B86" s="346"/>
      <c r="C86" s="347" t="s">
        <v>6033</v>
      </c>
      <c r="D86" s="347"/>
      <c r="E86" s="347"/>
      <c r="F86" s="348" t="s">
        <v>6022</v>
      </c>
      <c r="G86" s="347"/>
      <c r="H86" s="347" t="s">
        <v>6034</v>
      </c>
      <c r="I86" s="347" t="s">
        <v>6018</v>
      </c>
      <c r="J86" s="347">
        <v>20</v>
      </c>
      <c r="K86" s="335"/>
    </row>
    <row r="87" s="1" customFormat="1" ht="15" customHeight="1">
      <c r="B87" s="346"/>
      <c r="C87" s="321" t="s">
        <v>6035</v>
      </c>
      <c r="D87" s="321"/>
      <c r="E87" s="321"/>
      <c r="F87" s="344" t="s">
        <v>6022</v>
      </c>
      <c r="G87" s="345"/>
      <c r="H87" s="321" t="s">
        <v>6036</v>
      </c>
      <c r="I87" s="321" t="s">
        <v>6018</v>
      </c>
      <c r="J87" s="321">
        <v>50</v>
      </c>
      <c r="K87" s="335"/>
    </row>
    <row r="88" s="1" customFormat="1" ht="15" customHeight="1">
      <c r="B88" s="346"/>
      <c r="C88" s="321" t="s">
        <v>6037</v>
      </c>
      <c r="D88" s="321"/>
      <c r="E88" s="321"/>
      <c r="F88" s="344" t="s">
        <v>6022</v>
      </c>
      <c r="G88" s="345"/>
      <c r="H88" s="321" t="s">
        <v>6038</v>
      </c>
      <c r="I88" s="321" t="s">
        <v>6018</v>
      </c>
      <c r="J88" s="321">
        <v>20</v>
      </c>
      <c r="K88" s="335"/>
    </row>
    <row r="89" s="1" customFormat="1" ht="15" customHeight="1">
      <c r="B89" s="346"/>
      <c r="C89" s="321" t="s">
        <v>6039</v>
      </c>
      <c r="D89" s="321"/>
      <c r="E89" s="321"/>
      <c r="F89" s="344" t="s">
        <v>6022</v>
      </c>
      <c r="G89" s="345"/>
      <c r="H89" s="321" t="s">
        <v>6040</v>
      </c>
      <c r="I89" s="321" t="s">
        <v>6018</v>
      </c>
      <c r="J89" s="321">
        <v>20</v>
      </c>
      <c r="K89" s="335"/>
    </row>
    <row r="90" s="1" customFormat="1" ht="15" customHeight="1">
      <c r="B90" s="346"/>
      <c r="C90" s="321" t="s">
        <v>6041</v>
      </c>
      <c r="D90" s="321"/>
      <c r="E90" s="321"/>
      <c r="F90" s="344" t="s">
        <v>6022</v>
      </c>
      <c r="G90" s="345"/>
      <c r="H90" s="321" t="s">
        <v>6042</v>
      </c>
      <c r="I90" s="321" t="s">
        <v>6018</v>
      </c>
      <c r="J90" s="321">
        <v>50</v>
      </c>
      <c r="K90" s="335"/>
    </row>
    <row r="91" s="1" customFormat="1" ht="15" customHeight="1">
      <c r="B91" s="346"/>
      <c r="C91" s="321" t="s">
        <v>6043</v>
      </c>
      <c r="D91" s="321"/>
      <c r="E91" s="321"/>
      <c r="F91" s="344" t="s">
        <v>6022</v>
      </c>
      <c r="G91" s="345"/>
      <c r="H91" s="321" t="s">
        <v>6043</v>
      </c>
      <c r="I91" s="321" t="s">
        <v>6018</v>
      </c>
      <c r="J91" s="321">
        <v>50</v>
      </c>
      <c r="K91" s="335"/>
    </row>
    <row r="92" s="1" customFormat="1" ht="15" customHeight="1">
      <c r="B92" s="346"/>
      <c r="C92" s="321" t="s">
        <v>6044</v>
      </c>
      <c r="D92" s="321"/>
      <c r="E92" s="321"/>
      <c r="F92" s="344" t="s">
        <v>6022</v>
      </c>
      <c r="G92" s="345"/>
      <c r="H92" s="321" t="s">
        <v>6045</v>
      </c>
      <c r="I92" s="321" t="s">
        <v>6018</v>
      </c>
      <c r="J92" s="321">
        <v>255</v>
      </c>
      <c r="K92" s="335"/>
    </row>
    <row r="93" s="1" customFormat="1" ht="15" customHeight="1">
      <c r="B93" s="346"/>
      <c r="C93" s="321" t="s">
        <v>6046</v>
      </c>
      <c r="D93" s="321"/>
      <c r="E93" s="321"/>
      <c r="F93" s="344" t="s">
        <v>6016</v>
      </c>
      <c r="G93" s="345"/>
      <c r="H93" s="321" t="s">
        <v>6047</v>
      </c>
      <c r="I93" s="321" t="s">
        <v>6048</v>
      </c>
      <c r="J93" s="321"/>
      <c r="K93" s="335"/>
    </row>
    <row r="94" s="1" customFormat="1" ht="15" customHeight="1">
      <c r="B94" s="346"/>
      <c r="C94" s="321" t="s">
        <v>6049</v>
      </c>
      <c r="D94" s="321"/>
      <c r="E94" s="321"/>
      <c r="F94" s="344" t="s">
        <v>6016</v>
      </c>
      <c r="G94" s="345"/>
      <c r="H94" s="321" t="s">
        <v>6050</v>
      </c>
      <c r="I94" s="321" t="s">
        <v>6051</v>
      </c>
      <c r="J94" s="321"/>
      <c r="K94" s="335"/>
    </row>
    <row r="95" s="1" customFormat="1" ht="15" customHeight="1">
      <c r="B95" s="346"/>
      <c r="C95" s="321" t="s">
        <v>6052</v>
      </c>
      <c r="D95" s="321"/>
      <c r="E95" s="321"/>
      <c r="F95" s="344" t="s">
        <v>6016</v>
      </c>
      <c r="G95" s="345"/>
      <c r="H95" s="321" t="s">
        <v>6052</v>
      </c>
      <c r="I95" s="321" t="s">
        <v>6051</v>
      </c>
      <c r="J95" s="321"/>
      <c r="K95" s="335"/>
    </row>
    <row r="96" s="1" customFormat="1" ht="15" customHeight="1">
      <c r="B96" s="346"/>
      <c r="C96" s="321" t="s">
        <v>40</v>
      </c>
      <c r="D96" s="321"/>
      <c r="E96" s="321"/>
      <c r="F96" s="344" t="s">
        <v>6016</v>
      </c>
      <c r="G96" s="345"/>
      <c r="H96" s="321" t="s">
        <v>6053</v>
      </c>
      <c r="I96" s="321" t="s">
        <v>6051</v>
      </c>
      <c r="J96" s="321"/>
      <c r="K96" s="335"/>
    </row>
    <row r="97" s="1" customFormat="1" ht="15" customHeight="1">
      <c r="B97" s="346"/>
      <c r="C97" s="321" t="s">
        <v>50</v>
      </c>
      <c r="D97" s="321"/>
      <c r="E97" s="321"/>
      <c r="F97" s="344" t="s">
        <v>6016</v>
      </c>
      <c r="G97" s="345"/>
      <c r="H97" s="321" t="s">
        <v>6054</v>
      </c>
      <c r="I97" s="321" t="s">
        <v>6051</v>
      </c>
      <c r="J97" s="321"/>
      <c r="K97" s="335"/>
    </row>
    <row r="98" s="1" customFormat="1" ht="15" customHeight="1">
      <c r="B98" s="349"/>
      <c r="C98" s="350"/>
      <c r="D98" s="350"/>
      <c r="E98" s="350"/>
      <c r="F98" s="350"/>
      <c r="G98" s="350"/>
      <c r="H98" s="350"/>
      <c r="I98" s="350"/>
      <c r="J98" s="350"/>
      <c r="K98" s="351"/>
    </row>
    <row r="99" s="1" customFormat="1" ht="18.75" customHeight="1">
      <c r="B99" s="352"/>
      <c r="C99" s="353"/>
      <c r="D99" s="353"/>
      <c r="E99" s="353"/>
      <c r="F99" s="353"/>
      <c r="G99" s="353"/>
      <c r="H99" s="353"/>
      <c r="I99" s="353"/>
      <c r="J99" s="353"/>
      <c r="K99" s="352"/>
    </row>
    <row r="100" s="1" customFormat="1" ht="18.75" customHeight="1">
      <c r="B100" s="329"/>
      <c r="C100" s="329"/>
      <c r="D100" s="329"/>
      <c r="E100" s="329"/>
      <c r="F100" s="329"/>
      <c r="G100" s="329"/>
      <c r="H100" s="329"/>
      <c r="I100" s="329"/>
      <c r="J100" s="329"/>
      <c r="K100" s="329"/>
    </row>
    <row r="101" s="1" customFormat="1" ht="7.5" customHeight="1">
      <c r="B101" s="330"/>
      <c r="C101" s="331"/>
      <c r="D101" s="331"/>
      <c r="E101" s="331"/>
      <c r="F101" s="331"/>
      <c r="G101" s="331"/>
      <c r="H101" s="331"/>
      <c r="I101" s="331"/>
      <c r="J101" s="331"/>
      <c r="K101" s="332"/>
    </row>
    <row r="102" s="1" customFormat="1" ht="45" customHeight="1">
      <c r="B102" s="333"/>
      <c r="C102" s="334" t="s">
        <v>6055</v>
      </c>
      <c r="D102" s="334"/>
      <c r="E102" s="334"/>
      <c r="F102" s="334"/>
      <c r="G102" s="334"/>
      <c r="H102" s="334"/>
      <c r="I102" s="334"/>
      <c r="J102" s="334"/>
      <c r="K102" s="335"/>
    </row>
    <row r="103" s="1" customFormat="1" ht="17.25" customHeight="1">
      <c r="B103" s="333"/>
      <c r="C103" s="336" t="s">
        <v>6010</v>
      </c>
      <c r="D103" s="336"/>
      <c r="E103" s="336"/>
      <c r="F103" s="336" t="s">
        <v>6011</v>
      </c>
      <c r="G103" s="337"/>
      <c r="H103" s="336" t="s">
        <v>56</v>
      </c>
      <c r="I103" s="336" t="s">
        <v>59</v>
      </c>
      <c r="J103" s="336" t="s">
        <v>6012</v>
      </c>
      <c r="K103" s="335"/>
    </row>
    <row r="104" s="1" customFormat="1" ht="17.25" customHeight="1">
      <c r="B104" s="333"/>
      <c r="C104" s="338" t="s">
        <v>6013</v>
      </c>
      <c r="D104" s="338"/>
      <c r="E104" s="338"/>
      <c r="F104" s="339" t="s">
        <v>6014</v>
      </c>
      <c r="G104" s="340"/>
      <c r="H104" s="338"/>
      <c r="I104" s="338"/>
      <c r="J104" s="338" t="s">
        <v>6015</v>
      </c>
      <c r="K104" s="335"/>
    </row>
    <row r="105" s="1" customFormat="1" ht="5.25" customHeight="1">
      <c r="B105" s="333"/>
      <c r="C105" s="336"/>
      <c r="D105" s="336"/>
      <c r="E105" s="336"/>
      <c r="F105" s="336"/>
      <c r="G105" s="354"/>
      <c r="H105" s="336"/>
      <c r="I105" s="336"/>
      <c r="J105" s="336"/>
      <c r="K105" s="335"/>
    </row>
    <row r="106" s="1" customFormat="1" ht="15" customHeight="1">
      <c r="B106" s="333"/>
      <c r="C106" s="321" t="s">
        <v>55</v>
      </c>
      <c r="D106" s="343"/>
      <c r="E106" s="343"/>
      <c r="F106" s="344" t="s">
        <v>6016</v>
      </c>
      <c r="G106" s="321"/>
      <c r="H106" s="321" t="s">
        <v>6056</v>
      </c>
      <c r="I106" s="321" t="s">
        <v>6018</v>
      </c>
      <c r="J106" s="321">
        <v>20</v>
      </c>
      <c r="K106" s="335"/>
    </row>
    <row r="107" s="1" customFormat="1" ht="15" customHeight="1">
      <c r="B107" s="333"/>
      <c r="C107" s="321" t="s">
        <v>6019</v>
      </c>
      <c r="D107" s="321"/>
      <c r="E107" s="321"/>
      <c r="F107" s="344" t="s">
        <v>6016</v>
      </c>
      <c r="G107" s="321"/>
      <c r="H107" s="321" t="s">
        <v>6056</v>
      </c>
      <c r="I107" s="321" t="s">
        <v>6018</v>
      </c>
      <c r="J107" s="321">
        <v>120</v>
      </c>
      <c r="K107" s="335"/>
    </row>
    <row r="108" s="1" customFormat="1" ht="15" customHeight="1">
      <c r="B108" s="346"/>
      <c r="C108" s="321" t="s">
        <v>6021</v>
      </c>
      <c r="D108" s="321"/>
      <c r="E108" s="321"/>
      <c r="F108" s="344" t="s">
        <v>6022</v>
      </c>
      <c r="G108" s="321"/>
      <c r="H108" s="321" t="s">
        <v>6056</v>
      </c>
      <c r="I108" s="321" t="s">
        <v>6018</v>
      </c>
      <c r="J108" s="321">
        <v>50</v>
      </c>
      <c r="K108" s="335"/>
    </row>
    <row r="109" s="1" customFormat="1" ht="15" customHeight="1">
      <c r="B109" s="346"/>
      <c r="C109" s="321" t="s">
        <v>6024</v>
      </c>
      <c r="D109" s="321"/>
      <c r="E109" s="321"/>
      <c r="F109" s="344" t="s">
        <v>6016</v>
      </c>
      <c r="G109" s="321"/>
      <c r="H109" s="321" t="s">
        <v>6056</v>
      </c>
      <c r="I109" s="321" t="s">
        <v>6026</v>
      </c>
      <c r="J109" s="321"/>
      <c r="K109" s="335"/>
    </row>
    <row r="110" s="1" customFormat="1" ht="15" customHeight="1">
      <c r="B110" s="346"/>
      <c r="C110" s="321" t="s">
        <v>6035</v>
      </c>
      <c r="D110" s="321"/>
      <c r="E110" s="321"/>
      <c r="F110" s="344" t="s">
        <v>6022</v>
      </c>
      <c r="G110" s="321"/>
      <c r="H110" s="321" t="s">
        <v>6056</v>
      </c>
      <c r="I110" s="321" t="s">
        <v>6018</v>
      </c>
      <c r="J110" s="321">
        <v>50</v>
      </c>
      <c r="K110" s="335"/>
    </row>
    <row r="111" s="1" customFormat="1" ht="15" customHeight="1">
      <c r="B111" s="346"/>
      <c r="C111" s="321" t="s">
        <v>6043</v>
      </c>
      <c r="D111" s="321"/>
      <c r="E111" s="321"/>
      <c r="F111" s="344" t="s">
        <v>6022</v>
      </c>
      <c r="G111" s="321"/>
      <c r="H111" s="321" t="s">
        <v>6056</v>
      </c>
      <c r="I111" s="321" t="s">
        <v>6018</v>
      </c>
      <c r="J111" s="321">
        <v>50</v>
      </c>
      <c r="K111" s="335"/>
    </row>
    <row r="112" s="1" customFormat="1" ht="15" customHeight="1">
      <c r="B112" s="346"/>
      <c r="C112" s="321" t="s">
        <v>6041</v>
      </c>
      <c r="D112" s="321"/>
      <c r="E112" s="321"/>
      <c r="F112" s="344" t="s">
        <v>6022</v>
      </c>
      <c r="G112" s="321"/>
      <c r="H112" s="321" t="s">
        <v>6056</v>
      </c>
      <c r="I112" s="321" t="s">
        <v>6018</v>
      </c>
      <c r="J112" s="321">
        <v>50</v>
      </c>
      <c r="K112" s="335"/>
    </row>
    <row r="113" s="1" customFormat="1" ht="15" customHeight="1">
      <c r="B113" s="346"/>
      <c r="C113" s="321" t="s">
        <v>55</v>
      </c>
      <c r="D113" s="321"/>
      <c r="E113" s="321"/>
      <c r="F113" s="344" t="s">
        <v>6016</v>
      </c>
      <c r="G113" s="321"/>
      <c r="H113" s="321" t="s">
        <v>6057</v>
      </c>
      <c r="I113" s="321" t="s">
        <v>6018</v>
      </c>
      <c r="J113" s="321">
        <v>20</v>
      </c>
      <c r="K113" s="335"/>
    </row>
    <row r="114" s="1" customFormat="1" ht="15" customHeight="1">
      <c r="B114" s="346"/>
      <c r="C114" s="321" t="s">
        <v>6058</v>
      </c>
      <c r="D114" s="321"/>
      <c r="E114" s="321"/>
      <c r="F114" s="344" t="s">
        <v>6016</v>
      </c>
      <c r="G114" s="321"/>
      <c r="H114" s="321" t="s">
        <v>6059</v>
      </c>
      <c r="I114" s="321" t="s">
        <v>6018</v>
      </c>
      <c r="J114" s="321">
        <v>120</v>
      </c>
      <c r="K114" s="335"/>
    </row>
    <row r="115" s="1" customFormat="1" ht="15" customHeight="1">
      <c r="B115" s="346"/>
      <c r="C115" s="321" t="s">
        <v>40</v>
      </c>
      <c r="D115" s="321"/>
      <c r="E115" s="321"/>
      <c r="F115" s="344" t="s">
        <v>6016</v>
      </c>
      <c r="G115" s="321"/>
      <c r="H115" s="321" t="s">
        <v>6060</v>
      </c>
      <c r="I115" s="321" t="s">
        <v>6051</v>
      </c>
      <c r="J115" s="321"/>
      <c r="K115" s="335"/>
    </row>
    <row r="116" s="1" customFormat="1" ht="15" customHeight="1">
      <c r="B116" s="346"/>
      <c r="C116" s="321" t="s">
        <v>50</v>
      </c>
      <c r="D116" s="321"/>
      <c r="E116" s="321"/>
      <c r="F116" s="344" t="s">
        <v>6016</v>
      </c>
      <c r="G116" s="321"/>
      <c r="H116" s="321" t="s">
        <v>6061</v>
      </c>
      <c r="I116" s="321" t="s">
        <v>6051</v>
      </c>
      <c r="J116" s="321"/>
      <c r="K116" s="335"/>
    </row>
    <row r="117" s="1" customFormat="1" ht="15" customHeight="1">
      <c r="B117" s="346"/>
      <c r="C117" s="321" t="s">
        <v>59</v>
      </c>
      <c r="D117" s="321"/>
      <c r="E117" s="321"/>
      <c r="F117" s="344" t="s">
        <v>6016</v>
      </c>
      <c r="G117" s="321"/>
      <c r="H117" s="321" t="s">
        <v>6062</v>
      </c>
      <c r="I117" s="321" t="s">
        <v>6063</v>
      </c>
      <c r="J117" s="321"/>
      <c r="K117" s="335"/>
    </row>
    <row r="118" s="1" customFormat="1" ht="15" customHeight="1">
      <c r="B118" s="349"/>
      <c r="C118" s="355"/>
      <c r="D118" s="355"/>
      <c r="E118" s="355"/>
      <c r="F118" s="355"/>
      <c r="G118" s="355"/>
      <c r="H118" s="355"/>
      <c r="I118" s="355"/>
      <c r="J118" s="355"/>
      <c r="K118" s="351"/>
    </row>
    <row r="119" s="1" customFormat="1" ht="18.75" customHeight="1">
      <c r="B119" s="356"/>
      <c r="C119" s="357"/>
      <c r="D119" s="357"/>
      <c r="E119" s="357"/>
      <c r="F119" s="358"/>
      <c r="G119" s="357"/>
      <c r="H119" s="357"/>
      <c r="I119" s="357"/>
      <c r="J119" s="357"/>
      <c r="K119" s="356"/>
    </row>
    <row r="120" s="1" customFormat="1" ht="18.75" customHeight="1">
      <c r="B120" s="329"/>
      <c r="C120" s="329"/>
      <c r="D120" s="329"/>
      <c r="E120" s="329"/>
      <c r="F120" s="329"/>
      <c r="G120" s="329"/>
      <c r="H120" s="329"/>
      <c r="I120" s="329"/>
      <c r="J120" s="329"/>
      <c r="K120" s="329"/>
    </row>
    <row r="121" s="1" customFormat="1" ht="7.5" customHeight="1">
      <c r="B121" s="359"/>
      <c r="C121" s="360"/>
      <c r="D121" s="360"/>
      <c r="E121" s="360"/>
      <c r="F121" s="360"/>
      <c r="G121" s="360"/>
      <c r="H121" s="360"/>
      <c r="I121" s="360"/>
      <c r="J121" s="360"/>
      <c r="K121" s="361"/>
    </row>
    <row r="122" s="1" customFormat="1" ht="45" customHeight="1">
      <c r="B122" s="362"/>
      <c r="C122" s="312" t="s">
        <v>6064</v>
      </c>
      <c r="D122" s="312"/>
      <c r="E122" s="312"/>
      <c r="F122" s="312"/>
      <c r="G122" s="312"/>
      <c r="H122" s="312"/>
      <c r="I122" s="312"/>
      <c r="J122" s="312"/>
      <c r="K122" s="363"/>
    </row>
    <row r="123" s="1" customFormat="1" ht="17.25" customHeight="1">
      <c r="B123" s="364"/>
      <c r="C123" s="336" t="s">
        <v>6010</v>
      </c>
      <c r="D123" s="336"/>
      <c r="E123" s="336"/>
      <c r="F123" s="336" t="s">
        <v>6011</v>
      </c>
      <c r="G123" s="337"/>
      <c r="H123" s="336" t="s">
        <v>56</v>
      </c>
      <c r="I123" s="336" t="s">
        <v>59</v>
      </c>
      <c r="J123" s="336" t="s">
        <v>6012</v>
      </c>
      <c r="K123" s="365"/>
    </row>
    <row r="124" s="1" customFormat="1" ht="17.25" customHeight="1">
      <c r="B124" s="364"/>
      <c r="C124" s="338" t="s">
        <v>6013</v>
      </c>
      <c r="D124" s="338"/>
      <c r="E124" s="338"/>
      <c r="F124" s="339" t="s">
        <v>6014</v>
      </c>
      <c r="G124" s="340"/>
      <c r="H124" s="338"/>
      <c r="I124" s="338"/>
      <c r="J124" s="338" t="s">
        <v>6015</v>
      </c>
      <c r="K124" s="365"/>
    </row>
    <row r="125" s="1" customFormat="1" ht="5.25" customHeight="1">
      <c r="B125" s="366"/>
      <c r="C125" s="341"/>
      <c r="D125" s="341"/>
      <c r="E125" s="341"/>
      <c r="F125" s="341"/>
      <c r="G125" s="367"/>
      <c r="H125" s="341"/>
      <c r="I125" s="341"/>
      <c r="J125" s="341"/>
      <c r="K125" s="368"/>
    </row>
    <row r="126" s="1" customFormat="1" ht="15" customHeight="1">
      <c r="B126" s="366"/>
      <c r="C126" s="321" t="s">
        <v>6019</v>
      </c>
      <c r="D126" s="343"/>
      <c r="E126" s="343"/>
      <c r="F126" s="344" t="s">
        <v>6016</v>
      </c>
      <c r="G126" s="321"/>
      <c r="H126" s="321" t="s">
        <v>6056</v>
      </c>
      <c r="I126" s="321" t="s">
        <v>6018</v>
      </c>
      <c r="J126" s="321">
        <v>120</v>
      </c>
      <c r="K126" s="369"/>
    </row>
    <row r="127" s="1" customFormat="1" ht="15" customHeight="1">
      <c r="B127" s="366"/>
      <c r="C127" s="321" t="s">
        <v>6065</v>
      </c>
      <c r="D127" s="321"/>
      <c r="E127" s="321"/>
      <c r="F127" s="344" t="s">
        <v>6016</v>
      </c>
      <c r="G127" s="321"/>
      <c r="H127" s="321" t="s">
        <v>6066</v>
      </c>
      <c r="I127" s="321" t="s">
        <v>6018</v>
      </c>
      <c r="J127" s="321" t="s">
        <v>6067</v>
      </c>
      <c r="K127" s="369"/>
    </row>
    <row r="128" s="1" customFormat="1" ht="15" customHeight="1">
      <c r="B128" s="366"/>
      <c r="C128" s="321" t="s">
        <v>86</v>
      </c>
      <c r="D128" s="321"/>
      <c r="E128" s="321"/>
      <c r="F128" s="344" t="s">
        <v>6016</v>
      </c>
      <c r="G128" s="321"/>
      <c r="H128" s="321" t="s">
        <v>6068</v>
      </c>
      <c r="I128" s="321" t="s">
        <v>6018</v>
      </c>
      <c r="J128" s="321" t="s">
        <v>6067</v>
      </c>
      <c r="K128" s="369"/>
    </row>
    <row r="129" s="1" customFormat="1" ht="15" customHeight="1">
      <c r="B129" s="366"/>
      <c r="C129" s="321" t="s">
        <v>6027</v>
      </c>
      <c r="D129" s="321"/>
      <c r="E129" s="321"/>
      <c r="F129" s="344" t="s">
        <v>6022</v>
      </c>
      <c r="G129" s="321"/>
      <c r="H129" s="321" t="s">
        <v>6028</v>
      </c>
      <c r="I129" s="321" t="s">
        <v>6018</v>
      </c>
      <c r="J129" s="321">
        <v>15</v>
      </c>
      <c r="K129" s="369"/>
    </row>
    <row r="130" s="1" customFormat="1" ht="15" customHeight="1">
      <c r="B130" s="366"/>
      <c r="C130" s="347" t="s">
        <v>6029</v>
      </c>
      <c r="D130" s="347"/>
      <c r="E130" s="347"/>
      <c r="F130" s="348" t="s">
        <v>6022</v>
      </c>
      <c r="G130" s="347"/>
      <c r="H130" s="347" t="s">
        <v>6030</v>
      </c>
      <c r="I130" s="347" t="s">
        <v>6018</v>
      </c>
      <c r="J130" s="347">
        <v>15</v>
      </c>
      <c r="K130" s="369"/>
    </row>
    <row r="131" s="1" customFormat="1" ht="15" customHeight="1">
      <c r="B131" s="366"/>
      <c r="C131" s="347" t="s">
        <v>6031</v>
      </c>
      <c r="D131" s="347"/>
      <c r="E131" s="347"/>
      <c r="F131" s="348" t="s">
        <v>6022</v>
      </c>
      <c r="G131" s="347"/>
      <c r="H131" s="347" t="s">
        <v>6032</v>
      </c>
      <c r="I131" s="347" t="s">
        <v>6018</v>
      </c>
      <c r="J131" s="347">
        <v>20</v>
      </c>
      <c r="K131" s="369"/>
    </row>
    <row r="132" s="1" customFormat="1" ht="15" customHeight="1">
      <c r="B132" s="366"/>
      <c r="C132" s="347" t="s">
        <v>6033</v>
      </c>
      <c r="D132" s="347"/>
      <c r="E132" s="347"/>
      <c r="F132" s="348" t="s">
        <v>6022</v>
      </c>
      <c r="G132" s="347"/>
      <c r="H132" s="347" t="s">
        <v>6034</v>
      </c>
      <c r="I132" s="347" t="s">
        <v>6018</v>
      </c>
      <c r="J132" s="347">
        <v>20</v>
      </c>
      <c r="K132" s="369"/>
    </row>
    <row r="133" s="1" customFormat="1" ht="15" customHeight="1">
      <c r="B133" s="366"/>
      <c r="C133" s="321" t="s">
        <v>6021</v>
      </c>
      <c r="D133" s="321"/>
      <c r="E133" s="321"/>
      <c r="F133" s="344" t="s">
        <v>6022</v>
      </c>
      <c r="G133" s="321"/>
      <c r="H133" s="321" t="s">
        <v>6056</v>
      </c>
      <c r="I133" s="321" t="s">
        <v>6018</v>
      </c>
      <c r="J133" s="321">
        <v>50</v>
      </c>
      <c r="K133" s="369"/>
    </row>
    <row r="134" s="1" customFormat="1" ht="15" customHeight="1">
      <c r="B134" s="366"/>
      <c r="C134" s="321" t="s">
        <v>6035</v>
      </c>
      <c r="D134" s="321"/>
      <c r="E134" s="321"/>
      <c r="F134" s="344" t="s">
        <v>6022</v>
      </c>
      <c r="G134" s="321"/>
      <c r="H134" s="321" t="s">
        <v>6056</v>
      </c>
      <c r="I134" s="321" t="s">
        <v>6018</v>
      </c>
      <c r="J134" s="321">
        <v>50</v>
      </c>
      <c r="K134" s="369"/>
    </row>
    <row r="135" s="1" customFormat="1" ht="15" customHeight="1">
      <c r="B135" s="366"/>
      <c r="C135" s="321" t="s">
        <v>6041</v>
      </c>
      <c r="D135" s="321"/>
      <c r="E135" s="321"/>
      <c r="F135" s="344" t="s">
        <v>6022</v>
      </c>
      <c r="G135" s="321"/>
      <c r="H135" s="321" t="s">
        <v>6056</v>
      </c>
      <c r="I135" s="321" t="s">
        <v>6018</v>
      </c>
      <c r="J135" s="321">
        <v>50</v>
      </c>
      <c r="K135" s="369"/>
    </row>
    <row r="136" s="1" customFormat="1" ht="15" customHeight="1">
      <c r="B136" s="366"/>
      <c r="C136" s="321" t="s">
        <v>6043</v>
      </c>
      <c r="D136" s="321"/>
      <c r="E136" s="321"/>
      <c r="F136" s="344" t="s">
        <v>6022</v>
      </c>
      <c r="G136" s="321"/>
      <c r="H136" s="321" t="s">
        <v>6056</v>
      </c>
      <c r="I136" s="321" t="s">
        <v>6018</v>
      </c>
      <c r="J136" s="321">
        <v>50</v>
      </c>
      <c r="K136" s="369"/>
    </row>
    <row r="137" s="1" customFormat="1" ht="15" customHeight="1">
      <c r="B137" s="366"/>
      <c r="C137" s="321" t="s">
        <v>6044</v>
      </c>
      <c r="D137" s="321"/>
      <c r="E137" s="321"/>
      <c r="F137" s="344" t="s">
        <v>6022</v>
      </c>
      <c r="G137" s="321"/>
      <c r="H137" s="321" t="s">
        <v>6069</v>
      </c>
      <c r="I137" s="321" t="s">
        <v>6018</v>
      </c>
      <c r="J137" s="321">
        <v>255</v>
      </c>
      <c r="K137" s="369"/>
    </row>
    <row r="138" s="1" customFormat="1" ht="15" customHeight="1">
      <c r="B138" s="366"/>
      <c r="C138" s="321" t="s">
        <v>6046</v>
      </c>
      <c r="D138" s="321"/>
      <c r="E138" s="321"/>
      <c r="F138" s="344" t="s">
        <v>6016</v>
      </c>
      <c r="G138" s="321"/>
      <c r="H138" s="321" t="s">
        <v>6070</v>
      </c>
      <c r="I138" s="321" t="s">
        <v>6048</v>
      </c>
      <c r="J138" s="321"/>
      <c r="K138" s="369"/>
    </row>
    <row r="139" s="1" customFormat="1" ht="15" customHeight="1">
      <c r="B139" s="366"/>
      <c r="C139" s="321" t="s">
        <v>6049</v>
      </c>
      <c r="D139" s="321"/>
      <c r="E139" s="321"/>
      <c r="F139" s="344" t="s">
        <v>6016</v>
      </c>
      <c r="G139" s="321"/>
      <c r="H139" s="321" t="s">
        <v>6071</v>
      </c>
      <c r="I139" s="321" t="s">
        <v>6051</v>
      </c>
      <c r="J139" s="321"/>
      <c r="K139" s="369"/>
    </row>
    <row r="140" s="1" customFormat="1" ht="15" customHeight="1">
      <c r="B140" s="366"/>
      <c r="C140" s="321" t="s">
        <v>6052</v>
      </c>
      <c r="D140" s="321"/>
      <c r="E140" s="321"/>
      <c r="F140" s="344" t="s">
        <v>6016</v>
      </c>
      <c r="G140" s="321"/>
      <c r="H140" s="321" t="s">
        <v>6052</v>
      </c>
      <c r="I140" s="321" t="s">
        <v>6051</v>
      </c>
      <c r="J140" s="321"/>
      <c r="K140" s="369"/>
    </row>
    <row r="141" s="1" customFormat="1" ht="15" customHeight="1">
      <c r="B141" s="366"/>
      <c r="C141" s="321" t="s">
        <v>40</v>
      </c>
      <c r="D141" s="321"/>
      <c r="E141" s="321"/>
      <c r="F141" s="344" t="s">
        <v>6016</v>
      </c>
      <c r="G141" s="321"/>
      <c r="H141" s="321" t="s">
        <v>6072</v>
      </c>
      <c r="I141" s="321" t="s">
        <v>6051</v>
      </c>
      <c r="J141" s="321"/>
      <c r="K141" s="369"/>
    </row>
    <row r="142" s="1" customFormat="1" ht="15" customHeight="1">
      <c r="B142" s="366"/>
      <c r="C142" s="321" t="s">
        <v>6073</v>
      </c>
      <c r="D142" s="321"/>
      <c r="E142" s="321"/>
      <c r="F142" s="344" t="s">
        <v>6016</v>
      </c>
      <c r="G142" s="321"/>
      <c r="H142" s="321" t="s">
        <v>6074</v>
      </c>
      <c r="I142" s="321" t="s">
        <v>6051</v>
      </c>
      <c r="J142" s="321"/>
      <c r="K142" s="369"/>
    </row>
    <row r="143" s="1" customFormat="1" ht="15" customHeight="1">
      <c r="B143" s="370"/>
      <c r="C143" s="371"/>
      <c r="D143" s="371"/>
      <c r="E143" s="371"/>
      <c r="F143" s="371"/>
      <c r="G143" s="371"/>
      <c r="H143" s="371"/>
      <c r="I143" s="371"/>
      <c r="J143" s="371"/>
      <c r="K143" s="372"/>
    </row>
    <row r="144" s="1" customFormat="1" ht="18.75" customHeight="1">
      <c r="B144" s="357"/>
      <c r="C144" s="357"/>
      <c r="D144" s="357"/>
      <c r="E144" s="357"/>
      <c r="F144" s="358"/>
      <c r="G144" s="357"/>
      <c r="H144" s="357"/>
      <c r="I144" s="357"/>
      <c r="J144" s="357"/>
      <c r="K144" s="357"/>
    </row>
    <row r="145" s="1" customFormat="1" ht="18.75" customHeight="1">
      <c r="B145" s="329"/>
      <c r="C145" s="329"/>
      <c r="D145" s="329"/>
      <c r="E145" s="329"/>
      <c r="F145" s="329"/>
      <c r="G145" s="329"/>
      <c r="H145" s="329"/>
      <c r="I145" s="329"/>
      <c r="J145" s="329"/>
      <c r="K145" s="329"/>
    </row>
    <row r="146" s="1" customFormat="1" ht="7.5" customHeight="1">
      <c r="B146" s="330"/>
      <c r="C146" s="331"/>
      <c r="D146" s="331"/>
      <c r="E146" s="331"/>
      <c r="F146" s="331"/>
      <c r="G146" s="331"/>
      <c r="H146" s="331"/>
      <c r="I146" s="331"/>
      <c r="J146" s="331"/>
      <c r="K146" s="332"/>
    </row>
    <row r="147" s="1" customFormat="1" ht="45" customHeight="1">
      <c r="B147" s="333"/>
      <c r="C147" s="334" t="s">
        <v>6075</v>
      </c>
      <c r="D147" s="334"/>
      <c r="E147" s="334"/>
      <c r="F147" s="334"/>
      <c r="G147" s="334"/>
      <c r="H147" s="334"/>
      <c r="I147" s="334"/>
      <c r="J147" s="334"/>
      <c r="K147" s="335"/>
    </row>
    <row r="148" s="1" customFormat="1" ht="17.25" customHeight="1">
      <c r="B148" s="333"/>
      <c r="C148" s="336" t="s">
        <v>6010</v>
      </c>
      <c r="D148" s="336"/>
      <c r="E148" s="336"/>
      <c r="F148" s="336" t="s">
        <v>6011</v>
      </c>
      <c r="G148" s="337"/>
      <c r="H148" s="336" t="s">
        <v>56</v>
      </c>
      <c r="I148" s="336" t="s">
        <v>59</v>
      </c>
      <c r="J148" s="336" t="s">
        <v>6012</v>
      </c>
      <c r="K148" s="335"/>
    </row>
    <row r="149" s="1" customFormat="1" ht="17.25" customHeight="1">
      <c r="B149" s="333"/>
      <c r="C149" s="338" t="s">
        <v>6013</v>
      </c>
      <c r="D149" s="338"/>
      <c r="E149" s="338"/>
      <c r="F149" s="339" t="s">
        <v>6014</v>
      </c>
      <c r="G149" s="340"/>
      <c r="H149" s="338"/>
      <c r="I149" s="338"/>
      <c r="J149" s="338" t="s">
        <v>6015</v>
      </c>
      <c r="K149" s="335"/>
    </row>
    <row r="150" s="1" customFormat="1" ht="5.25" customHeight="1">
      <c r="B150" s="346"/>
      <c r="C150" s="341"/>
      <c r="D150" s="341"/>
      <c r="E150" s="341"/>
      <c r="F150" s="341"/>
      <c r="G150" s="342"/>
      <c r="H150" s="341"/>
      <c r="I150" s="341"/>
      <c r="J150" s="341"/>
      <c r="K150" s="369"/>
    </row>
    <row r="151" s="1" customFormat="1" ht="15" customHeight="1">
      <c r="B151" s="346"/>
      <c r="C151" s="373" t="s">
        <v>6019</v>
      </c>
      <c r="D151" s="321"/>
      <c r="E151" s="321"/>
      <c r="F151" s="374" t="s">
        <v>6016</v>
      </c>
      <c r="G151" s="321"/>
      <c r="H151" s="373" t="s">
        <v>6056</v>
      </c>
      <c r="I151" s="373" t="s">
        <v>6018</v>
      </c>
      <c r="J151" s="373">
        <v>120</v>
      </c>
      <c r="K151" s="369"/>
    </row>
    <row r="152" s="1" customFormat="1" ht="15" customHeight="1">
      <c r="B152" s="346"/>
      <c r="C152" s="373" t="s">
        <v>6065</v>
      </c>
      <c r="D152" s="321"/>
      <c r="E152" s="321"/>
      <c r="F152" s="374" t="s">
        <v>6016</v>
      </c>
      <c r="G152" s="321"/>
      <c r="H152" s="373" t="s">
        <v>6076</v>
      </c>
      <c r="I152" s="373" t="s">
        <v>6018</v>
      </c>
      <c r="J152" s="373" t="s">
        <v>6067</v>
      </c>
      <c r="K152" s="369"/>
    </row>
    <row r="153" s="1" customFormat="1" ht="15" customHeight="1">
      <c r="B153" s="346"/>
      <c r="C153" s="373" t="s">
        <v>86</v>
      </c>
      <c r="D153" s="321"/>
      <c r="E153" s="321"/>
      <c r="F153" s="374" t="s">
        <v>6016</v>
      </c>
      <c r="G153" s="321"/>
      <c r="H153" s="373" t="s">
        <v>6077</v>
      </c>
      <c r="I153" s="373" t="s">
        <v>6018</v>
      </c>
      <c r="J153" s="373" t="s">
        <v>6067</v>
      </c>
      <c r="K153" s="369"/>
    </row>
    <row r="154" s="1" customFormat="1" ht="15" customHeight="1">
      <c r="B154" s="346"/>
      <c r="C154" s="373" t="s">
        <v>6021</v>
      </c>
      <c r="D154" s="321"/>
      <c r="E154" s="321"/>
      <c r="F154" s="374" t="s">
        <v>6022</v>
      </c>
      <c r="G154" s="321"/>
      <c r="H154" s="373" t="s">
        <v>6056</v>
      </c>
      <c r="I154" s="373" t="s">
        <v>6018</v>
      </c>
      <c r="J154" s="373">
        <v>50</v>
      </c>
      <c r="K154" s="369"/>
    </row>
    <row r="155" s="1" customFormat="1" ht="15" customHeight="1">
      <c r="B155" s="346"/>
      <c r="C155" s="373" t="s">
        <v>6024</v>
      </c>
      <c r="D155" s="321"/>
      <c r="E155" s="321"/>
      <c r="F155" s="374" t="s">
        <v>6016</v>
      </c>
      <c r="G155" s="321"/>
      <c r="H155" s="373" t="s">
        <v>6056</v>
      </c>
      <c r="I155" s="373" t="s">
        <v>6026</v>
      </c>
      <c r="J155" s="373"/>
      <c r="K155" s="369"/>
    </row>
    <row r="156" s="1" customFormat="1" ht="15" customHeight="1">
      <c r="B156" s="346"/>
      <c r="C156" s="373" t="s">
        <v>6035</v>
      </c>
      <c r="D156" s="321"/>
      <c r="E156" s="321"/>
      <c r="F156" s="374" t="s">
        <v>6022</v>
      </c>
      <c r="G156" s="321"/>
      <c r="H156" s="373" t="s">
        <v>6056</v>
      </c>
      <c r="I156" s="373" t="s">
        <v>6018</v>
      </c>
      <c r="J156" s="373">
        <v>50</v>
      </c>
      <c r="K156" s="369"/>
    </row>
    <row r="157" s="1" customFormat="1" ht="15" customHeight="1">
      <c r="B157" s="346"/>
      <c r="C157" s="373" t="s">
        <v>6043</v>
      </c>
      <c r="D157" s="321"/>
      <c r="E157" s="321"/>
      <c r="F157" s="374" t="s">
        <v>6022</v>
      </c>
      <c r="G157" s="321"/>
      <c r="H157" s="373" t="s">
        <v>6056</v>
      </c>
      <c r="I157" s="373" t="s">
        <v>6018</v>
      </c>
      <c r="J157" s="373">
        <v>50</v>
      </c>
      <c r="K157" s="369"/>
    </row>
    <row r="158" s="1" customFormat="1" ht="15" customHeight="1">
      <c r="B158" s="346"/>
      <c r="C158" s="373" t="s">
        <v>6041</v>
      </c>
      <c r="D158" s="321"/>
      <c r="E158" s="321"/>
      <c r="F158" s="374" t="s">
        <v>6022</v>
      </c>
      <c r="G158" s="321"/>
      <c r="H158" s="373" t="s">
        <v>6056</v>
      </c>
      <c r="I158" s="373" t="s">
        <v>6018</v>
      </c>
      <c r="J158" s="373">
        <v>50</v>
      </c>
      <c r="K158" s="369"/>
    </row>
    <row r="159" s="1" customFormat="1" ht="15" customHeight="1">
      <c r="B159" s="346"/>
      <c r="C159" s="373" t="s">
        <v>174</v>
      </c>
      <c r="D159" s="321"/>
      <c r="E159" s="321"/>
      <c r="F159" s="374" t="s">
        <v>6016</v>
      </c>
      <c r="G159" s="321"/>
      <c r="H159" s="373" t="s">
        <v>6078</v>
      </c>
      <c r="I159" s="373" t="s">
        <v>6018</v>
      </c>
      <c r="J159" s="373" t="s">
        <v>6079</v>
      </c>
      <c r="K159" s="369"/>
    </row>
    <row r="160" s="1" customFormat="1" ht="15" customHeight="1">
      <c r="B160" s="346"/>
      <c r="C160" s="373" t="s">
        <v>6080</v>
      </c>
      <c r="D160" s="321"/>
      <c r="E160" s="321"/>
      <c r="F160" s="374" t="s">
        <v>6016</v>
      </c>
      <c r="G160" s="321"/>
      <c r="H160" s="373" t="s">
        <v>6081</v>
      </c>
      <c r="I160" s="373" t="s">
        <v>6051</v>
      </c>
      <c r="J160" s="373"/>
      <c r="K160" s="369"/>
    </row>
    <row r="161" s="1" customFormat="1" ht="15" customHeight="1">
      <c r="B161" s="375"/>
      <c r="C161" s="355"/>
      <c r="D161" s="355"/>
      <c r="E161" s="355"/>
      <c r="F161" s="355"/>
      <c r="G161" s="355"/>
      <c r="H161" s="355"/>
      <c r="I161" s="355"/>
      <c r="J161" s="355"/>
      <c r="K161" s="376"/>
    </row>
    <row r="162" s="1" customFormat="1" ht="18.75" customHeight="1">
      <c r="B162" s="357"/>
      <c r="C162" s="367"/>
      <c r="D162" s="367"/>
      <c r="E162" s="367"/>
      <c r="F162" s="377"/>
      <c r="G162" s="367"/>
      <c r="H162" s="367"/>
      <c r="I162" s="367"/>
      <c r="J162" s="367"/>
      <c r="K162" s="357"/>
    </row>
    <row r="163" s="1" customFormat="1" ht="18.75" customHeight="1">
      <c r="B163" s="329"/>
      <c r="C163" s="329"/>
      <c r="D163" s="329"/>
      <c r="E163" s="329"/>
      <c r="F163" s="329"/>
      <c r="G163" s="329"/>
      <c r="H163" s="329"/>
      <c r="I163" s="329"/>
      <c r="J163" s="329"/>
      <c r="K163" s="329"/>
    </row>
    <row r="164" s="1" customFormat="1" ht="7.5" customHeight="1">
      <c r="B164" s="308"/>
      <c r="C164" s="309"/>
      <c r="D164" s="309"/>
      <c r="E164" s="309"/>
      <c r="F164" s="309"/>
      <c r="G164" s="309"/>
      <c r="H164" s="309"/>
      <c r="I164" s="309"/>
      <c r="J164" s="309"/>
      <c r="K164" s="310"/>
    </row>
    <row r="165" s="1" customFormat="1" ht="45" customHeight="1">
      <c r="B165" s="311"/>
      <c r="C165" s="312" t="s">
        <v>6082</v>
      </c>
      <c r="D165" s="312"/>
      <c r="E165" s="312"/>
      <c r="F165" s="312"/>
      <c r="G165" s="312"/>
      <c r="H165" s="312"/>
      <c r="I165" s="312"/>
      <c r="J165" s="312"/>
      <c r="K165" s="313"/>
    </row>
    <row r="166" s="1" customFormat="1" ht="17.25" customHeight="1">
      <c r="B166" s="311"/>
      <c r="C166" s="336" t="s">
        <v>6010</v>
      </c>
      <c r="D166" s="336"/>
      <c r="E166" s="336"/>
      <c r="F166" s="336" t="s">
        <v>6011</v>
      </c>
      <c r="G166" s="378"/>
      <c r="H166" s="379" t="s">
        <v>56</v>
      </c>
      <c r="I166" s="379" t="s">
        <v>59</v>
      </c>
      <c r="J166" s="336" t="s">
        <v>6012</v>
      </c>
      <c r="K166" s="313"/>
    </row>
    <row r="167" s="1" customFormat="1" ht="17.25" customHeight="1">
      <c r="B167" s="314"/>
      <c r="C167" s="338" t="s">
        <v>6013</v>
      </c>
      <c r="D167" s="338"/>
      <c r="E167" s="338"/>
      <c r="F167" s="339" t="s">
        <v>6014</v>
      </c>
      <c r="G167" s="380"/>
      <c r="H167" s="381"/>
      <c r="I167" s="381"/>
      <c r="J167" s="338" t="s">
        <v>6015</v>
      </c>
      <c r="K167" s="316"/>
    </row>
    <row r="168" s="1" customFormat="1" ht="5.25" customHeight="1">
      <c r="B168" s="346"/>
      <c r="C168" s="341"/>
      <c r="D168" s="341"/>
      <c r="E168" s="341"/>
      <c r="F168" s="341"/>
      <c r="G168" s="342"/>
      <c r="H168" s="341"/>
      <c r="I168" s="341"/>
      <c r="J168" s="341"/>
      <c r="K168" s="369"/>
    </row>
    <row r="169" s="1" customFormat="1" ht="15" customHeight="1">
      <c r="B169" s="346"/>
      <c r="C169" s="321" t="s">
        <v>6019</v>
      </c>
      <c r="D169" s="321"/>
      <c r="E169" s="321"/>
      <c r="F169" s="344" t="s">
        <v>6016</v>
      </c>
      <c r="G169" s="321"/>
      <c r="H169" s="321" t="s">
        <v>6056</v>
      </c>
      <c r="I169" s="321" t="s">
        <v>6018</v>
      </c>
      <c r="J169" s="321">
        <v>120</v>
      </c>
      <c r="K169" s="369"/>
    </row>
    <row r="170" s="1" customFormat="1" ht="15" customHeight="1">
      <c r="B170" s="346"/>
      <c r="C170" s="321" t="s">
        <v>6065</v>
      </c>
      <c r="D170" s="321"/>
      <c r="E170" s="321"/>
      <c r="F170" s="344" t="s">
        <v>6016</v>
      </c>
      <c r="G170" s="321"/>
      <c r="H170" s="321" t="s">
        <v>6066</v>
      </c>
      <c r="I170" s="321" t="s">
        <v>6018</v>
      </c>
      <c r="J170" s="321" t="s">
        <v>6067</v>
      </c>
      <c r="K170" s="369"/>
    </row>
    <row r="171" s="1" customFormat="1" ht="15" customHeight="1">
      <c r="B171" s="346"/>
      <c r="C171" s="321" t="s">
        <v>86</v>
      </c>
      <c r="D171" s="321"/>
      <c r="E171" s="321"/>
      <c r="F171" s="344" t="s">
        <v>6016</v>
      </c>
      <c r="G171" s="321"/>
      <c r="H171" s="321" t="s">
        <v>6083</v>
      </c>
      <c r="I171" s="321" t="s">
        <v>6018</v>
      </c>
      <c r="J171" s="321" t="s">
        <v>6067</v>
      </c>
      <c r="K171" s="369"/>
    </row>
    <row r="172" s="1" customFormat="1" ht="15" customHeight="1">
      <c r="B172" s="346"/>
      <c r="C172" s="321" t="s">
        <v>6021</v>
      </c>
      <c r="D172" s="321"/>
      <c r="E172" s="321"/>
      <c r="F172" s="344" t="s">
        <v>6022</v>
      </c>
      <c r="G172" s="321"/>
      <c r="H172" s="321" t="s">
        <v>6083</v>
      </c>
      <c r="I172" s="321" t="s">
        <v>6018</v>
      </c>
      <c r="J172" s="321">
        <v>50</v>
      </c>
      <c r="K172" s="369"/>
    </row>
    <row r="173" s="1" customFormat="1" ht="15" customHeight="1">
      <c r="B173" s="346"/>
      <c r="C173" s="321" t="s">
        <v>6024</v>
      </c>
      <c r="D173" s="321"/>
      <c r="E173" s="321"/>
      <c r="F173" s="344" t="s">
        <v>6016</v>
      </c>
      <c r="G173" s="321"/>
      <c r="H173" s="321" t="s">
        <v>6083</v>
      </c>
      <c r="I173" s="321" t="s">
        <v>6026</v>
      </c>
      <c r="J173" s="321"/>
      <c r="K173" s="369"/>
    </row>
    <row r="174" s="1" customFormat="1" ht="15" customHeight="1">
      <c r="B174" s="346"/>
      <c r="C174" s="321" t="s">
        <v>6035</v>
      </c>
      <c r="D174" s="321"/>
      <c r="E174" s="321"/>
      <c r="F174" s="344" t="s">
        <v>6022</v>
      </c>
      <c r="G174" s="321"/>
      <c r="H174" s="321" t="s">
        <v>6083</v>
      </c>
      <c r="I174" s="321" t="s">
        <v>6018</v>
      </c>
      <c r="J174" s="321">
        <v>50</v>
      </c>
      <c r="K174" s="369"/>
    </row>
    <row r="175" s="1" customFormat="1" ht="15" customHeight="1">
      <c r="B175" s="346"/>
      <c r="C175" s="321" t="s">
        <v>6043</v>
      </c>
      <c r="D175" s="321"/>
      <c r="E175" s="321"/>
      <c r="F175" s="344" t="s">
        <v>6022</v>
      </c>
      <c r="G175" s="321"/>
      <c r="H175" s="321" t="s">
        <v>6083</v>
      </c>
      <c r="I175" s="321" t="s">
        <v>6018</v>
      </c>
      <c r="J175" s="321">
        <v>50</v>
      </c>
      <c r="K175" s="369"/>
    </row>
    <row r="176" s="1" customFormat="1" ht="15" customHeight="1">
      <c r="B176" s="346"/>
      <c r="C176" s="321" t="s">
        <v>6041</v>
      </c>
      <c r="D176" s="321"/>
      <c r="E176" s="321"/>
      <c r="F176" s="344" t="s">
        <v>6022</v>
      </c>
      <c r="G176" s="321"/>
      <c r="H176" s="321" t="s">
        <v>6083</v>
      </c>
      <c r="I176" s="321" t="s">
        <v>6018</v>
      </c>
      <c r="J176" s="321">
        <v>50</v>
      </c>
      <c r="K176" s="369"/>
    </row>
    <row r="177" s="1" customFormat="1" ht="15" customHeight="1">
      <c r="B177" s="346"/>
      <c r="C177" s="321" t="s">
        <v>196</v>
      </c>
      <c r="D177" s="321"/>
      <c r="E177" s="321"/>
      <c r="F177" s="344" t="s">
        <v>6016</v>
      </c>
      <c r="G177" s="321"/>
      <c r="H177" s="321" t="s">
        <v>6084</v>
      </c>
      <c r="I177" s="321" t="s">
        <v>6085</v>
      </c>
      <c r="J177" s="321"/>
      <c r="K177" s="369"/>
    </row>
    <row r="178" s="1" customFormat="1" ht="15" customHeight="1">
      <c r="B178" s="346"/>
      <c r="C178" s="321" t="s">
        <v>59</v>
      </c>
      <c r="D178" s="321"/>
      <c r="E178" s="321"/>
      <c r="F178" s="344" t="s">
        <v>6016</v>
      </c>
      <c r="G178" s="321"/>
      <c r="H178" s="321" t="s">
        <v>6086</v>
      </c>
      <c r="I178" s="321" t="s">
        <v>6087</v>
      </c>
      <c r="J178" s="321">
        <v>1</v>
      </c>
      <c r="K178" s="369"/>
    </row>
    <row r="179" s="1" customFormat="1" ht="15" customHeight="1">
      <c r="B179" s="346"/>
      <c r="C179" s="321" t="s">
        <v>55</v>
      </c>
      <c r="D179" s="321"/>
      <c r="E179" s="321"/>
      <c r="F179" s="344" t="s">
        <v>6016</v>
      </c>
      <c r="G179" s="321"/>
      <c r="H179" s="321" t="s">
        <v>6088</v>
      </c>
      <c r="I179" s="321" t="s">
        <v>6018</v>
      </c>
      <c r="J179" s="321">
        <v>20</v>
      </c>
      <c r="K179" s="369"/>
    </row>
    <row r="180" s="1" customFormat="1" ht="15" customHeight="1">
      <c r="B180" s="346"/>
      <c r="C180" s="321" t="s">
        <v>56</v>
      </c>
      <c r="D180" s="321"/>
      <c r="E180" s="321"/>
      <c r="F180" s="344" t="s">
        <v>6016</v>
      </c>
      <c r="G180" s="321"/>
      <c r="H180" s="321" t="s">
        <v>6089</v>
      </c>
      <c r="I180" s="321" t="s">
        <v>6018</v>
      </c>
      <c r="J180" s="321">
        <v>255</v>
      </c>
      <c r="K180" s="369"/>
    </row>
    <row r="181" s="1" customFormat="1" ht="15" customHeight="1">
      <c r="B181" s="346"/>
      <c r="C181" s="321" t="s">
        <v>197</v>
      </c>
      <c r="D181" s="321"/>
      <c r="E181" s="321"/>
      <c r="F181" s="344" t="s">
        <v>6016</v>
      </c>
      <c r="G181" s="321"/>
      <c r="H181" s="321" t="s">
        <v>5980</v>
      </c>
      <c r="I181" s="321" t="s">
        <v>6018</v>
      </c>
      <c r="J181" s="321">
        <v>10</v>
      </c>
      <c r="K181" s="369"/>
    </row>
    <row r="182" s="1" customFormat="1" ht="15" customHeight="1">
      <c r="B182" s="346"/>
      <c r="C182" s="321" t="s">
        <v>198</v>
      </c>
      <c r="D182" s="321"/>
      <c r="E182" s="321"/>
      <c r="F182" s="344" t="s">
        <v>6016</v>
      </c>
      <c r="G182" s="321"/>
      <c r="H182" s="321" t="s">
        <v>6090</v>
      </c>
      <c r="I182" s="321" t="s">
        <v>6051</v>
      </c>
      <c r="J182" s="321"/>
      <c r="K182" s="369"/>
    </row>
    <row r="183" s="1" customFormat="1" ht="15" customHeight="1">
      <c r="B183" s="346"/>
      <c r="C183" s="321" t="s">
        <v>6091</v>
      </c>
      <c r="D183" s="321"/>
      <c r="E183" s="321"/>
      <c r="F183" s="344" t="s">
        <v>6016</v>
      </c>
      <c r="G183" s="321"/>
      <c r="H183" s="321" t="s">
        <v>6092</v>
      </c>
      <c r="I183" s="321" t="s">
        <v>6051</v>
      </c>
      <c r="J183" s="321"/>
      <c r="K183" s="369"/>
    </row>
    <row r="184" s="1" customFormat="1" ht="15" customHeight="1">
      <c r="B184" s="346"/>
      <c r="C184" s="321" t="s">
        <v>6080</v>
      </c>
      <c r="D184" s="321"/>
      <c r="E184" s="321"/>
      <c r="F184" s="344" t="s">
        <v>6016</v>
      </c>
      <c r="G184" s="321"/>
      <c r="H184" s="321" t="s">
        <v>6093</v>
      </c>
      <c r="I184" s="321" t="s">
        <v>6051</v>
      </c>
      <c r="J184" s="321"/>
      <c r="K184" s="369"/>
    </row>
    <row r="185" s="1" customFormat="1" ht="15" customHeight="1">
      <c r="B185" s="346"/>
      <c r="C185" s="321" t="s">
        <v>200</v>
      </c>
      <c r="D185" s="321"/>
      <c r="E185" s="321"/>
      <c r="F185" s="344" t="s">
        <v>6022</v>
      </c>
      <c r="G185" s="321"/>
      <c r="H185" s="321" t="s">
        <v>6094</v>
      </c>
      <c r="I185" s="321" t="s">
        <v>6018</v>
      </c>
      <c r="J185" s="321">
        <v>50</v>
      </c>
      <c r="K185" s="369"/>
    </row>
    <row r="186" s="1" customFormat="1" ht="15" customHeight="1">
      <c r="B186" s="346"/>
      <c r="C186" s="321" t="s">
        <v>6095</v>
      </c>
      <c r="D186" s="321"/>
      <c r="E186" s="321"/>
      <c r="F186" s="344" t="s">
        <v>6022</v>
      </c>
      <c r="G186" s="321"/>
      <c r="H186" s="321" t="s">
        <v>6096</v>
      </c>
      <c r="I186" s="321" t="s">
        <v>6097</v>
      </c>
      <c r="J186" s="321"/>
      <c r="K186" s="369"/>
    </row>
    <row r="187" s="1" customFormat="1" ht="15" customHeight="1">
      <c r="B187" s="346"/>
      <c r="C187" s="321" t="s">
        <v>6098</v>
      </c>
      <c r="D187" s="321"/>
      <c r="E187" s="321"/>
      <c r="F187" s="344" t="s">
        <v>6022</v>
      </c>
      <c r="G187" s="321"/>
      <c r="H187" s="321" t="s">
        <v>6099</v>
      </c>
      <c r="I187" s="321" t="s">
        <v>6097</v>
      </c>
      <c r="J187" s="321"/>
      <c r="K187" s="369"/>
    </row>
    <row r="188" s="1" customFormat="1" ht="15" customHeight="1">
      <c r="B188" s="346"/>
      <c r="C188" s="321" t="s">
        <v>6100</v>
      </c>
      <c r="D188" s="321"/>
      <c r="E188" s="321"/>
      <c r="F188" s="344" t="s">
        <v>6022</v>
      </c>
      <c r="G188" s="321"/>
      <c r="H188" s="321" t="s">
        <v>6101</v>
      </c>
      <c r="I188" s="321" t="s">
        <v>6097</v>
      </c>
      <c r="J188" s="321"/>
      <c r="K188" s="369"/>
    </row>
    <row r="189" s="1" customFormat="1" ht="15" customHeight="1">
      <c r="B189" s="346"/>
      <c r="C189" s="382" t="s">
        <v>6102</v>
      </c>
      <c r="D189" s="321"/>
      <c r="E189" s="321"/>
      <c r="F189" s="344" t="s">
        <v>6022</v>
      </c>
      <c r="G189" s="321"/>
      <c r="H189" s="321" t="s">
        <v>6103</v>
      </c>
      <c r="I189" s="321" t="s">
        <v>6104</v>
      </c>
      <c r="J189" s="383" t="s">
        <v>6105</v>
      </c>
      <c r="K189" s="369"/>
    </row>
    <row r="190" s="1" customFormat="1" ht="15" customHeight="1">
      <c r="B190" s="346"/>
      <c r="C190" s="382" t="s">
        <v>44</v>
      </c>
      <c r="D190" s="321"/>
      <c r="E190" s="321"/>
      <c r="F190" s="344" t="s">
        <v>6016</v>
      </c>
      <c r="G190" s="321"/>
      <c r="H190" s="318" t="s">
        <v>6106</v>
      </c>
      <c r="I190" s="321" t="s">
        <v>6107</v>
      </c>
      <c r="J190" s="321"/>
      <c r="K190" s="369"/>
    </row>
    <row r="191" s="1" customFormat="1" ht="15" customHeight="1">
      <c r="B191" s="346"/>
      <c r="C191" s="382" t="s">
        <v>6108</v>
      </c>
      <c r="D191" s="321"/>
      <c r="E191" s="321"/>
      <c r="F191" s="344" t="s">
        <v>6016</v>
      </c>
      <c r="G191" s="321"/>
      <c r="H191" s="321" t="s">
        <v>6109</v>
      </c>
      <c r="I191" s="321" t="s">
        <v>6051</v>
      </c>
      <c r="J191" s="321"/>
      <c r="K191" s="369"/>
    </row>
    <row r="192" s="1" customFormat="1" ht="15" customHeight="1">
      <c r="B192" s="346"/>
      <c r="C192" s="382" t="s">
        <v>6110</v>
      </c>
      <c r="D192" s="321"/>
      <c r="E192" s="321"/>
      <c r="F192" s="344" t="s">
        <v>6016</v>
      </c>
      <c r="G192" s="321"/>
      <c r="H192" s="321" t="s">
        <v>6111</v>
      </c>
      <c r="I192" s="321" t="s">
        <v>6051</v>
      </c>
      <c r="J192" s="321"/>
      <c r="K192" s="369"/>
    </row>
    <row r="193" s="1" customFormat="1" ht="15" customHeight="1">
      <c r="B193" s="346"/>
      <c r="C193" s="382" t="s">
        <v>6112</v>
      </c>
      <c r="D193" s="321"/>
      <c r="E193" s="321"/>
      <c r="F193" s="344" t="s">
        <v>6022</v>
      </c>
      <c r="G193" s="321"/>
      <c r="H193" s="321" t="s">
        <v>6113</v>
      </c>
      <c r="I193" s="321" t="s">
        <v>6051</v>
      </c>
      <c r="J193" s="321"/>
      <c r="K193" s="369"/>
    </row>
    <row r="194" s="1" customFormat="1" ht="15" customHeight="1">
      <c r="B194" s="375"/>
      <c r="C194" s="384"/>
      <c r="D194" s="355"/>
      <c r="E194" s="355"/>
      <c r="F194" s="355"/>
      <c r="G194" s="355"/>
      <c r="H194" s="355"/>
      <c r="I194" s="355"/>
      <c r="J194" s="355"/>
      <c r="K194" s="376"/>
    </row>
    <row r="195" s="1" customFormat="1" ht="18.75" customHeight="1">
      <c r="B195" s="357"/>
      <c r="C195" s="367"/>
      <c r="D195" s="367"/>
      <c r="E195" s="367"/>
      <c r="F195" s="377"/>
      <c r="G195" s="367"/>
      <c r="H195" s="367"/>
      <c r="I195" s="367"/>
      <c r="J195" s="367"/>
      <c r="K195" s="357"/>
    </row>
    <row r="196" s="1" customFormat="1" ht="18.75" customHeight="1">
      <c r="B196" s="357"/>
      <c r="C196" s="367"/>
      <c r="D196" s="367"/>
      <c r="E196" s="367"/>
      <c r="F196" s="377"/>
      <c r="G196" s="367"/>
      <c r="H196" s="367"/>
      <c r="I196" s="367"/>
      <c r="J196" s="367"/>
      <c r="K196" s="357"/>
    </row>
    <row r="197" s="1" customFormat="1" ht="18.75" customHeight="1">
      <c r="B197" s="329"/>
      <c r="C197" s="329"/>
      <c r="D197" s="329"/>
      <c r="E197" s="329"/>
      <c r="F197" s="329"/>
      <c r="G197" s="329"/>
      <c r="H197" s="329"/>
      <c r="I197" s="329"/>
      <c r="J197" s="329"/>
      <c r="K197" s="329"/>
    </row>
    <row r="198" s="1" customFormat="1" ht="13.5">
      <c r="B198" s="308"/>
      <c r="C198" s="309"/>
      <c r="D198" s="309"/>
      <c r="E198" s="309"/>
      <c r="F198" s="309"/>
      <c r="G198" s="309"/>
      <c r="H198" s="309"/>
      <c r="I198" s="309"/>
      <c r="J198" s="309"/>
      <c r="K198" s="310"/>
    </row>
    <row r="199" s="1" customFormat="1" ht="21">
      <c r="B199" s="311"/>
      <c r="C199" s="312" t="s">
        <v>6114</v>
      </c>
      <c r="D199" s="312"/>
      <c r="E199" s="312"/>
      <c r="F199" s="312"/>
      <c r="G199" s="312"/>
      <c r="H199" s="312"/>
      <c r="I199" s="312"/>
      <c r="J199" s="312"/>
      <c r="K199" s="313"/>
    </row>
    <row r="200" s="1" customFormat="1" ht="25.5" customHeight="1">
      <c r="B200" s="311"/>
      <c r="C200" s="385" t="s">
        <v>6115</v>
      </c>
      <c r="D200" s="385"/>
      <c r="E200" s="385"/>
      <c r="F200" s="385" t="s">
        <v>6116</v>
      </c>
      <c r="G200" s="386"/>
      <c r="H200" s="385" t="s">
        <v>6117</v>
      </c>
      <c r="I200" s="385"/>
      <c r="J200" s="385"/>
      <c r="K200" s="313"/>
    </row>
    <row r="201" s="1" customFormat="1" ht="5.25" customHeight="1">
      <c r="B201" s="346"/>
      <c r="C201" s="341"/>
      <c r="D201" s="341"/>
      <c r="E201" s="341"/>
      <c r="F201" s="341"/>
      <c r="G201" s="367"/>
      <c r="H201" s="341"/>
      <c r="I201" s="341"/>
      <c r="J201" s="341"/>
      <c r="K201" s="369"/>
    </row>
    <row r="202" s="1" customFormat="1" ht="15" customHeight="1">
      <c r="B202" s="346"/>
      <c r="C202" s="321" t="s">
        <v>6107</v>
      </c>
      <c r="D202" s="321"/>
      <c r="E202" s="321"/>
      <c r="F202" s="344" t="s">
        <v>45</v>
      </c>
      <c r="G202" s="321"/>
      <c r="H202" s="321" t="s">
        <v>6118</v>
      </c>
      <c r="I202" s="321"/>
      <c r="J202" s="321"/>
      <c r="K202" s="369"/>
    </row>
    <row r="203" s="1" customFormat="1" ht="15" customHeight="1">
      <c r="B203" s="346"/>
      <c r="C203" s="321"/>
      <c r="D203" s="321"/>
      <c r="E203" s="321"/>
      <c r="F203" s="344" t="s">
        <v>46</v>
      </c>
      <c r="G203" s="321"/>
      <c r="H203" s="321" t="s">
        <v>6119</v>
      </c>
      <c r="I203" s="321"/>
      <c r="J203" s="321"/>
      <c r="K203" s="369"/>
    </row>
    <row r="204" s="1" customFormat="1" ht="15" customHeight="1">
      <c r="B204" s="346"/>
      <c r="C204" s="321"/>
      <c r="D204" s="321"/>
      <c r="E204" s="321"/>
      <c r="F204" s="344" t="s">
        <v>49</v>
      </c>
      <c r="G204" s="321"/>
      <c r="H204" s="321" t="s">
        <v>6120</v>
      </c>
      <c r="I204" s="321"/>
      <c r="J204" s="321"/>
      <c r="K204" s="369"/>
    </row>
    <row r="205" s="1" customFormat="1" ht="15" customHeight="1">
      <c r="B205" s="346"/>
      <c r="C205" s="321"/>
      <c r="D205" s="321"/>
      <c r="E205" s="321"/>
      <c r="F205" s="344" t="s">
        <v>47</v>
      </c>
      <c r="G205" s="321"/>
      <c r="H205" s="321" t="s">
        <v>6121</v>
      </c>
      <c r="I205" s="321"/>
      <c r="J205" s="321"/>
      <c r="K205" s="369"/>
    </row>
    <row r="206" s="1" customFormat="1" ht="15" customHeight="1">
      <c r="B206" s="346"/>
      <c r="C206" s="321"/>
      <c r="D206" s="321"/>
      <c r="E206" s="321"/>
      <c r="F206" s="344" t="s">
        <v>48</v>
      </c>
      <c r="G206" s="321"/>
      <c r="H206" s="321" t="s">
        <v>6122</v>
      </c>
      <c r="I206" s="321"/>
      <c r="J206" s="321"/>
      <c r="K206" s="369"/>
    </row>
    <row r="207" s="1" customFormat="1" ht="15" customHeight="1">
      <c r="B207" s="346"/>
      <c r="C207" s="321"/>
      <c r="D207" s="321"/>
      <c r="E207" s="321"/>
      <c r="F207" s="344"/>
      <c r="G207" s="321"/>
      <c r="H207" s="321"/>
      <c r="I207" s="321"/>
      <c r="J207" s="321"/>
      <c r="K207" s="369"/>
    </row>
    <row r="208" s="1" customFormat="1" ht="15" customHeight="1">
      <c r="B208" s="346"/>
      <c r="C208" s="321" t="s">
        <v>6063</v>
      </c>
      <c r="D208" s="321"/>
      <c r="E208" s="321"/>
      <c r="F208" s="344" t="s">
        <v>80</v>
      </c>
      <c r="G208" s="321"/>
      <c r="H208" s="321" t="s">
        <v>6123</v>
      </c>
      <c r="I208" s="321"/>
      <c r="J208" s="321"/>
      <c r="K208" s="369"/>
    </row>
    <row r="209" s="1" customFormat="1" ht="15" customHeight="1">
      <c r="B209" s="346"/>
      <c r="C209" s="321"/>
      <c r="D209" s="321"/>
      <c r="E209" s="321"/>
      <c r="F209" s="344" t="s">
        <v>5961</v>
      </c>
      <c r="G209" s="321"/>
      <c r="H209" s="321" t="s">
        <v>5962</v>
      </c>
      <c r="I209" s="321"/>
      <c r="J209" s="321"/>
      <c r="K209" s="369"/>
    </row>
    <row r="210" s="1" customFormat="1" ht="15" customHeight="1">
      <c r="B210" s="346"/>
      <c r="C210" s="321"/>
      <c r="D210" s="321"/>
      <c r="E210" s="321"/>
      <c r="F210" s="344" t="s">
        <v>5959</v>
      </c>
      <c r="G210" s="321"/>
      <c r="H210" s="321" t="s">
        <v>6124</v>
      </c>
      <c r="I210" s="321"/>
      <c r="J210" s="321"/>
      <c r="K210" s="369"/>
    </row>
    <row r="211" s="1" customFormat="1" ht="15" customHeight="1">
      <c r="B211" s="387"/>
      <c r="C211" s="321"/>
      <c r="D211" s="321"/>
      <c r="E211" s="321"/>
      <c r="F211" s="344" t="s">
        <v>5963</v>
      </c>
      <c r="G211" s="382"/>
      <c r="H211" s="373" t="s">
        <v>5964</v>
      </c>
      <c r="I211" s="373"/>
      <c r="J211" s="373"/>
      <c r="K211" s="388"/>
    </row>
    <row r="212" s="1" customFormat="1" ht="15" customHeight="1">
      <c r="B212" s="387"/>
      <c r="C212" s="321"/>
      <c r="D212" s="321"/>
      <c r="E212" s="321"/>
      <c r="F212" s="344" t="s">
        <v>2171</v>
      </c>
      <c r="G212" s="382"/>
      <c r="H212" s="373" t="s">
        <v>2260</v>
      </c>
      <c r="I212" s="373"/>
      <c r="J212" s="373"/>
      <c r="K212" s="388"/>
    </row>
    <row r="213" s="1" customFormat="1" ht="15" customHeight="1">
      <c r="B213" s="387"/>
      <c r="C213" s="321"/>
      <c r="D213" s="321"/>
      <c r="E213" s="321"/>
      <c r="F213" s="344"/>
      <c r="G213" s="382"/>
      <c r="H213" s="373"/>
      <c r="I213" s="373"/>
      <c r="J213" s="373"/>
      <c r="K213" s="388"/>
    </row>
    <row r="214" s="1" customFormat="1" ht="15" customHeight="1">
      <c r="B214" s="387"/>
      <c r="C214" s="321" t="s">
        <v>6087</v>
      </c>
      <c r="D214" s="321"/>
      <c r="E214" s="321"/>
      <c r="F214" s="344">
        <v>1</v>
      </c>
      <c r="G214" s="382"/>
      <c r="H214" s="373" t="s">
        <v>6125</v>
      </c>
      <c r="I214" s="373"/>
      <c r="J214" s="373"/>
      <c r="K214" s="388"/>
    </row>
    <row r="215" s="1" customFormat="1" ht="15" customHeight="1">
      <c r="B215" s="387"/>
      <c r="C215" s="321"/>
      <c r="D215" s="321"/>
      <c r="E215" s="321"/>
      <c r="F215" s="344">
        <v>2</v>
      </c>
      <c r="G215" s="382"/>
      <c r="H215" s="373" t="s">
        <v>6126</v>
      </c>
      <c r="I215" s="373"/>
      <c r="J215" s="373"/>
      <c r="K215" s="388"/>
    </row>
    <row r="216" s="1" customFormat="1" ht="15" customHeight="1">
      <c r="B216" s="387"/>
      <c r="C216" s="321"/>
      <c r="D216" s="321"/>
      <c r="E216" s="321"/>
      <c r="F216" s="344">
        <v>3</v>
      </c>
      <c r="G216" s="382"/>
      <c r="H216" s="373" t="s">
        <v>6127</v>
      </c>
      <c r="I216" s="373"/>
      <c r="J216" s="373"/>
      <c r="K216" s="388"/>
    </row>
    <row r="217" s="1" customFormat="1" ht="15" customHeight="1">
      <c r="B217" s="387"/>
      <c r="C217" s="321"/>
      <c r="D217" s="321"/>
      <c r="E217" s="321"/>
      <c r="F217" s="344">
        <v>4</v>
      </c>
      <c r="G217" s="382"/>
      <c r="H217" s="373" t="s">
        <v>6128</v>
      </c>
      <c r="I217" s="373"/>
      <c r="J217" s="373"/>
      <c r="K217" s="388"/>
    </row>
    <row r="218" s="1" customFormat="1" ht="12.75" customHeight="1">
      <c r="B218" s="389"/>
      <c r="C218" s="390"/>
      <c r="D218" s="390"/>
      <c r="E218" s="390"/>
      <c r="F218" s="390"/>
      <c r="G218" s="390"/>
      <c r="H218" s="390"/>
      <c r="I218" s="390"/>
      <c r="J218" s="390"/>
      <c r="K218" s="39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VERONIKA\Admin</dc:creator>
  <cp:lastModifiedBy>VERONIKA\Admin</cp:lastModifiedBy>
  <dcterms:created xsi:type="dcterms:W3CDTF">2023-05-25T11:51:13Z</dcterms:created>
  <dcterms:modified xsi:type="dcterms:W3CDTF">2023-05-25T11:53:41Z</dcterms:modified>
</cp:coreProperties>
</file>