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40" windowHeight="1102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Pol'!$A$1:$U$140</definedName>
    <definedName name="_xlnm.Print_Area" localSheetId="1">Stavba!$A$1:$J$106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5" i="1" l="1"/>
  <c r="I104" i="1"/>
  <c r="I103" i="1"/>
  <c r="I102" i="1"/>
  <c r="I101" i="1"/>
  <c r="I100" i="1"/>
  <c r="I99" i="1"/>
  <c r="I98" i="1"/>
  <c r="I97" i="1"/>
  <c r="I96" i="1"/>
  <c r="G39" i="1"/>
  <c r="F39" i="1"/>
  <c r="G130" i="12"/>
  <c r="AC130" i="12"/>
  <c r="AD130" i="12"/>
  <c r="BA124" i="12"/>
  <c r="BA123" i="12"/>
  <c r="BA113" i="12"/>
  <c r="BA112" i="12"/>
  <c r="BA111" i="12"/>
  <c r="BA104" i="12"/>
  <c r="BA103" i="12"/>
  <c r="BA90" i="12"/>
  <c r="F9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F12" i="12"/>
  <c r="G12" i="12"/>
  <c r="M12" i="12" s="1"/>
  <c r="I12" i="12"/>
  <c r="K12" i="12"/>
  <c r="O12" i="12"/>
  <c r="Q12" i="12"/>
  <c r="U12" i="12"/>
  <c r="F14" i="12"/>
  <c r="G14" i="12"/>
  <c r="M14" i="12" s="1"/>
  <c r="I14" i="12"/>
  <c r="K14" i="12"/>
  <c r="O14" i="12"/>
  <c r="Q14" i="12"/>
  <c r="U14" i="12"/>
  <c r="F15" i="12"/>
  <c r="G15" i="12"/>
  <c r="M15" i="12" s="1"/>
  <c r="I15" i="12"/>
  <c r="K15" i="12"/>
  <c r="O15" i="12"/>
  <c r="Q15" i="12"/>
  <c r="U15" i="12"/>
  <c r="F18" i="12"/>
  <c r="G18" i="12"/>
  <c r="M18" i="12" s="1"/>
  <c r="I18" i="12"/>
  <c r="K18" i="12"/>
  <c r="O18" i="12"/>
  <c r="Q18" i="12"/>
  <c r="U18" i="12"/>
  <c r="F20" i="12"/>
  <c r="G20" i="12"/>
  <c r="M20" i="12" s="1"/>
  <c r="I20" i="12"/>
  <c r="K20" i="12"/>
  <c r="O20" i="12"/>
  <c r="Q20" i="12"/>
  <c r="U20" i="12"/>
  <c r="F22" i="12"/>
  <c r="G22" i="12" s="1"/>
  <c r="I22" i="12"/>
  <c r="I21" i="12" s="1"/>
  <c r="K22" i="12"/>
  <c r="K21" i="12" s="1"/>
  <c r="O22" i="12"/>
  <c r="O21" i="12" s="1"/>
  <c r="Q22" i="12"/>
  <c r="Q21" i="12" s="1"/>
  <c r="U22" i="12"/>
  <c r="U21" i="12" s="1"/>
  <c r="F26" i="12"/>
  <c r="G26" i="12"/>
  <c r="M26" i="12" s="1"/>
  <c r="M25" i="12" s="1"/>
  <c r="I26" i="12"/>
  <c r="I25" i="12" s="1"/>
  <c r="K26" i="12"/>
  <c r="K25" i="12" s="1"/>
  <c r="O26" i="12"/>
  <c r="O25" i="12" s="1"/>
  <c r="Q26" i="12"/>
  <c r="Q25" i="12" s="1"/>
  <c r="U26" i="12"/>
  <c r="U25" i="12" s="1"/>
  <c r="F29" i="12"/>
  <c r="G29" i="12"/>
  <c r="M29" i="12" s="1"/>
  <c r="I29" i="12"/>
  <c r="I28" i="12" s="1"/>
  <c r="K29" i="12"/>
  <c r="K28" i="12" s="1"/>
  <c r="O29" i="12"/>
  <c r="O28" i="12" s="1"/>
  <c r="Q29" i="12"/>
  <c r="Q28" i="12" s="1"/>
  <c r="U29" i="12"/>
  <c r="U28" i="12" s="1"/>
  <c r="F32" i="12"/>
  <c r="G32" i="12"/>
  <c r="M32" i="12" s="1"/>
  <c r="I32" i="12"/>
  <c r="K32" i="12"/>
  <c r="O32" i="12"/>
  <c r="Q32" i="12"/>
  <c r="U32" i="12"/>
  <c r="F34" i="12"/>
  <c r="G34" i="12"/>
  <c r="M34" i="12" s="1"/>
  <c r="I34" i="12"/>
  <c r="K34" i="12"/>
  <c r="O34" i="12"/>
  <c r="Q34" i="12"/>
  <c r="U34" i="12"/>
  <c r="F35" i="12"/>
  <c r="G35" i="12"/>
  <c r="M35" i="12" s="1"/>
  <c r="I35" i="12"/>
  <c r="K35" i="12"/>
  <c r="O35" i="12"/>
  <c r="Q35" i="12"/>
  <c r="U35" i="12"/>
  <c r="F37" i="12"/>
  <c r="G37" i="12"/>
  <c r="M37" i="12" s="1"/>
  <c r="I37" i="12"/>
  <c r="K37" i="12"/>
  <c r="O37" i="12"/>
  <c r="Q37" i="12"/>
  <c r="U37" i="12"/>
  <c r="F38" i="12"/>
  <c r="G38" i="12"/>
  <c r="M38" i="12" s="1"/>
  <c r="I38" i="12"/>
  <c r="K38" i="12"/>
  <c r="O38" i="12"/>
  <c r="Q38" i="12"/>
  <c r="U38" i="12"/>
  <c r="F40" i="12"/>
  <c r="G40" i="12"/>
  <c r="M40" i="12" s="1"/>
  <c r="I40" i="12"/>
  <c r="K40" i="12"/>
  <c r="O40" i="12"/>
  <c r="Q40" i="12"/>
  <c r="U40" i="12"/>
  <c r="F41" i="12"/>
  <c r="G41" i="12"/>
  <c r="M41" i="12" s="1"/>
  <c r="I41" i="12"/>
  <c r="K41" i="12"/>
  <c r="O41" i="12"/>
  <c r="Q41" i="12"/>
  <c r="U41" i="12"/>
  <c r="F43" i="12"/>
  <c r="G43" i="12"/>
  <c r="G42" i="12" s="1"/>
  <c r="I43" i="12"/>
  <c r="I42" i="12" s="1"/>
  <c r="K43" i="12"/>
  <c r="K42" i="12" s="1"/>
  <c r="O43" i="12"/>
  <c r="O42" i="12" s="1"/>
  <c r="Q43" i="12"/>
  <c r="Q42" i="12" s="1"/>
  <c r="U43" i="12"/>
  <c r="U42" i="12" s="1"/>
  <c r="F46" i="12"/>
  <c r="G46" i="12" s="1"/>
  <c r="I46" i="12"/>
  <c r="I45" i="12" s="1"/>
  <c r="K46" i="12"/>
  <c r="K45" i="12" s="1"/>
  <c r="O46" i="12"/>
  <c r="O45" i="12" s="1"/>
  <c r="Q46" i="12"/>
  <c r="Q45" i="12" s="1"/>
  <c r="U46" i="12"/>
  <c r="U45" i="12" s="1"/>
  <c r="F48" i="12"/>
  <c r="G48" i="12" s="1"/>
  <c r="M48" i="12" s="1"/>
  <c r="I48" i="12"/>
  <c r="K48" i="12"/>
  <c r="O48" i="12"/>
  <c r="Q48" i="12"/>
  <c r="U48" i="12"/>
  <c r="F49" i="12"/>
  <c r="G49" i="12" s="1"/>
  <c r="M49" i="12" s="1"/>
  <c r="I49" i="12"/>
  <c r="K49" i="12"/>
  <c r="O49" i="12"/>
  <c r="Q49" i="12"/>
  <c r="U49" i="12"/>
  <c r="F51" i="12"/>
  <c r="G51" i="12" s="1"/>
  <c r="M51" i="12" s="1"/>
  <c r="I51" i="12"/>
  <c r="K51" i="12"/>
  <c r="O51" i="12"/>
  <c r="Q51" i="12"/>
  <c r="U51" i="12"/>
  <c r="F53" i="12"/>
  <c r="G53" i="12" s="1"/>
  <c r="M53" i="12" s="1"/>
  <c r="I53" i="12"/>
  <c r="K53" i="12"/>
  <c r="O53" i="12"/>
  <c r="Q53" i="12"/>
  <c r="U53" i="12"/>
  <c r="F55" i="12"/>
  <c r="G55" i="12" s="1"/>
  <c r="M55" i="12" s="1"/>
  <c r="I55" i="12"/>
  <c r="K55" i="12"/>
  <c r="O55" i="12"/>
  <c r="Q55" i="12"/>
  <c r="U55" i="12"/>
  <c r="F56" i="12"/>
  <c r="G56" i="12" s="1"/>
  <c r="M56" i="12" s="1"/>
  <c r="I56" i="12"/>
  <c r="K56" i="12"/>
  <c r="O56" i="12"/>
  <c r="Q56" i="12"/>
  <c r="U56" i="12"/>
  <c r="F57" i="12"/>
  <c r="G57" i="12" s="1"/>
  <c r="M57" i="12" s="1"/>
  <c r="I57" i="12"/>
  <c r="K57" i="12"/>
  <c r="O57" i="12"/>
  <c r="Q57" i="12"/>
  <c r="U57" i="12"/>
  <c r="F59" i="12"/>
  <c r="G59" i="12" s="1"/>
  <c r="M59" i="12" s="1"/>
  <c r="I59" i="12"/>
  <c r="K59" i="12"/>
  <c r="O59" i="12"/>
  <c r="Q59" i="12"/>
  <c r="U59" i="12"/>
  <c r="F60" i="12"/>
  <c r="G60" i="12" s="1"/>
  <c r="M60" i="12" s="1"/>
  <c r="I60" i="12"/>
  <c r="K60" i="12"/>
  <c r="O60" i="12"/>
  <c r="Q60" i="12"/>
  <c r="U60" i="12"/>
  <c r="F63" i="12"/>
  <c r="G63" i="12" s="1"/>
  <c r="M63" i="12" s="1"/>
  <c r="I63" i="12"/>
  <c r="K63" i="12"/>
  <c r="O63" i="12"/>
  <c r="Q63" i="12"/>
  <c r="U63" i="12"/>
  <c r="F65" i="12"/>
  <c r="G65" i="12" s="1"/>
  <c r="M65" i="12" s="1"/>
  <c r="I65" i="12"/>
  <c r="K65" i="12"/>
  <c r="O65" i="12"/>
  <c r="Q65" i="12"/>
  <c r="U65" i="12"/>
  <c r="F67" i="12"/>
  <c r="G67" i="12" s="1"/>
  <c r="M67" i="12" s="1"/>
  <c r="I67" i="12"/>
  <c r="K67" i="12"/>
  <c r="O67" i="12"/>
  <c r="Q67" i="12"/>
  <c r="U67" i="12"/>
  <c r="F68" i="12"/>
  <c r="G68" i="12" s="1"/>
  <c r="M68" i="12" s="1"/>
  <c r="I68" i="12"/>
  <c r="K68" i="12"/>
  <c r="O68" i="12"/>
  <c r="Q68" i="12"/>
  <c r="U68" i="12"/>
  <c r="F69" i="12"/>
  <c r="G69" i="12" s="1"/>
  <c r="M69" i="12" s="1"/>
  <c r="I69" i="12"/>
  <c r="K69" i="12"/>
  <c r="O69" i="12"/>
  <c r="Q69" i="12"/>
  <c r="U69" i="12"/>
  <c r="F70" i="12"/>
  <c r="G70" i="12" s="1"/>
  <c r="M70" i="12" s="1"/>
  <c r="I70" i="12"/>
  <c r="K70" i="12"/>
  <c r="O70" i="12"/>
  <c r="Q70" i="12"/>
  <c r="U70" i="12"/>
  <c r="F71" i="12"/>
  <c r="G71" i="12" s="1"/>
  <c r="M71" i="12" s="1"/>
  <c r="I71" i="12"/>
  <c r="K71" i="12"/>
  <c r="O71" i="12"/>
  <c r="Q71" i="12"/>
  <c r="U71" i="12"/>
  <c r="F75" i="12"/>
  <c r="G75" i="12" s="1"/>
  <c r="M75" i="12" s="1"/>
  <c r="I75" i="12"/>
  <c r="K75" i="12"/>
  <c r="O75" i="12"/>
  <c r="Q75" i="12"/>
  <c r="U75" i="12"/>
  <c r="F83" i="12"/>
  <c r="G83" i="12" s="1"/>
  <c r="M83" i="12" s="1"/>
  <c r="I83" i="12"/>
  <c r="K83" i="12"/>
  <c r="O83" i="12"/>
  <c r="Q83" i="12"/>
  <c r="U83" i="12"/>
  <c r="F86" i="12"/>
  <c r="G86" i="12" s="1"/>
  <c r="M86" i="12" s="1"/>
  <c r="I86" i="12"/>
  <c r="K86" i="12"/>
  <c r="O86" i="12"/>
  <c r="Q86" i="12"/>
  <c r="U86" i="12"/>
  <c r="F89" i="12"/>
  <c r="G89" i="12" s="1"/>
  <c r="M89" i="12" s="1"/>
  <c r="I89" i="12"/>
  <c r="K89" i="12"/>
  <c r="O89" i="12"/>
  <c r="Q89" i="12"/>
  <c r="U89" i="12"/>
  <c r="F100" i="12"/>
  <c r="G100" i="12" s="1"/>
  <c r="M100" i="12" s="1"/>
  <c r="I100" i="12"/>
  <c r="K100" i="12"/>
  <c r="O100" i="12"/>
  <c r="Q100" i="12"/>
  <c r="U100" i="12"/>
  <c r="F102" i="12"/>
  <c r="G102" i="12" s="1"/>
  <c r="I102" i="12"/>
  <c r="I101" i="12" s="1"/>
  <c r="K102" i="12"/>
  <c r="K101" i="12" s="1"/>
  <c r="O102" i="12"/>
  <c r="O101" i="12" s="1"/>
  <c r="Q102" i="12"/>
  <c r="Q101" i="12" s="1"/>
  <c r="U102" i="12"/>
  <c r="U101" i="12" s="1"/>
  <c r="F106" i="12"/>
  <c r="G106" i="12" s="1"/>
  <c r="M106" i="12" s="1"/>
  <c r="I106" i="12"/>
  <c r="K106" i="12"/>
  <c r="O106" i="12"/>
  <c r="Q106" i="12"/>
  <c r="U106" i="12"/>
  <c r="G107" i="12"/>
  <c r="F108" i="12"/>
  <c r="G108" i="12"/>
  <c r="M108" i="12" s="1"/>
  <c r="M107" i="12" s="1"/>
  <c r="I108" i="12"/>
  <c r="I107" i="12" s="1"/>
  <c r="K108" i="12"/>
  <c r="K107" i="12" s="1"/>
  <c r="O108" i="12"/>
  <c r="O107" i="12" s="1"/>
  <c r="Q108" i="12"/>
  <c r="Q107" i="12" s="1"/>
  <c r="U108" i="12"/>
  <c r="U107" i="12" s="1"/>
  <c r="F110" i="12"/>
  <c r="G110" i="12"/>
  <c r="M110" i="12" s="1"/>
  <c r="I110" i="12"/>
  <c r="K110" i="12"/>
  <c r="O110" i="12"/>
  <c r="Q110" i="12"/>
  <c r="U110" i="12"/>
  <c r="F115" i="12"/>
  <c r="G115" i="12"/>
  <c r="M115" i="12" s="1"/>
  <c r="I115" i="12"/>
  <c r="K115" i="12"/>
  <c r="O115" i="12"/>
  <c r="Q115" i="12"/>
  <c r="U115" i="12"/>
  <c r="G116" i="12"/>
  <c r="F117" i="12"/>
  <c r="G117" i="12"/>
  <c r="M117" i="12" s="1"/>
  <c r="M116" i="12" s="1"/>
  <c r="I117" i="12"/>
  <c r="I116" i="12" s="1"/>
  <c r="K117" i="12"/>
  <c r="K116" i="12" s="1"/>
  <c r="O117" i="12"/>
  <c r="O116" i="12" s="1"/>
  <c r="Q117" i="12"/>
  <c r="Q116" i="12" s="1"/>
  <c r="U117" i="12"/>
  <c r="U116" i="12" s="1"/>
  <c r="F122" i="12"/>
  <c r="G122" i="12"/>
  <c r="M122" i="12" s="1"/>
  <c r="I122" i="12"/>
  <c r="K122" i="12"/>
  <c r="O122" i="12"/>
  <c r="Q122" i="12"/>
  <c r="U122" i="12"/>
  <c r="F128" i="12"/>
  <c r="G128" i="12" s="1"/>
  <c r="I128" i="12"/>
  <c r="I127" i="12" s="1"/>
  <c r="K128" i="12"/>
  <c r="K127" i="12" s="1"/>
  <c r="O128" i="12"/>
  <c r="O127" i="12" s="1"/>
  <c r="Q128" i="12"/>
  <c r="Q127" i="12" s="1"/>
  <c r="U128" i="12"/>
  <c r="U127" i="12" s="1"/>
  <c r="I20" i="1"/>
  <c r="I19" i="1"/>
  <c r="I18" i="1"/>
  <c r="I17" i="1"/>
  <c r="I16" i="1"/>
  <c r="I106" i="1"/>
  <c r="AZ90" i="1"/>
  <c r="AZ89" i="1"/>
  <c r="AZ88" i="1"/>
  <c r="AZ87" i="1"/>
  <c r="AZ86" i="1"/>
  <c r="AZ85" i="1"/>
  <c r="AZ84" i="1"/>
  <c r="AZ83" i="1"/>
  <c r="AZ82" i="1"/>
  <c r="AZ81" i="1"/>
  <c r="AZ80" i="1"/>
  <c r="AZ79" i="1"/>
  <c r="AZ78" i="1"/>
  <c r="AZ77" i="1"/>
  <c r="AZ75" i="1"/>
  <c r="AZ74" i="1"/>
  <c r="AZ73" i="1"/>
  <c r="AZ72" i="1"/>
  <c r="AZ71" i="1"/>
  <c r="AZ70" i="1"/>
  <c r="AZ69" i="1"/>
  <c r="AZ67" i="1"/>
  <c r="AZ66" i="1"/>
  <c r="AZ65" i="1"/>
  <c r="AZ64" i="1"/>
  <c r="AZ62" i="1"/>
  <c r="AZ61" i="1"/>
  <c r="AZ60" i="1"/>
  <c r="AZ59" i="1"/>
  <c r="AZ58" i="1"/>
  <c r="AZ57" i="1"/>
  <c r="AZ56" i="1"/>
  <c r="AZ55" i="1"/>
  <c r="AZ54" i="1"/>
  <c r="AZ53" i="1"/>
  <c r="AZ51" i="1"/>
  <c r="AZ50" i="1"/>
  <c r="AZ49" i="1"/>
  <c r="AZ48" i="1"/>
  <c r="AZ47" i="1"/>
  <c r="AZ45" i="1"/>
  <c r="AZ44" i="1"/>
  <c r="AZ43" i="1"/>
  <c r="G27" i="1"/>
  <c r="F40" i="1"/>
  <c r="G40" i="1"/>
  <c r="G25" i="1" s="1"/>
  <c r="G26" i="1" s="1"/>
  <c r="H39" i="1"/>
  <c r="H40" i="1" s="1"/>
  <c r="J28" i="1"/>
  <c r="J26" i="1"/>
  <c r="G38" i="1"/>
  <c r="F38" i="1"/>
  <c r="J23" i="1"/>
  <c r="J24" i="1"/>
  <c r="J25" i="1"/>
  <c r="J27" i="1"/>
  <c r="E24" i="1"/>
  <c r="E26" i="1"/>
  <c r="G28" i="1" l="1"/>
  <c r="G23" i="1"/>
  <c r="M28" i="12"/>
  <c r="M128" i="12"/>
  <c r="M127" i="12" s="1"/>
  <c r="G127" i="12"/>
  <c r="M102" i="12"/>
  <c r="M101" i="12" s="1"/>
  <c r="G101" i="12"/>
  <c r="M46" i="12"/>
  <c r="M45" i="12" s="1"/>
  <c r="G45" i="12"/>
  <c r="M22" i="12"/>
  <c r="M21" i="12" s="1"/>
  <c r="G21" i="12"/>
  <c r="M43" i="12"/>
  <c r="M42" i="12" s="1"/>
  <c r="M9" i="12"/>
  <c r="M8" i="12" s="1"/>
  <c r="G25" i="12"/>
  <c r="G28" i="12"/>
  <c r="I21" i="1"/>
  <c r="I39" i="1"/>
  <c r="I40" i="1" s="1"/>
  <c r="J39" i="1" s="1"/>
  <c r="J40" i="1" s="1"/>
  <c r="G29" i="1" l="1"/>
  <c r="G24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<sst xmlns="http://schemas.openxmlformats.org/spreadsheetml/2006/main" count="551" uniqueCount="309">
  <si>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</si>
  <si>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</si>
  <si>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</si>
  <si>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</si>
  <si>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</si>
  <si>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</si>
  <si>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</si>
  <si>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</si>
  <si>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</si>
  <si>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</si>
  <si>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</si>
  <si>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</si>
  <si>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</si>
  <si>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</si>
  <si>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</si>
  <si>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</si>
  <si>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</si>
  <si>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</si>
  <si>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</si>
  <si>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</si>
  <si>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</si>
  <si>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</si>
  <si>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</si>
  <si>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</si>
  <si>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</si>
  <si>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</si>
  <si>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</si>
  <si>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</si>
  <si>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</si>
  <si>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</si>
  <si>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</si>
  <si>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</si>
  <si>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</si>
  <si>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</si>
  <si>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</si>
  <si>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</si>
  <si>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</si>
  <si>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</si>
  <si>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</si>
  <si>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</si>
  <si>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</si>
  <si>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</si>
  <si>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</si>
  <si>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</si>
  <si>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</si>
  <si>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Taťána Šmejkalová</t>
  </si>
  <si>
    <t>20230411 Nymburk,2 věže+mezilehlá hradba,parc.č.249+250,oprava,střechy</t>
  </si>
  <si>
    <t>Město Nymburk</t>
  </si>
  <si>
    <t>Náměstí Přemyslovců 163/20</t>
  </si>
  <si>
    <t>Nymburk</t>
  </si>
  <si>
    <t>288 02</t>
  </si>
  <si>
    <t>00239500</t>
  </si>
  <si>
    <t>CZ00239500</t>
  </si>
  <si>
    <t>Rozpočet</t>
  </si>
  <si>
    <t>Celkem za stavbu</t>
  </si>
  <si>
    <t>CZK</t>
  </si>
  <si>
    <t xml:space="preserve">Popis rozpočtu:  - </t>
  </si>
  <si>
    <t>Rozpočet řeší:</t>
  </si>
  <si>
    <t>- opravu krovů a výměnu dožilé šindelové střešní krytiny</t>
  </si>
  <si>
    <t xml:space="preserve">  na dvou věžích městských hradeb</t>
  </si>
  <si>
    <t>Rozpočet je vyhotoven v podrobnosti dle:</t>
  </si>
  <si>
    <t>- projektu "Nymburk - městské hradby, oprava dvou věží a mezilehlé hradby</t>
  </si>
  <si>
    <t xml:space="preserve">  (pozemek s parc. č. st. 249 a 250)",</t>
  </si>
  <si>
    <t xml:space="preserve">  vypracovaného Martinem Volejníkem a Ing. Radkou Pěknou, 2020/10,</t>
  </si>
  <si>
    <t xml:space="preserve">  stupeň - DPS=Dokumentace pro provedení stavby</t>
  </si>
  <si>
    <t>Výkaz výměr:</t>
  </si>
  <si>
    <t>- přesnost výměr odpovídá podrobnosti projektové dokumentace</t>
  </si>
  <si>
    <t>- výměry pro tesařské prvky jsou převzaty z tabulky v projektu</t>
  </si>
  <si>
    <t>- vše je třeba kontrolovat a upřesňovat na místě při realizaci</t>
  </si>
  <si>
    <t>- neslouží jako podklad pro objednávky materiálu v rámci dodávky stavby</t>
  </si>
  <si>
    <t>- veškeré materiály, systémy a výrobky,</t>
  </si>
  <si>
    <t xml:space="preserve">  případně uvedené v rozpočtu s obchodním názvem, jsou referenční,</t>
  </si>
  <si>
    <t xml:space="preserve">  obecně určující standart, technické parametry a požadované vlastnosti</t>
  </si>
  <si>
    <t xml:space="preserve">  a lze je nahradit produkty jiného výrobce, při zachování srovnatelných nebo lepších</t>
  </si>
  <si>
    <t xml:space="preserve">  rozhodujících technických parametrů</t>
  </si>
  <si>
    <t>Památková ochrana:</t>
  </si>
  <si>
    <t>- městské hradby jsou součástí městské památkové zóny Nymburk</t>
  </si>
  <si>
    <t>- řešená část městské hradby je nemovitou kulturní památkou,</t>
  </si>
  <si>
    <t xml:space="preserve">  č. rejstříku ÚSKP: 45357/2-1894</t>
  </si>
  <si>
    <t>Zatřídění dle klasifikace JKSO ve smyslu vyhlášky č. 169/2016 Sb: 815 461</t>
  </si>
  <si>
    <t>Použitá cenová soustava: CS RTS DATA</t>
  </si>
  <si>
    <t>Struktura údajů a jejich formát: (soupis prací, obsah položek, výkaz výměr...)</t>
  </si>
  <si>
    <t>jsou stanoveny programem RTS Stavitel (dle vyhlášky č. 169/2016 Sb)</t>
  </si>
  <si>
    <t>Metodika pro zpracování nabídkové ceny:</t>
  </si>
  <si>
    <t>je předepsána programem RTS Stavitel - vyplňí se buňky s modrým pozadím</t>
  </si>
  <si>
    <t>Formát elektronického soupisu: je Excel (.xlsx) do nějž je exportován z programu RTS Stavitel</t>
  </si>
  <si>
    <t>Legenda:</t>
  </si>
  <si>
    <t>kce - konstrukce</t>
  </si>
  <si>
    <t>mtž - montáž, osazení, provedení</t>
  </si>
  <si>
    <t>dmtž - demontáž, vyjmutí, odstranění, vybourání, rozebrání</t>
  </si>
  <si>
    <t>dod - dodávka, výroba+dodávka, včetně dopravy na stavbu a ostatních pořizovacích nákladů</t>
  </si>
  <si>
    <t>PH - přesun hmot vnitrostaveništní</t>
  </si>
  <si>
    <t>IND, INS za číselnou nomenklaturou položky - položky pro práce a dodávky</t>
  </si>
  <si>
    <t>obsahově srovnatelné s položkami databáze RTS, ale s upřesněným popisem;</t>
  </si>
  <si>
    <t>jejich ocenění je upraveno vzhledem k tomu, že se jedná o práce na památkovém objektu,</t>
  </si>
  <si>
    <t>práce je tedy atypická, náročnější nebo jsou použity dražší materiály</t>
  </si>
  <si>
    <t>A.IND-Z.IND, A.INS-Z.INS za číselnou nomenklaturou položky - individuální položky</t>
  </si>
  <si>
    <t>pro atypické práce a dodávky neobsažené v databázi RTS</t>
  </si>
  <si>
    <t>RES za číselnou nomenklaturou položky - individuální položky</t>
  </si>
  <si>
    <t>pro atypické práce a dodávky neobsažené v databázi RTS, prováděné restaurátory</t>
  </si>
  <si>
    <t>Rekapitulace dílů</t>
  </si>
  <si>
    <t>Typ dílu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</si>
  <si>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</si>
  <si>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</si>
  <si>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</si>
  <si>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</si>
  <si>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</si>
  <si>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</si>
  <si>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</si>
  <si>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</si>
  <si>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</si>
  <si>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</si>
  <si>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762</t>
  </si>
  <si>
    <t>Konstrukce tesařské</t>
  </si>
  <si>
    <t>764</t>
  </si>
  <si>
    <t>Konstrukce klempířské</t>
  </si>
  <si>
    <t>765</t>
  </si>
  <si>
    <t>Krytiny tvrdé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</si>
  <si>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</si>
  <si>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</si>
  <si>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</si>
  <si>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</si>
  <si>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</si>
  <si>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</si>
  <si>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</si>
  <si>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</si>
  <si>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</si>
  <si>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</si>
  <si>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</si>
  <si>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</si>
  <si>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</si>
  <si>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</si>
  <si>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</si>
  <si>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</si>
  <si>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</si>
  <si>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</si>
  <si>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</si>
  <si>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</si>
  <si>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</si>
  <si>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</si>
  <si>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</si>
  <si>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</si>
  <si>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</si>
  <si>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</si>
  <si>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</si>
  <si>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</si>
  <si>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</si>
  <si>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</si>
  <si>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</si>
  <si>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941944052R00</t>
  </si>
  <si>
    <t>Montáž lešení leh.řad.bez podlah,š.1,5 m,H do 24 m</t>
  </si>
  <si>
    <t>m2</t>
  </si>
  <si>
    <t>POL1_0</t>
  </si>
  <si>
    <t>(5,0+2*1,5)*12,0+2*(4,0+1*1,5)*12,0</t>
  </si>
  <si>
    <t>VV</t>
  </si>
  <si>
    <t>941944392R00</t>
  </si>
  <si>
    <t>Příplatek za každý měsíc použití lešení k pol.4052</t>
  </si>
  <si>
    <t>2*456,0</t>
  </si>
  <si>
    <t>941944852R00</t>
  </si>
  <si>
    <t>Demontáž lešení leh.řad.bez podlah,š.1,5 m,H 24 m</t>
  </si>
  <si>
    <t>943955022R00</t>
  </si>
  <si>
    <t>Montáž lešeňové podlahy s příčníky a podél.,H 20 m</t>
  </si>
  <si>
    <t>2*(5,0+2*1,5)*1,5+2*2*4,0*1,5</t>
  </si>
  <si>
    <t>943955198R00</t>
  </si>
  <si>
    <t>Pronájem - příplatek za každý den použití</t>
  </si>
  <si>
    <t>2*28*96,0</t>
  </si>
  <si>
    <t>943955822R00</t>
  </si>
  <si>
    <t>Demontáž leš. podlahy s příč. a podélníky, H 20 m</t>
  </si>
  <si>
    <t>952903111R00</t>
  </si>
  <si>
    <t>Odstranění prachu z trámů, očištění krovu před nátěrem</t>
  </si>
  <si>
    <t>krovy dle plochy střechy:</t>
  </si>
  <si>
    <t>2*2,5*65,0</t>
  </si>
  <si>
    <t>964061321R00</t>
  </si>
  <si>
    <t>Uvolnění zhlaví trámu, zeď cihel. průřezu 0,03 m2</t>
  </si>
  <si>
    <t>kus</t>
  </si>
  <si>
    <t>stropní trámy:6*2</t>
  </si>
  <si>
    <t>979011111R00</t>
  </si>
  <si>
    <t>Svislá doprava suti a vybour. hmot za 2.NP a 1.PP</t>
  </si>
  <si>
    <t>t</t>
  </si>
  <si>
    <t>0,468</t>
  </si>
  <si>
    <t>2,931+2,340</t>
  </si>
  <si>
    <t>979011121R00</t>
  </si>
  <si>
    <t>Příplatek za každé další podlaží</t>
  </si>
  <si>
    <t>2*5,739</t>
  </si>
  <si>
    <t>979082111R00</t>
  </si>
  <si>
    <t>Vnitrostaveništní doprava suti do 10 m</t>
  </si>
  <si>
    <t>979082121R00</t>
  </si>
  <si>
    <t>Příplatek k vnitrost. dopravě suti za dalších 5 m</t>
  </si>
  <si>
    <t>8*5,739</t>
  </si>
  <si>
    <t>979081111R00</t>
  </si>
  <si>
    <t>Odvoz suti a vybour. hmot na skládku do 1 km</t>
  </si>
  <si>
    <t>979081121R00</t>
  </si>
  <si>
    <t>Příplatek k odvozu za každý další 1 km</t>
  </si>
  <si>
    <t>9*5,739</t>
  </si>
  <si>
    <t>979990105R00</t>
  </si>
  <si>
    <t>Poplatek za skládku suti - cihelné výrobky, skupina odpadu 170102</t>
  </si>
  <si>
    <t>979990161R00</t>
  </si>
  <si>
    <t>Poplatek za skládku suti - dřevo</t>
  </si>
  <si>
    <t>999281111R00</t>
  </si>
  <si>
    <t>Přesun hmot pro opravy a údržbu do výšky 25 m</t>
  </si>
  <si>
    <t>13,005+0,019</t>
  </si>
  <si>
    <t>762342811R00</t>
  </si>
  <si>
    <t>Demontáž laťování střech,rozteč latí do 22-25cm</t>
  </si>
  <si>
    <t>2*65,0</t>
  </si>
  <si>
    <t>762342203R00</t>
  </si>
  <si>
    <t>Montáž laťování střech,vzdálenost latí 22-36cm</t>
  </si>
  <si>
    <t>762395000R00</t>
  </si>
  <si>
    <t>Spojovací a ochranné prostředky pro střechy, ad laťování</t>
  </si>
  <si>
    <t>m3</t>
  </si>
  <si>
    <t>4*130,0*0,04*0,06</t>
  </si>
  <si>
    <t>60517111R</t>
  </si>
  <si>
    <t>Lať střešní 40x60 mm</t>
  </si>
  <si>
    <t>POL3_0</t>
  </si>
  <si>
    <t>s 30% prořezem:1,25*1,30</t>
  </si>
  <si>
    <t>762331921R00</t>
  </si>
  <si>
    <t>Vyřezání části střešní vazby do 224 cm2,do dl.3 m</t>
  </si>
  <si>
    <t>m</t>
  </si>
  <si>
    <t>krokev 150/130mm:7*1,50</t>
  </si>
  <si>
    <t>762332932RV1</t>
  </si>
  <si>
    <t>Doplnění střešní vazby z hranolů do 224cm2 , bez dodávky řeziva</t>
  </si>
  <si>
    <t>762337113R00</t>
  </si>
  <si>
    <t>Celodřevěný plátový spoj, střeš.vazba, do 450cm2, svislý plát délky 700mm,5x dub kolík</t>
  </si>
  <si>
    <t>762331812R00</t>
  </si>
  <si>
    <t>Demontáž konstrukcí krovů z hranolů do 224 cm2</t>
  </si>
  <si>
    <t>8*6,0</t>
  </si>
  <si>
    <t>762333120R00</t>
  </si>
  <si>
    <t>Montáž vázaných krovů nepravidelných do 224 cm2</t>
  </si>
  <si>
    <t>Spojovací a ochranné prostředky pro střechy, ad krovy</t>
  </si>
  <si>
    <t>krokve:7*1,5*0,15*0,13</t>
  </si>
  <si>
    <t>8*6,0*0,15*0,13</t>
  </si>
  <si>
    <t>762822810R00</t>
  </si>
  <si>
    <t>Demontáž stropnic z řeziva o pl.do 144 cm2</t>
  </si>
  <si>
    <t>vodorovná břevna cimbuří:11*0,8</t>
  </si>
  <si>
    <t>762822820R00</t>
  </si>
  <si>
    <t>Demontáž stropnic z řeziva o pl.do 288 cm2</t>
  </si>
  <si>
    <t>stropní trámy:6*5,5</t>
  </si>
  <si>
    <t>762812811IND</t>
  </si>
  <si>
    <t>Demontáž záklopů z hoblovaných fošen tl 40mm</t>
  </si>
  <si>
    <t>762822110R00</t>
  </si>
  <si>
    <t>Montáž stropnic hraněných pl. do 144 cm2</t>
  </si>
  <si>
    <t>762822120R00</t>
  </si>
  <si>
    <t>Montáž stropnic hraněných pl. do 288 cm2</t>
  </si>
  <si>
    <t>762812240IND</t>
  </si>
  <si>
    <t xml:space="preserve">Montáž záklopu z hoblovaných fošen </t>
  </si>
  <si>
    <t>762895000R00</t>
  </si>
  <si>
    <t>Spojovací prostředky pro montáž stropů</t>
  </si>
  <si>
    <t>8,8*0,09*0,09</t>
  </si>
  <si>
    <t>33,0*0,14*0,18</t>
  </si>
  <si>
    <t>42,0*0,04</t>
  </si>
  <si>
    <t>605SM-DOD1</t>
  </si>
  <si>
    <t>Řezivo SM-hranoly,1.jak</t>
  </si>
  <si>
    <t>krokve:</t>
  </si>
  <si>
    <t>7*1,5*0,15*0,13</t>
  </si>
  <si>
    <t>stropní trámy:</t>
  </si>
  <si>
    <t>6*5,5*0,14*0,18</t>
  </si>
  <si>
    <t>Mezisoučet</t>
  </si>
  <si>
    <t>30% prořez:1,972*0,30</t>
  </si>
  <si>
    <t>605-SMDOD2</t>
  </si>
  <si>
    <t>Řezivo SM-fošny tl. 40mm,1.jak</t>
  </si>
  <si>
    <t>30% prořez:1,68*0,30</t>
  </si>
  <si>
    <t>605-DUB-DOD3</t>
  </si>
  <si>
    <t>Řezivo DUB-hranoly,1.jak</t>
  </si>
  <si>
    <t>30% prořez:0,071*0,30</t>
  </si>
  <si>
    <t>762085153R00</t>
  </si>
  <si>
    <t xml:space="preserve">Hoblování tesařských prvků - ručně </t>
  </si>
  <si>
    <t>- včetně sražení hran</t>
  </si>
  <si>
    <t>POP</t>
  </si>
  <si>
    <t>7*1,5*2*(0,15+0,13)*1,30</t>
  </si>
  <si>
    <t>8*6,0*2*(0,15+0,13)*1,30</t>
  </si>
  <si>
    <t>6*5,5*0,14*0,18*1,30</t>
  </si>
  <si>
    <t>břevna cimbuří:</t>
  </si>
  <si>
    <t>11*8,0*0,09*0,09*1,30</t>
  </si>
  <si>
    <t>podlahové fošny:</t>
  </si>
  <si>
    <t>2*42,0*1,05*1,30</t>
  </si>
  <si>
    <t>998762103R00</t>
  </si>
  <si>
    <t>Přesun hmot pro tesařské konstrukce, výšky do 24 m</t>
  </si>
  <si>
    <t>76429622AIND</t>
  </si>
  <si>
    <t>Cu pásek rš 40mm při hřebeni střechy, mtž+dod</t>
  </si>
  <si>
    <t>- průběžný pásek na každé straně střechy při hřebeni</t>
  </si>
  <si>
    <t>- bude z horní (vnější) strany přibit na šindele</t>
  </si>
  <si>
    <t>2*2*1,5</t>
  </si>
  <si>
    <t>998764103R00</t>
  </si>
  <si>
    <t>Přesun hmot pro klempířské konstr., výšky do 24 m</t>
  </si>
  <si>
    <t>765361810R00</t>
  </si>
  <si>
    <t>Demontáž šindelové krytiny, do suti</t>
  </si>
  <si>
    <t>76555912AIND</t>
  </si>
  <si>
    <t>Krytina šindelová,P+D,dvojité krytí, MTŽ+DOD</t>
  </si>
  <si>
    <t>- včetně DOD = dodávky pro dvojité kladení ručně štípaného šindele valašského typu délky 500 cm</t>
  </si>
  <si>
    <t xml:space="preserve">  z hloubkově impregnovaného modřínového dřeva s vysokým obsahem pryskyřice</t>
  </si>
  <si>
    <t>- včetně kónických šindelů pro nároží (cca 2x4x5,8 mb = 46,4 bm)</t>
  </si>
  <si>
    <t>998765103R00</t>
  </si>
  <si>
    <t>Přesun hmot pro krytiny tvrdé, výšky do 24 m</t>
  </si>
  <si>
    <t>783782205R00</t>
  </si>
  <si>
    <t>Nátěr tesařských konstrukcí Bochemitem QB 2x</t>
  </si>
  <si>
    <t>laťování dle plochy střechy:</t>
  </si>
  <si>
    <t>78378100AIND</t>
  </si>
  <si>
    <t>Nátěr tesařských konstrukcí impregnační 1x, proti povětrnostním vlivům</t>
  </si>
  <si>
    <t>- včetně dodání nátěru</t>
  </si>
  <si>
    <t>- například Karbolineum extra</t>
  </si>
  <si>
    <t>šindelové střechy:</t>
  </si>
  <si>
    <t>005 12-1011.R</t>
  </si>
  <si>
    <t>Zařízení staveniště, vybudování,provoz,odstranění</t>
  </si>
  <si>
    <t>Soubor</t>
  </si>
  <si>
    <t>POL99_0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</si>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</sst>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1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9" fillId="0" borderId="33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174" fontId="17" fillId="0" borderId="33" xfId="0" applyNumberFormat="1" applyFont="1" applyBorder="1" applyAlignment="1">
      <alignment vertical="top" shrinkToFit="1"/>
    </xf>
    <xf numFmtId="174" fontId="18" fillId="0" borderId="33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174" fontId="19" fillId="0" borderId="33" xfId="0" applyNumberFormat="1" applyFont="1" applyBorder="1" applyAlignment="1">
      <alignment vertical="top" wrapText="1" shrinkToFit="1"/>
    </xf>
    <xf numFmtId="174" fontId="20" fillId="0" borderId="0" xfId="0" applyNumberFormat="1" applyFont="1" applyBorder="1" applyAlignment="1">
      <alignment vertical="top" wrapText="1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4" xfId="0" applyNumberFormat="1" applyFont="1" applyBorder="1" applyAlignment="1">
      <alignment vertical="top" wrapText="1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vertical="top" shrinkToFit="1"/>
    </xf>
    <xf numFmtId="17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20" fillId="0" borderId="26" xfId="0" applyNumberFormat="1" applyFont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view="pageBreakPreview" zoomScale="60" zoomScaleNormal="100" workbookViewId="0">
      <selection activeCell="L14" sqref="L14"/>
    </sheetView>
  </sheetViews>
  <sheetFormatPr defaultRowHeight="12.5" x14ac:dyDescent="0.25"/>
  <sheetData>
    <row r="1" spans="1:7" ht="13" x14ac:dyDescent="0.3">
      <c r="A1" s="35" t="s">
        <v>38</v>
      </c>
    </row>
    <row r="2" spans="1:7" ht="57.75" customHeight="1" x14ac:dyDescent="0.25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09"/>
  <sheetViews>
    <sheetView showGridLines="0" view="pageBreakPreview" topLeftCell="B29" zoomScale="75" zoomScaleNormal="100" zoomScaleSheetLayoutView="75" workbookViewId="0">
      <selection activeCell="L34" sqref="L34"/>
    </sheetView>
  </sheetViews>
  <sheetFormatPr defaultColWidth="9" defaultRowHeight="12.5" x14ac:dyDescent="0.25"/>
  <cols>
    <col min="1" max="1" width="8.453125" hidden="1" customWidth="1"/>
    <col min="2" max="2" width="9.1796875" customWidth="1"/>
    <col min="3" max="3" width="7.453125" customWidth="1"/>
    <col min="4" max="4" width="13.453125" customWidth="1"/>
    <col min="5" max="5" width="12.1796875" customWidth="1"/>
    <col min="6" max="6" width="11.453125" customWidth="1"/>
    <col min="7" max="7" width="12.7265625" style="1" customWidth="1"/>
    <col min="8" max="8" width="12.7265625" customWidth="1"/>
    <col min="9" max="9" width="12.7265625" style="1" customWidth="1"/>
    <col min="10" max="10" width="6.7265625" style="1" customWidth="1"/>
    <col min="11" max="11" width="4.26953125" customWidth="1"/>
    <col min="12" max="15" width="10.7265625" customWidth="1"/>
    <col min="52" max="52" width="94" customWidth="1"/>
  </cols>
  <sheetData>
    <row r="1" spans="1:15" ht="33.75" customHeight="1" x14ac:dyDescent="0.25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5">
      <c r="A2" s="4"/>
      <c r="B2" s="105" t="s">
        <v>40</v>
      </c>
      <c r="C2" s="106"/>
      <c r="D2" s="107" t="s">
        <v>46</v>
      </c>
      <c r="E2" s="108"/>
      <c r="F2" s="108"/>
      <c r="G2" s="108"/>
      <c r="H2" s="108"/>
      <c r="I2" s="108"/>
      <c r="J2" s="109"/>
      <c r="O2" s="2"/>
    </row>
    <row r="3" spans="1:15" ht="23.25" hidden="1" customHeight="1" x14ac:dyDescent="0.25">
      <c r="A3" s="4"/>
      <c r="B3" s="110" t="s">
        <v>43</v>
      </c>
      <c r="C3" s="111"/>
      <c r="D3" s="112"/>
      <c r="E3" s="113"/>
      <c r="F3" s="113"/>
      <c r="G3" s="113"/>
      <c r="H3" s="113"/>
      <c r="I3" s="113"/>
      <c r="J3" s="114"/>
    </row>
    <row r="4" spans="1:15" ht="23.25" hidden="1" customHeight="1" x14ac:dyDescent="0.3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5">
      <c r="A5" s="4"/>
      <c r="B5" s="45" t="s">
        <v>21</v>
      </c>
      <c r="C5" s="5"/>
      <c r="D5" s="121" t="s">
        <v>47</v>
      </c>
      <c r="E5" s="25"/>
      <c r="F5" s="25"/>
      <c r="G5" s="25"/>
      <c r="H5" s="27" t="s">
        <v>33</v>
      </c>
      <c r="I5" s="121" t="s">
        <v>51</v>
      </c>
      <c r="J5" s="11"/>
    </row>
    <row r="6" spans="1:15" ht="15.75" customHeight="1" x14ac:dyDescent="0.25">
      <c r="A6" s="4"/>
      <c r="B6" s="39"/>
      <c r="C6" s="25"/>
      <c r="D6" s="121" t="s">
        <v>48</v>
      </c>
      <c r="E6" s="25"/>
      <c r="F6" s="25"/>
      <c r="G6" s="25"/>
      <c r="H6" s="27" t="s">
        <v>34</v>
      </c>
      <c r="I6" s="121" t="s">
        <v>52</v>
      </c>
      <c r="J6" s="11"/>
    </row>
    <row r="7" spans="1:15" ht="15.75" customHeight="1" x14ac:dyDescent="0.25">
      <c r="A7" s="4"/>
      <c r="B7" s="40"/>
      <c r="C7" s="122" t="s">
        <v>50</v>
      </c>
      <c r="D7" s="104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45" t="s">
        <v>18</v>
      </c>
      <c r="C11" s="5"/>
      <c r="D11" s="123"/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5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5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5">
      <c r="A14" s="4"/>
      <c r="B14" s="64" t="s">
        <v>20</v>
      </c>
      <c r="C14" s="65"/>
      <c r="D14" s="66" t="s">
        <v>45</v>
      </c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5">
      <c r="A16" s="194" t="s">
        <v>23</v>
      </c>
      <c r="B16" s="195" t="s">
        <v>23</v>
      </c>
      <c r="C16" s="56"/>
      <c r="D16" s="57"/>
      <c r="E16" s="80"/>
      <c r="F16" s="81"/>
      <c r="G16" s="80"/>
      <c r="H16" s="81"/>
      <c r="I16" s="80">
        <f>SUMIF(F96:F105,A16,I96:I105)+SUMIF(F96:F105,"PSU",I96:I105)</f>
        <v>0</v>
      </c>
      <c r="J16" s="82"/>
    </row>
    <row r="17" spans="1:10" ht="23.25" customHeight="1" x14ac:dyDescent="0.25">
      <c r="A17" s="194" t="s">
        <v>24</v>
      </c>
      <c r="B17" s="195" t="s">
        <v>24</v>
      </c>
      <c r="C17" s="56"/>
      <c r="D17" s="57"/>
      <c r="E17" s="80"/>
      <c r="F17" s="81"/>
      <c r="G17" s="80"/>
      <c r="H17" s="81"/>
      <c r="I17" s="80">
        <f>SUMIF(F96:F105,A17,I96:I105)</f>
        <v>0</v>
      </c>
      <c r="J17" s="82"/>
    </row>
    <row r="18" spans="1:10" ht="23.25" customHeight="1" x14ac:dyDescent="0.25">
      <c r="A18" s="194" t="s">
        <v>25</v>
      </c>
      <c r="B18" s="195" t="s">
        <v>25</v>
      </c>
      <c r="C18" s="56"/>
      <c r="D18" s="57"/>
      <c r="E18" s="80"/>
      <c r="F18" s="81"/>
      <c r="G18" s="80"/>
      <c r="H18" s="81"/>
      <c r="I18" s="80">
        <f>SUMIF(F96:F105,A18,I96:I105)</f>
        <v>0</v>
      </c>
      <c r="J18" s="82"/>
    </row>
    <row r="19" spans="1:10" ht="23.25" customHeight="1" x14ac:dyDescent="0.25">
      <c r="A19" s="194" t="s">
        <v>120</v>
      </c>
      <c r="B19" s="195" t="s">
        <v>26</v>
      </c>
      <c r="C19" s="56"/>
      <c r="D19" s="57"/>
      <c r="E19" s="80"/>
      <c r="F19" s="81"/>
      <c r="G19" s="80"/>
      <c r="H19" s="81"/>
      <c r="I19" s="80">
        <f>SUMIF(F96:F105,A19,I96:I105)</f>
        <v>0</v>
      </c>
      <c r="J19" s="82"/>
    </row>
    <row r="20" spans="1:10" ht="23.25" customHeight="1" x14ac:dyDescent="0.25">
      <c r="A20" s="194" t="s">
        <v>121</v>
      </c>
      <c r="B20" s="195" t="s">
        <v>27</v>
      </c>
      <c r="C20" s="56"/>
      <c r="D20" s="57"/>
      <c r="E20" s="80"/>
      <c r="F20" s="81"/>
      <c r="G20" s="80"/>
      <c r="H20" s="81"/>
      <c r="I20" s="80">
        <f>SUMIF(F96:F105,A20,I96:I105)</f>
        <v>0</v>
      </c>
      <c r="J20" s="82"/>
    </row>
    <row r="21" spans="1:10" ht="23.25" customHeight="1" x14ac:dyDescent="0.3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5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4"/>
      <c r="B23" s="55" t="s">
        <v>11</v>
      </c>
      <c r="C23" s="56"/>
      <c r="D23" s="57"/>
      <c r="E23" s="58">
        <v>15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5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5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3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3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3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55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10</v>
      </c>
      <c r="D32" s="37"/>
      <c r="E32" s="37"/>
      <c r="F32" s="19" t="s">
        <v>9</v>
      </c>
      <c r="G32" s="37"/>
      <c r="H32" s="38"/>
      <c r="I32" s="37"/>
      <c r="J32" s="12"/>
    </row>
    <row r="33" spans="1:52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52" s="35" customFormat="1" ht="18.75" customHeight="1" x14ac:dyDescent="0.3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52" ht="12.75" customHeight="1" x14ac:dyDescent="0.25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52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4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52" ht="25.5" hidden="1" customHeight="1" x14ac:dyDescent="0.25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52" ht="25.5" hidden="1" customHeight="1" x14ac:dyDescent="0.25">
      <c r="A39" s="130">
        <v>1</v>
      </c>
      <c r="B39" s="136" t="s">
        <v>53</v>
      </c>
      <c r="C39" s="137" t="s">
        <v>46</v>
      </c>
      <c r="D39" s="138"/>
      <c r="E39" s="138"/>
      <c r="F39" s="146">
        <f>'Rozpočet Pol'!AC130</f>
        <v>0</v>
      </c>
      <c r="G39" s="147">
        <f>'Rozpočet Pol'!AD130</f>
        <v>0</v>
      </c>
      <c r="H39" s="148">
        <f>(F39*SazbaDPH1/100)+(G39*SazbaDPH2/100)</f>
        <v>0</v>
      </c>
      <c r="I39" s="148">
        <f>F39+G39+H39</f>
        <v>0</v>
      </c>
      <c r="J39" s="139" t="str">
        <f>IF(CenaCelkemVypocet=0,"",I39/CenaCelkemVypocet*100)</f>
        <v/>
      </c>
    </row>
    <row r="40" spans="1:52" ht="25.5" hidden="1" customHeight="1" x14ac:dyDescent="0.25">
      <c r="A40" s="130"/>
      <c r="B40" s="140" t="s">
        <v>54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2" spans="1:52" x14ac:dyDescent="0.25">
      <c r="B42" t="s">
        <v>56</v>
      </c>
    </row>
    <row r="43" spans="1:52" x14ac:dyDescent="0.25">
      <c r="B43" s="161" t="s">
        <v>57</v>
      </c>
      <c r="C43" s="161"/>
      <c r="D43" s="161"/>
      <c r="E43" s="161"/>
      <c r="F43" s="161"/>
      <c r="G43" s="161"/>
      <c r="H43" s="161"/>
      <c r="I43" s="161"/>
      <c r="J43" s="161"/>
      <c r="AZ43" s="160" t="str">
        <f>B43</f>
        <v>Rozpočet řeší:</v>
      </c>
    </row>
    <row r="44" spans="1:52" x14ac:dyDescent="0.25">
      <c r="B44" s="161" t="s">
        <v>58</v>
      </c>
      <c r="C44" s="161"/>
      <c r="D44" s="161"/>
      <c r="E44" s="161"/>
      <c r="F44" s="161"/>
      <c r="G44" s="161"/>
      <c r="H44" s="161"/>
      <c r="I44" s="161"/>
      <c r="J44" s="161"/>
      <c r="AZ44" s="160" t="str">
        <f>B44</f>
        <v>- opravu krovů a výměnu dožilé šindelové střešní krytiny</v>
      </c>
    </row>
    <row r="45" spans="1:52" x14ac:dyDescent="0.25">
      <c r="B45" s="161" t="s">
        <v>59</v>
      </c>
      <c r="C45" s="161"/>
      <c r="D45" s="161"/>
      <c r="E45" s="161"/>
      <c r="F45" s="161"/>
      <c r="G45" s="161"/>
      <c r="H45" s="161"/>
      <c r="I45" s="161"/>
      <c r="J45" s="161"/>
      <c r="AZ45" s="160" t="str">
        <f>B45</f>
        <v xml:space="preserve">  na dvou věžích městských hradeb</v>
      </c>
    </row>
    <row r="47" spans="1:52" x14ac:dyDescent="0.25">
      <c r="B47" s="161" t="s">
        <v>60</v>
      </c>
      <c r="C47" s="161"/>
      <c r="D47" s="161"/>
      <c r="E47" s="161"/>
      <c r="F47" s="161"/>
      <c r="G47" s="161"/>
      <c r="H47" s="161"/>
      <c r="I47" s="161"/>
      <c r="J47" s="161"/>
      <c r="AZ47" s="160" t="str">
        <f>B47</f>
        <v>Rozpočet je vyhotoven v podrobnosti dle:</v>
      </c>
    </row>
    <row r="48" spans="1:52" x14ac:dyDescent="0.25">
      <c r="B48" s="161" t="s">
        <v>61</v>
      </c>
      <c r="C48" s="161"/>
      <c r="D48" s="161"/>
      <c r="E48" s="161"/>
      <c r="F48" s="161"/>
      <c r="G48" s="161"/>
      <c r="H48" s="161"/>
      <c r="I48" s="161"/>
      <c r="J48" s="161"/>
      <c r="AZ48" s="160" t="str">
        <f>B48</f>
        <v>- projektu "Nymburk - městské hradby, oprava dvou věží a mezilehlé hradby</v>
      </c>
    </row>
    <row r="49" spans="2:52" x14ac:dyDescent="0.25">
      <c r="B49" s="161" t="s">
        <v>62</v>
      </c>
      <c r="C49" s="161"/>
      <c r="D49" s="161"/>
      <c r="E49" s="161"/>
      <c r="F49" s="161"/>
      <c r="G49" s="161"/>
      <c r="H49" s="161"/>
      <c r="I49" s="161"/>
      <c r="J49" s="161"/>
      <c r="AZ49" s="160" t="str">
        <f>B49</f>
        <v xml:space="preserve">  (pozemek s parc. č. st. 249 a 250)",</v>
      </c>
    </row>
    <row r="50" spans="2:52" x14ac:dyDescent="0.25">
      <c r="B50" s="161" t="s">
        <v>63</v>
      </c>
      <c r="C50" s="161"/>
      <c r="D50" s="161"/>
      <c r="E50" s="161"/>
      <c r="F50" s="161"/>
      <c r="G50" s="161"/>
      <c r="H50" s="161"/>
      <c r="I50" s="161"/>
      <c r="J50" s="161"/>
      <c r="AZ50" s="160" t="str">
        <f>B50</f>
        <v xml:space="preserve">  vypracovaného Martinem Volejníkem a Ing. Radkou Pěknou, 2020/10,</v>
      </c>
    </row>
    <row r="51" spans="2:52" x14ac:dyDescent="0.25">
      <c r="B51" s="161" t="s">
        <v>64</v>
      </c>
      <c r="C51" s="161"/>
      <c r="D51" s="161"/>
      <c r="E51" s="161"/>
      <c r="F51" s="161"/>
      <c r="G51" s="161"/>
      <c r="H51" s="161"/>
      <c r="I51" s="161"/>
      <c r="J51" s="161"/>
      <c r="AZ51" s="160" t="str">
        <f>B51</f>
        <v xml:space="preserve">  stupeň - DPS=Dokumentace pro provedení stavby</v>
      </c>
    </row>
    <row r="53" spans="2:52" x14ac:dyDescent="0.25">
      <c r="B53" s="161" t="s">
        <v>65</v>
      </c>
      <c r="C53" s="161"/>
      <c r="D53" s="161"/>
      <c r="E53" s="161"/>
      <c r="F53" s="161"/>
      <c r="G53" s="161"/>
      <c r="H53" s="161"/>
      <c r="I53" s="161"/>
      <c r="J53" s="161"/>
      <c r="AZ53" s="160" t="str">
        <f>B53</f>
        <v>Výkaz výměr:</v>
      </c>
    </row>
    <row r="54" spans="2:52" x14ac:dyDescent="0.25">
      <c r="B54" s="161" t="s">
        <v>66</v>
      </c>
      <c r="C54" s="161"/>
      <c r="D54" s="161"/>
      <c r="E54" s="161"/>
      <c r="F54" s="161"/>
      <c r="G54" s="161"/>
      <c r="H54" s="161"/>
      <c r="I54" s="161"/>
      <c r="J54" s="161"/>
      <c r="AZ54" s="160" t="str">
        <f>B54</f>
        <v>- přesnost výměr odpovídá podrobnosti projektové dokumentace</v>
      </c>
    </row>
    <row r="55" spans="2:52" x14ac:dyDescent="0.25">
      <c r="B55" s="161" t="s">
        <v>67</v>
      </c>
      <c r="C55" s="161"/>
      <c r="D55" s="161"/>
      <c r="E55" s="161"/>
      <c r="F55" s="161"/>
      <c r="G55" s="161"/>
      <c r="H55" s="161"/>
      <c r="I55" s="161"/>
      <c r="J55" s="161"/>
      <c r="AZ55" s="160" t="str">
        <f>B55</f>
        <v>- výměry pro tesařské prvky jsou převzaty z tabulky v projektu</v>
      </c>
    </row>
    <row r="56" spans="2:52" x14ac:dyDescent="0.25">
      <c r="B56" s="161" t="s">
        <v>68</v>
      </c>
      <c r="C56" s="161"/>
      <c r="D56" s="161"/>
      <c r="E56" s="161"/>
      <c r="F56" s="161"/>
      <c r="G56" s="161"/>
      <c r="H56" s="161"/>
      <c r="I56" s="161"/>
      <c r="J56" s="161"/>
      <c r="AZ56" s="160" t="str">
        <f>B56</f>
        <v>- vše je třeba kontrolovat a upřesňovat na místě při realizaci</v>
      </c>
    </row>
    <row r="57" spans="2:52" x14ac:dyDescent="0.25">
      <c r="B57" s="161" t="s">
        <v>69</v>
      </c>
      <c r="C57" s="161"/>
      <c r="D57" s="161"/>
      <c r="E57" s="161"/>
      <c r="F57" s="161"/>
      <c r="G57" s="161"/>
      <c r="H57" s="161"/>
      <c r="I57" s="161"/>
      <c r="J57" s="161"/>
      <c r="AZ57" s="160" t="str">
        <f>B57</f>
        <v>- neslouží jako podklad pro objednávky materiálu v rámci dodávky stavby</v>
      </c>
    </row>
    <row r="58" spans="2:52" x14ac:dyDescent="0.25">
      <c r="B58" s="161" t="s">
        <v>70</v>
      </c>
      <c r="C58" s="161"/>
      <c r="D58" s="161"/>
      <c r="E58" s="161"/>
      <c r="F58" s="161"/>
      <c r="G58" s="161"/>
      <c r="H58" s="161"/>
      <c r="I58" s="161"/>
      <c r="J58" s="161"/>
      <c r="AZ58" s="160" t="str">
        <f>B58</f>
        <v>- veškeré materiály, systémy a výrobky,</v>
      </c>
    </row>
    <row r="59" spans="2:52" x14ac:dyDescent="0.25">
      <c r="B59" s="161" t="s">
        <v>71</v>
      </c>
      <c r="C59" s="161"/>
      <c r="D59" s="161"/>
      <c r="E59" s="161"/>
      <c r="F59" s="161"/>
      <c r="G59" s="161"/>
      <c r="H59" s="161"/>
      <c r="I59" s="161"/>
      <c r="J59" s="161"/>
      <c r="AZ59" s="160" t="str">
        <f>B59</f>
        <v xml:space="preserve">  případně uvedené v rozpočtu s obchodním názvem, jsou referenční,</v>
      </c>
    </row>
    <row r="60" spans="2:52" x14ac:dyDescent="0.25">
      <c r="B60" s="161" t="s">
        <v>72</v>
      </c>
      <c r="C60" s="161"/>
      <c r="D60" s="161"/>
      <c r="E60" s="161"/>
      <c r="F60" s="161"/>
      <c r="G60" s="161"/>
      <c r="H60" s="161"/>
      <c r="I60" s="161"/>
      <c r="J60" s="161"/>
      <c r="AZ60" s="160" t="str">
        <f>B60</f>
        <v xml:space="preserve">  obecně určující standart, technické parametry a požadované vlastnosti</v>
      </c>
    </row>
    <row r="61" spans="2:52" x14ac:dyDescent="0.25">
      <c r="B61" s="161" t="s">
        <v>73</v>
      </c>
      <c r="C61" s="161"/>
      <c r="D61" s="161"/>
      <c r="E61" s="161"/>
      <c r="F61" s="161"/>
      <c r="G61" s="161"/>
      <c r="H61" s="161"/>
      <c r="I61" s="161"/>
      <c r="J61" s="161"/>
      <c r="AZ61" s="160" t="str">
        <f>B61</f>
        <v xml:space="preserve">  a lze je nahradit produkty jiného výrobce, při zachování srovnatelných nebo lepších</v>
      </c>
    </row>
    <row r="62" spans="2:52" x14ac:dyDescent="0.25">
      <c r="B62" s="161" t="s">
        <v>74</v>
      </c>
      <c r="C62" s="161"/>
      <c r="D62" s="161"/>
      <c r="E62" s="161"/>
      <c r="F62" s="161"/>
      <c r="G62" s="161"/>
      <c r="H62" s="161"/>
      <c r="I62" s="161"/>
      <c r="J62" s="161"/>
      <c r="AZ62" s="160" t="str">
        <f>B62</f>
        <v xml:space="preserve">  rozhodujících technických parametrů</v>
      </c>
    </row>
    <row r="64" spans="2:52" x14ac:dyDescent="0.25">
      <c r="B64" s="161" t="s">
        <v>75</v>
      </c>
      <c r="C64" s="161"/>
      <c r="D64" s="161"/>
      <c r="E64" s="161"/>
      <c r="F64" s="161"/>
      <c r="G64" s="161"/>
      <c r="H64" s="161"/>
      <c r="I64" s="161"/>
      <c r="J64" s="161"/>
      <c r="AZ64" s="160" t="str">
        <f>B64</f>
        <v>Památková ochrana:</v>
      </c>
    </row>
    <row r="65" spans="2:52" x14ac:dyDescent="0.25">
      <c r="B65" s="161" t="s">
        <v>76</v>
      </c>
      <c r="C65" s="161"/>
      <c r="D65" s="161"/>
      <c r="E65" s="161"/>
      <c r="F65" s="161"/>
      <c r="G65" s="161"/>
      <c r="H65" s="161"/>
      <c r="I65" s="161"/>
      <c r="J65" s="161"/>
      <c r="AZ65" s="160" t="str">
        <f>B65</f>
        <v>- městské hradby jsou součástí městské památkové zóny Nymburk</v>
      </c>
    </row>
    <row r="66" spans="2:52" x14ac:dyDescent="0.25">
      <c r="B66" s="161" t="s">
        <v>77</v>
      </c>
      <c r="C66" s="161"/>
      <c r="D66" s="161"/>
      <c r="E66" s="161"/>
      <c r="F66" s="161"/>
      <c r="G66" s="161"/>
      <c r="H66" s="161"/>
      <c r="I66" s="161"/>
      <c r="J66" s="161"/>
      <c r="AZ66" s="160" t="str">
        <f>B66</f>
        <v>- řešená část městské hradby je nemovitou kulturní památkou,</v>
      </c>
    </row>
    <row r="67" spans="2:52" x14ac:dyDescent="0.25">
      <c r="B67" s="161" t="s">
        <v>78</v>
      </c>
      <c r="C67" s="161"/>
      <c r="D67" s="161"/>
      <c r="E67" s="161"/>
      <c r="F67" s="161"/>
      <c r="G67" s="161"/>
      <c r="H67" s="161"/>
      <c r="I67" s="161"/>
      <c r="J67" s="161"/>
      <c r="AZ67" s="160" t="str">
        <f>B67</f>
        <v xml:space="preserve">  č. rejstříku ÚSKP: 45357/2-1894</v>
      </c>
    </row>
    <row r="69" spans="2:52" x14ac:dyDescent="0.25">
      <c r="B69" s="161" t="s">
        <v>79</v>
      </c>
      <c r="C69" s="161"/>
      <c r="D69" s="161"/>
      <c r="E69" s="161"/>
      <c r="F69" s="161"/>
      <c r="G69" s="161"/>
      <c r="H69" s="161"/>
      <c r="I69" s="161"/>
      <c r="J69" s="161"/>
      <c r="AZ69" s="160" t="str">
        <f>B69</f>
        <v>Zatřídění dle klasifikace JKSO ve smyslu vyhlášky č. 169/2016 Sb: 815 461</v>
      </c>
    </row>
    <row r="70" spans="2:52" x14ac:dyDescent="0.25">
      <c r="B70" s="161" t="s">
        <v>80</v>
      </c>
      <c r="C70" s="161"/>
      <c r="D70" s="161"/>
      <c r="E70" s="161"/>
      <c r="F70" s="161"/>
      <c r="G70" s="161"/>
      <c r="H70" s="161"/>
      <c r="I70" s="161"/>
      <c r="J70" s="161"/>
      <c r="AZ70" s="160" t="str">
        <f>B70</f>
        <v>Použitá cenová soustava: CS RTS DATA</v>
      </c>
    </row>
    <row r="71" spans="2:52" x14ac:dyDescent="0.25">
      <c r="B71" s="161" t="s">
        <v>81</v>
      </c>
      <c r="C71" s="161"/>
      <c r="D71" s="161"/>
      <c r="E71" s="161"/>
      <c r="F71" s="161"/>
      <c r="G71" s="161"/>
      <c r="H71" s="161"/>
      <c r="I71" s="161"/>
      <c r="J71" s="161"/>
      <c r="AZ71" s="160" t="str">
        <f>B71</f>
        <v>Struktura údajů a jejich formát: (soupis prací, obsah položek, výkaz výměr...)</v>
      </c>
    </row>
    <row r="72" spans="2:52" x14ac:dyDescent="0.25">
      <c r="B72" s="161" t="s">
        <v>82</v>
      </c>
      <c r="C72" s="161"/>
      <c r="D72" s="161"/>
      <c r="E72" s="161"/>
      <c r="F72" s="161"/>
      <c r="G72" s="161"/>
      <c r="H72" s="161"/>
      <c r="I72" s="161"/>
      <c r="J72" s="161"/>
      <c r="AZ72" s="160" t="str">
        <f>B72</f>
        <v>jsou stanoveny programem RTS Stavitel (dle vyhlášky č. 169/2016 Sb)</v>
      </c>
    </row>
    <row r="73" spans="2:52" x14ac:dyDescent="0.25">
      <c r="B73" s="161" t="s">
        <v>83</v>
      </c>
      <c r="C73" s="161"/>
      <c r="D73" s="161"/>
      <c r="E73" s="161"/>
      <c r="F73" s="161"/>
      <c r="G73" s="161"/>
      <c r="H73" s="161"/>
      <c r="I73" s="161"/>
      <c r="J73" s="161"/>
      <c r="AZ73" s="160" t="str">
        <f>B73</f>
        <v>Metodika pro zpracování nabídkové ceny:</v>
      </c>
    </row>
    <row r="74" spans="2:52" x14ac:dyDescent="0.25">
      <c r="B74" s="161" t="s">
        <v>84</v>
      </c>
      <c r="C74" s="161"/>
      <c r="D74" s="161"/>
      <c r="E74" s="161"/>
      <c r="F74" s="161"/>
      <c r="G74" s="161"/>
      <c r="H74" s="161"/>
      <c r="I74" s="161"/>
      <c r="J74" s="161"/>
      <c r="AZ74" s="160" t="str">
        <f>B74</f>
        <v>je předepsána programem RTS Stavitel - vyplňí se buňky s modrým pozadím</v>
      </c>
    </row>
    <row r="75" spans="2:52" x14ac:dyDescent="0.25">
      <c r="B75" s="161" t="s">
        <v>85</v>
      </c>
      <c r="C75" s="161"/>
      <c r="D75" s="161"/>
      <c r="E75" s="161"/>
      <c r="F75" s="161"/>
      <c r="G75" s="161"/>
      <c r="H75" s="161"/>
      <c r="I75" s="161"/>
      <c r="J75" s="161"/>
      <c r="AZ75" s="160" t="str">
        <f>B75</f>
        <v>Formát elektronického soupisu: je Excel (.xlsx) do nějž je exportován z programu RTS Stavitel</v>
      </c>
    </row>
    <row r="77" spans="2:52" x14ac:dyDescent="0.25">
      <c r="B77" s="161" t="s">
        <v>86</v>
      </c>
      <c r="C77" s="161"/>
      <c r="D77" s="161"/>
      <c r="E77" s="161"/>
      <c r="F77" s="161"/>
      <c r="G77" s="161"/>
      <c r="H77" s="161"/>
      <c r="I77" s="161"/>
      <c r="J77" s="161"/>
      <c r="AZ77" s="160" t="str">
        <f>B77</f>
        <v>Legenda:</v>
      </c>
    </row>
    <row r="78" spans="2:52" x14ac:dyDescent="0.25">
      <c r="B78" s="161" t="s">
        <v>87</v>
      </c>
      <c r="C78" s="161"/>
      <c r="D78" s="161"/>
      <c r="E78" s="161"/>
      <c r="F78" s="161"/>
      <c r="G78" s="161"/>
      <c r="H78" s="161"/>
      <c r="I78" s="161"/>
      <c r="J78" s="161"/>
      <c r="AZ78" s="160" t="str">
        <f>B78</f>
        <v>kce - konstrukce</v>
      </c>
    </row>
    <row r="79" spans="2:52" x14ac:dyDescent="0.25">
      <c r="B79" s="161" t="s">
        <v>88</v>
      </c>
      <c r="C79" s="161"/>
      <c r="D79" s="161"/>
      <c r="E79" s="161"/>
      <c r="F79" s="161"/>
      <c r="G79" s="161"/>
      <c r="H79" s="161"/>
      <c r="I79" s="161"/>
      <c r="J79" s="161"/>
      <c r="AZ79" s="160" t="str">
        <f>B79</f>
        <v>mtž - montáž, osazení, provedení</v>
      </c>
    </row>
    <row r="80" spans="2:52" x14ac:dyDescent="0.25">
      <c r="B80" s="161" t="s">
        <v>89</v>
      </c>
      <c r="C80" s="161"/>
      <c r="D80" s="161"/>
      <c r="E80" s="161"/>
      <c r="F80" s="161"/>
      <c r="G80" s="161"/>
      <c r="H80" s="161"/>
      <c r="I80" s="161"/>
      <c r="J80" s="161"/>
      <c r="AZ80" s="160" t="str">
        <f>B80</f>
        <v>dmtž - demontáž, vyjmutí, odstranění, vybourání, rozebrání</v>
      </c>
    </row>
    <row r="81" spans="1:52" x14ac:dyDescent="0.25">
      <c r="B81" s="161" t="s">
        <v>90</v>
      </c>
      <c r="C81" s="161"/>
      <c r="D81" s="161"/>
      <c r="E81" s="161"/>
      <c r="F81" s="161"/>
      <c r="G81" s="161"/>
      <c r="H81" s="161"/>
      <c r="I81" s="161"/>
      <c r="J81" s="161"/>
      <c r="AZ81" s="160" t="str">
        <f>B81</f>
        <v>dod - dodávka, výroba+dodávka, včetně dopravy na stavbu a ostatních pořizovacích nákladů</v>
      </c>
    </row>
    <row r="82" spans="1:52" x14ac:dyDescent="0.25">
      <c r="B82" s="161" t="s">
        <v>91</v>
      </c>
      <c r="C82" s="161"/>
      <c r="D82" s="161"/>
      <c r="E82" s="161"/>
      <c r="F82" s="161"/>
      <c r="G82" s="161"/>
      <c r="H82" s="161"/>
      <c r="I82" s="161"/>
      <c r="J82" s="161"/>
      <c r="AZ82" s="160" t="str">
        <f>B82</f>
        <v>PH - přesun hmot vnitrostaveništní</v>
      </c>
    </row>
    <row r="83" spans="1:52" x14ac:dyDescent="0.25">
      <c r="B83" s="161" t="s">
        <v>92</v>
      </c>
      <c r="C83" s="161"/>
      <c r="D83" s="161"/>
      <c r="E83" s="161"/>
      <c r="F83" s="161"/>
      <c r="G83" s="161"/>
      <c r="H83" s="161"/>
      <c r="I83" s="161"/>
      <c r="J83" s="161"/>
      <c r="AZ83" s="160" t="str">
        <f>B83</f>
        <v>IND, INS za číselnou nomenklaturou položky - položky pro práce a dodávky</v>
      </c>
    </row>
    <row r="84" spans="1:52" x14ac:dyDescent="0.25">
      <c r="B84" s="161" t="s">
        <v>93</v>
      </c>
      <c r="C84" s="161"/>
      <c r="D84" s="161"/>
      <c r="E84" s="161"/>
      <c r="F84" s="161"/>
      <c r="G84" s="161"/>
      <c r="H84" s="161"/>
      <c r="I84" s="161"/>
      <c r="J84" s="161"/>
      <c r="AZ84" s="160" t="str">
        <f>B84</f>
        <v>obsahově srovnatelné s položkami databáze RTS, ale s upřesněným popisem;</v>
      </c>
    </row>
    <row r="85" spans="1:52" x14ac:dyDescent="0.25">
      <c r="B85" s="161" t="s">
        <v>94</v>
      </c>
      <c r="C85" s="161"/>
      <c r="D85" s="161"/>
      <c r="E85" s="161"/>
      <c r="F85" s="161"/>
      <c r="G85" s="161"/>
      <c r="H85" s="161"/>
      <c r="I85" s="161"/>
      <c r="J85" s="161"/>
      <c r="AZ85" s="160" t="str">
        <f>B85</f>
        <v>jejich ocenění je upraveno vzhledem k tomu, že se jedná o práce na památkovém objektu,</v>
      </c>
    </row>
    <row r="86" spans="1:52" x14ac:dyDescent="0.25">
      <c r="B86" s="161" t="s">
        <v>95</v>
      </c>
      <c r="C86" s="161"/>
      <c r="D86" s="161"/>
      <c r="E86" s="161"/>
      <c r="F86" s="161"/>
      <c r="G86" s="161"/>
      <c r="H86" s="161"/>
      <c r="I86" s="161"/>
      <c r="J86" s="161"/>
      <c r="AZ86" s="160" t="str">
        <f>B86</f>
        <v>práce je tedy atypická, náročnější nebo jsou použity dražší materiály</v>
      </c>
    </row>
    <row r="87" spans="1:52" x14ac:dyDescent="0.25">
      <c r="B87" s="161" t="s">
        <v>96</v>
      </c>
      <c r="C87" s="161"/>
      <c r="D87" s="161"/>
      <c r="E87" s="161"/>
      <c r="F87" s="161"/>
      <c r="G87" s="161"/>
      <c r="H87" s="161"/>
      <c r="I87" s="161"/>
      <c r="J87" s="161"/>
      <c r="AZ87" s="160" t="str">
        <f>B87</f>
        <v>A.IND-Z.IND, A.INS-Z.INS za číselnou nomenklaturou položky - individuální položky</v>
      </c>
    </row>
    <row r="88" spans="1:52" x14ac:dyDescent="0.25">
      <c r="B88" s="161" t="s">
        <v>97</v>
      </c>
      <c r="C88" s="161"/>
      <c r="D88" s="161"/>
      <c r="E88" s="161"/>
      <c r="F88" s="161"/>
      <c r="G88" s="161"/>
      <c r="H88" s="161"/>
      <c r="I88" s="161"/>
      <c r="J88" s="161"/>
      <c r="AZ88" s="160" t="str">
        <f>B88</f>
        <v>pro atypické práce a dodávky neobsažené v databázi RTS</v>
      </c>
    </row>
    <row r="89" spans="1:52" x14ac:dyDescent="0.25">
      <c r="B89" s="161" t="s">
        <v>98</v>
      </c>
      <c r="C89" s="161"/>
      <c r="D89" s="161"/>
      <c r="E89" s="161"/>
      <c r="F89" s="161"/>
      <c r="G89" s="161"/>
      <c r="H89" s="161"/>
      <c r="I89" s="161"/>
      <c r="J89" s="161"/>
      <c r="AZ89" s="160" t="str">
        <f>B89</f>
        <v>RES za číselnou nomenklaturou položky - individuální položky</v>
      </c>
    </row>
    <row r="90" spans="1:52" x14ac:dyDescent="0.25">
      <c r="B90" s="161" t="s">
        <v>99</v>
      </c>
      <c r="C90" s="161"/>
      <c r="D90" s="161"/>
      <c r="E90" s="161"/>
      <c r="F90" s="161"/>
      <c r="G90" s="161"/>
      <c r="H90" s="161"/>
      <c r="I90" s="161"/>
      <c r="J90" s="161"/>
      <c r="AZ90" s="160" t="str">
        <f>B90</f>
        <v>pro atypické práce a dodávky neobsažené v databázi RTS, prováděné restaurátory</v>
      </c>
    </row>
    <row r="93" spans="1:52" ht="15.5" x14ac:dyDescent="0.35">
      <c r="B93" s="162" t="s">
        <v>100</v>
      </c>
    </row>
    <row r="95" spans="1:52" ht="25.5" customHeight="1" x14ac:dyDescent="0.25">
      <c r="A95" s="163"/>
      <c r="B95" s="169" t="s">
        <v>16</v>
      </c>
      <c r="C95" s="169" t="s">
        <v>5</v>
      </c>
      <c r="D95" s="170"/>
      <c r="E95" s="170"/>
      <c r="F95" s="173" t="s">
        <v>101</v>
      </c>
      <c r="G95" s="173"/>
      <c r="H95" s="173"/>
      <c r="I95" s="174" t="s">
        <v>28</v>
      </c>
      <c r="J95" s="174"/>
    </row>
    <row r="96" spans="1:52" ht="25.5" customHeight="1" x14ac:dyDescent="0.25">
      <c r="A96" s="164"/>
      <c r="B96" s="175" t="s">
        <v>102</v>
      </c>
      <c r="C96" s="176" t="s">
        <v>103</v>
      </c>
      <c r="D96" s="177"/>
      <c r="E96" s="177"/>
      <c r="F96" s="181" t="s">
        <v>23</v>
      </c>
      <c r="G96" s="182"/>
      <c r="H96" s="182"/>
      <c r="I96" s="183">
        <f>'Rozpočet Pol'!G8</f>
        <v>0</v>
      </c>
      <c r="J96" s="183"/>
    </row>
    <row r="97" spans="1:10" ht="25.5" customHeight="1" x14ac:dyDescent="0.25">
      <c r="A97" s="164"/>
      <c r="B97" s="167" t="s">
        <v>104</v>
      </c>
      <c r="C97" s="166" t="s">
        <v>105</v>
      </c>
      <c r="D97" s="168"/>
      <c r="E97" s="168"/>
      <c r="F97" s="184" t="s">
        <v>23</v>
      </c>
      <c r="G97" s="185"/>
      <c r="H97" s="185"/>
      <c r="I97" s="186">
        <f>'Rozpočet Pol'!G21</f>
        <v>0</v>
      </c>
      <c r="J97" s="186"/>
    </row>
    <row r="98" spans="1:10" ht="25.5" customHeight="1" x14ac:dyDescent="0.25">
      <c r="A98" s="164"/>
      <c r="B98" s="167" t="s">
        <v>106</v>
      </c>
      <c r="C98" s="166" t="s">
        <v>107</v>
      </c>
      <c r="D98" s="168"/>
      <c r="E98" s="168"/>
      <c r="F98" s="184" t="s">
        <v>23</v>
      </c>
      <c r="G98" s="185"/>
      <c r="H98" s="185"/>
      <c r="I98" s="186">
        <f>'Rozpočet Pol'!G25</f>
        <v>0</v>
      </c>
      <c r="J98" s="186"/>
    </row>
    <row r="99" spans="1:10" ht="25.5" customHeight="1" x14ac:dyDescent="0.25">
      <c r="A99" s="164"/>
      <c r="B99" s="167" t="s">
        <v>108</v>
      </c>
      <c r="C99" s="166" t="s">
        <v>109</v>
      </c>
      <c r="D99" s="168"/>
      <c r="E99" s="168"/>
      <c r="F99" s="184" t="s">
        <v>23</v>
      </c>
      <c r="G99" s="185"/>
      <c r="H99" s="185"/>
      <c r="I99" s="186">
        <f>'Rozpočet Pol'!G28</f>
        <v>0</v>
      </c>
      <c r="J99" s="186"/>
    </row>
    <row r="100" spans="1:10" ht="25.5" customHeight="1" x14ac:dyDescent="0.25">
      <c r="A100" s="164"/>
      <c r="B100" s="167" t="s">
        <v>110</v>
      </c>
      <c r="C100" s="166" t="s">
        <v>111</v>
      </c>
      <c r="D100" s="168"/>
      <c r="E100" s="168"/>
      <c r="F100" s="184" t="s">
        <v>23</v>
      </c>
      <c r="G100" s="185"/>
      <c r="H100" s="185"/>
      <c r="I100" s="186">
        <f>'Rozpočet Pol'!G42</f>
        <v>0</v>
      </c>
      <c r="J100" s="186"/>
    </row>
    <row r="101" spans="1:10" ht="25.5" customHeight="1" x14ac:dyDescent="0.25">
      <c r="A101" s="164"/>
      <c r="B101" s="167" t="s">
        <v>112</v>
      </c>
      <c r="C101" s="166" t="s">
        <v>113</v>
      </c>
      <c r="D101" s="168"/>
      <c r="E101" s="168"/>
      <c r="F101" s="184" t="s">
        <v>24</v>
      </c>
      <c r="G101" s="185"/>
      <c r="H101" s="185"/>
      <c r="I101" s="186">
        <f>'Rozpočet Pol'!G45</f>
        <v>0</v>
      </c>
      <c r="J101" s="186"/>
    </row>
    <row r="102" spans="1:10" ht="25.5" customHeight="1" x14ac:dyDescent="0.25">
      <c r="A102" s="164"/>
      <c r="B102" s="167" t="s">
        <v>114</v>
      </c>
      <c r="C102" s="166" t="s">
        <v>115</v>
      </c>
      <c r="D102" s="168"/>
      <c r="E102" s="168"/>
      <c r="F102" s="184" t="s">
        <v>24</v>
      </c>
      <c r="G102" s="185"/>
      <c r="H102" s="185"/>
      <c r="I102" s="186">
        <f>'Rozpočet Pol'!G101</f>
        <v>0</v>
      </c>
      <c r="J102" s="186"/>
    </row>
    <row r="103" spans="1:10" ht="25.5" customHeight="1" x14ac:dyDescent="0.25">
      <c r="A103" s="164"/>
      <c r="B103" s="167" t="s">
        <v>116</v>
      </c>
      <c r="C103" s="166" t="s">
        <v>117</v>
      </c>
      <c r="D103" s="168"/>
      <c r="E103" s="168"/>
      <c r="F103" s="184" t="s">
        <v>24</v>
      </c>
      <c r="G103" s="185"/>
      <c r="H103" s="185"/>
      <c r="I103" s="186">
        <f>'Rozpočet Pol'!G107</f>
        <v>0</v>
      </c>
      <c r="J103" s="186"/>
    </row>
    <row r="104" spans="1:10" ht="25.5" customHeight="1" x14ac:dyDescent="0.25">
      <c r="A104" s="164"/>
      <c r="B104" s="167" t="s">
        <v>118</v>
      </c>
      <c r="C104" s="166" t="s">
        <v>119</v>
      </c>
      <c r="D104" s="168"/>
      <c r="E104" s="168"/>
      <c r="F104" s="184" t="s">
        <v>24</v>
      </c>
      <c r="G104" s="185"/>
      <c r="H104" s="185"/>
      <c r="I104" s="186">
        <f>'Rozpočet Pol'!G116</f>
        <v>0</v>
      </c>
      <c r="J104" s="186"/>
    </row>
    <row r="105" spans="1:10" ht="25.5" customHeight="1" x14ac:dyDescent="0.25">
      <c r="A105" s="164"/>
      <c r="B105" s="178" t="s">
        <v>120</v>
      </c>
      <c r="C105" s="179" t="s">
        <v>26</v>
      </c>
      <c r="D105" s="180"/>
      <c r="E105" s="180"/>
      <c r="F105" s="187" t="s">
        <v>120</v>
      </c>
      <c r="G105" s="188"/>
      <c r="H105" s="188"/>
      <c r="I105" s="189">
        <f>'Rozpočet Pol'!G127</f>
        <v>0</v>
      </c>
      <c r="J105" s="189"/>
    </row>
    <row r="106" spans="1:10" ht="25.5" customHeight="1" x14ac:dyDescent="0.25">
      <c r="A106" s="165"/>
      <c r="B106" s="171" t="s">
        <v>1</v>
      </c>
      <c r="C106" s="171"/>
      <c r="D106" s="172"/>
      <c r="E106" s="172"/>
      <c r="F106" s="190"/>
      <c r="G106" s="191"/>
      <c r="H106" s="191"/>
      <c r="I106" s="192">
        <f>SUM(I96:I105)</f>
        <v>0</v>
      </c>
      <c r="J106" s="192"/>
    </row>
    <row r="107" spans="1:10" x14ac:dyDescent="0.25">
      <c r="F107" s="193"/>
      <c r="G107" s="129"/>
      <c r="H107" s="193"/>
      <c r="I107" s="129"/>
      <c r="J107" s="129"/>
    </row>
    <row r="108" spans="1:10" x14ac:dyDescent="0.25">
      <c r="F108" s="193"/>
      <c r="G108" s="129"/>
      <c r="H108" s="193"/>
      <c r="I108" s="129"/>
      <c r="J108" s="129"/>
    </row>
    <row r="109" spans="1:10" x14ac:dyDescent="0.25">
      <c r="F109" s="193"/>
      <c r="G109" s="129"/>
      <c r="H109" s="193"/>
      <c r="I109" s="129"/>
      <c r="J109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4">
    <mergeCell ref="I106:J106"/>
    <mergeCell ref="I103:J103"/>
    <mergeCell ref="C103:E103"/>
    <mergeCell ref="I104:J104"/>
    <mergeCell ref="C104:E104"/>
    <mergeCell ref="I105:J105"/>
    <mergeCell ref="C105:E105"/>
    <mergeCell ref="I100:J100"/>
    <mergeCell ref="C100:E100"/>
    <mergeCell ref="I101:J101"/>
    <mergeCell ref="C101:E101"/>
    <mergeCell ref="I102:J102"/>
    <mergeCell ref="C102:E102"/>
    <mergeCell ref="I97:J97"/>
    <mergeCell ref="C97:E97"/>
    <mergeCell ref="I98:J98"/>
    <mergeCell ref="C98:E98"/>
    <mergeCell ref="I99:J99"/>
    <mergeCell ref="C99:E99"/>
    <mergeCell ref="B87:J87"/>
    <mergeCell ref="B88:J88"/>
    <mergeCell ref="B89:J89"/>
    <mergeCell ref="B90:J90"/>
    <mergeCell ref="I95:J95"/>
    <mergeCell ref="I96:J96"/>
    <mergeCell ref="C96:E96"/>
    <mergeCell ref="B81:J81"/>
    <mergeCell ref="B82:J82"/>
    <mergeCell ref="B83:J83"/>
    <mergeCell ref="B84:J84"/>
    <mergeCell ref="B85:J85"/>
    <mergeCell ref="B86:J86"/>
    <mergeCell ref="B74:J74"/>
    <mergeCell ref="B75:J75"/>
    <mergeCell ref="B77:J77"/>
    <mergeCell ref="B78:J78"/>
    <mergeCell ref="B79:J79"/>
    <mergeCell ref="B80:J80"/>
    <mergeCell ref="B67:J67"/>
    <mergeCell ref="B69:J69"/>
    <mergeCell ref="B70:J70"/>
    <mergeCell ref="B71:J71"/>
    <mergeCell ref="B72:J72"/>
    <mergeCell ref="B73:J73"/>
    <mergeCell ref="B60:J60"/>
    <mergeCell ref="B61:J61"/>
    <mergeCell ref="B62:J62"/>
    <mergeCell ref="B64:J64"/>
    <mergeCell ref="B65:J65"/>
    <mergeCell ref="B66:J66"/>
    <mergeCell ref="B54:J54"/>
    <mergeCell ref="B55:J55"/>
    <mergeCell ref="B56:J56"/>
    <mergeCell ref="B57:J57"/>
    <mergeCell ref="B58:J58"/>
    <mergeCell ref="B59:J59"/>
    <mergeCell ref="B47:J47"/>
    <mergeCell ref="B48:J48"/>
    <mergeCell ref="B49:J49"/>
    <mergeCell ref="B50:J50"/>
    <mergeCell ref="B51:J51"/>
    <mergeCell ref="B53:J53"/>
    <mergeCell ref="D3:J3"/>
    <mergeCell ref="C39:E39"/>
    <mergeCell ref="B40:E40"/>
    <mergeCell ref="B43:J43"/>
    <mergeCell ref="B44:J44"/>
    <mergeCell ref="B45:J45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9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796875" defaultRowHeight="12.5" x14ac:dyDescent="0.25"/>
  <cols>
    <col min="1" max="1" width="4.26953125" style="6" customWidth="1"/>
    <col min="2" max="2" width="14.453125" style="6" customWidth="1"/>
    <col min="3" max="3" width="38.26953125" style="10" customWidth="1"/>
    <col min="4" max="4" width="4.54296875" style="6" customWidth="1"/>
    <col min="5" max="5" width="10.54296875" style="6" customWidth="1"/>
    <col min="6" max="6" width="9.81640625" style="6" customWidth="1"/>
    <col min="7" max="7" width="12.7265625" style="6" customWidth="1"/>
    <col min="8" max="16384" width="9.1796875" style="6"/>
  </cols>
  <sheetData>
    <row r="1" spans="1:7" ht="15.5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5" customHeight="1" x14ac:dyDescent="0.25">
      <c r="A2" s="77" t="s">
        <v>41</v>
      </c>
      <c r="B2" s="76"/>
      <c r="C2" s="102"/>
      <c r="D2" s="102"/>
      <c r="E2" s="102"/>
      <c r="F2" s="102"/>
      <c r="G2" s="103"/>
    </row>
    <row r="3" spans="1:7" ht="25" hidden="1" customHeight="1" x14ac:dyDescent="0.25">
      <c r="A3" s="77" t="s">
        <v>7</v>
      </c>
      <c r="B3" s="76"/>
      <c r="C3" s="102"/>
      <c r="D3" s="102"/>
      <c r="E3" s="102"/>
      <c r="F3" s="102"/>
      <c r="G3" s="103"/>
    </row>
    <row r="4" spans="1:7" ht="25" hidden="1" customHeight="1" x14ac:dyDescent="0.25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40"/>
  <sheetViews>
    <sheetView tabSelected="1" view="pageBreakPreview" zoomScale="60" zoomScaleNormal="100" workbookViewId="0">
      <selection sqref="A1:G1"/>
    </sheetView>
  </sheetViews>
  <sheetFormatPr defaultRowHeight="12.5" outlineLevelRow="1" x14ac:dyDescent="0.25"/>
  <cols>
    <col min="1" max="1" width="4.1796875" customWidth="1"/>
    <col min="2" max="2" width="14.36328125" style="128" customWidth="1"/>
    <col min="3" max="3" width="38.1796875" style="128" customWidth="1"/>
    <col min="4" max="4" width="4.453125" customWidth="1"/>
    <col min="5" max="5" width="10.453125" customWidth="1"/>
    <col min="6" max="6" width="9.81640625" customWidth="1"/>
    <col min="7" max="7" width="12.6328125" customWidth="1"/>
    <col min="8" max="13" width="0" hidden="1" customWidth="1"/>
    <col min="18" max="21" width="0" hidden="1" customWidth="1"/>
    <col min="29" max="39" width="0" hidden="1" customWidth="1"/>
    <col min="53" max="53" width="73.26953125" customWidth="1"/>
  </cols>
  <sheetData>
    <row r="1" spans="1:60" ht="15.75" customHeight="1" x14ac:dyDescent="0.35">
      <c r="A1" s="196" t="s">
        <v>6</v>
      </c>
      <c r="B1" s="196"/>
      <c r="C1" s="196"/>
      <c r="D1" s="196"/>
      <c r="E1" s="196"/>
      <c r="F1" s="196"/>
      <c r="G1" s="196"/>
      <c r="AE1" t="s">
        <v>123</v>
      </c>
    </row>
    <row r="2" spans="1:60" ht="25" customHeight="1" x14ac:dyDescent="0.25">
      <c r="A2" s="203" t="s">
        <v>122</v>
      </c>
      <c r="B2" s="197"/>
      <c r="C2" s="198" t="s">
        <v>46</v>
      </c>
      <c r="D2" s="199"/>
      <c r="E2" s="199"/>
      <c r="F2" s="199"/>
      <c r="G2" s="205"/>
      <c r="AE2" t="s">
        <v>124</v>
      </c>
    </row>
    <row r="3" spans="1:60" ht="25" hidden="1" customHeight="1" x14ac:dyDescent="0.25">
      <c r="A3" s="204" t="s">
        <v>7</v>
      </c>
      <c r="B3" s="202"/>
      <c r="C3" s="200"/>
      <c r="D3" s="201"/>
      <c r="E3" s="201"/>
      <c r="F3" s="201"/>
      <c r="G3" s="206"/>
      <c r="AE3" t="s">
        <v>125</v>
      </c>
    </row>
    <row r="4" spans="1:60" ht="25" hidden="1" customHeight="1" x14ac:dyDescent="0.25">
      <c r="A4" s="204" t="s">
        <v>8</v>
      </c>
      <c r="B4" s="202"/>
      <c r="C4" s="200"/>
      <c r="D4" s="201"/>
      <c r="E4" s="201"/>
      <c r="F4" s="201"/>
      <c r="G4" s="206"/>
      <c r="AE4" t="s">
        <v>126</v>
      </c>
    </row>
    <row r="5" spans="1:60" hidden="1" x14ac:dyDescent="0.25">
      <c r="A5" s="207" t="s">
        <v>127</v>
      </c>
      <c r="B5" s="208"/>
      <c r="C5" s="209"/>
      <c r="D5" s="210"/>
      <c r="E5" s="210"/>
      <c r="F5" s="210"/>
      <c r="G5" s="211"/>
      <c r="AE5" t="s">
        <v>128</v>
      </c>
    </row>
    <row r="7" spans="1:60" ht="37.5" x14ac:dyDescent="0.25">
      <c r="A7" s="217" t="s">
        <v>129</v>
      </c>
      <c r="B7" s="218" t="s">
        <v>130</v>
      </c>
      <c r="C7" s="218" t="s">
        <v>131</v>
      </c>
      <c r="D7" s="217" t="s">
        <v>132</v>
      </c>
      <c r="E7" s="217" t="s">
        <v>133</v>
      </c>
      <c r="F7" s="212" t="s">
        <v>134</v>
      </c>
      <c r="G7" s="240" t="s">
        <v>28</v>
      </c>
      <c r="H7" s="241" t="s">
        <v>29</v>
      </c>
      <c r="I7" s="241" t="s">
        <v>135</v>
      </c>
      <c r="J7" s="241" t="s">
        <v>30</v>
      </c>
      <c r="K7" s="241" t="s">
        <v>136</v>
      </c>
      <c r="L7" s="241" t="s">
        <v>137</v>
      </c>
      <c r="M7" s="241" t="s">
        <v>138</v>
      </c>
      <c r="N7" s="241" t="s">
        <v>139</v>
      </c>
      <c r="O7" s="241" t="s">
        <v>140</v>
      </c>
      <c r="P7" s="241" t="s">
        <v>141</v>
      </c>
      <c r="Q7" s="241" t="s">
        <v>142</v>
      </c>
      <c r="R7" s="241" t="s">
        <v>143</v>
      </c>
      <c r="S7" s="241" t="s">
        <v>144</v>
      </c>
      <c r="T7" s="241" t="s">
        <v>145</v>
      </c>
      <c r="U7" s="220" t="s">
        <v>146</v>
      </c>
    </row>
    <row r="8" spans="1:60" x14ac:dyDescent="0.25">
      <c r="A8" s="242" t="s">
        <v>147</v>
      </c>
      <c r="B8" s="243" t="s">
        <v>102</v>
      </c>
      <c r="C8" s="244" t="s">
        <v>103</v>
      </c>
      <c r="D8" s="219"/>
      <c r="E8" s="245"/>
      <c r="F8" s="246"/>
      <c r="G8" s="246">
        <f>SUMIF(AE9:AE20,"&lt;&gt;NOR",G9:G20)</f>
        <v>0</v>
      </c>
      <c r="H8" s="246"/>
      <c r="I8" s="246">
        <f>SUM(I9:I20)</f>
        <v>0</v>
      </c>
      <c r="J8" s="246"/>
      <c r="K8" s="246">
        <f>SUM(K9:K20)</f>
        <v>0</v>
      </c>
      <c r="L8" s="246"/>
      <c r="M8" s="246">
        <f>SUM(M9:M20)</f>
        <v>0</v>
      </c>
      <c r="N8" s="219"/>
      <c r="O8" s="219">
        <f>SUM(O9:O20)</f>
        <v>13.00512</v>
      </c>
      <c r="P8" s="219"/>
      <c r="Q8" s="219">
        <f>SUM(Q9:Q20)</f>
        <v>0</v>
      </c>
      <c r="R8" s="219"/>
      <c r="S8" s="219"/>
      <c r="T8" s="242"/>
      <c r="U8" s="219">
        <f>SUM(U9:U20)</f>
        <v>135.25</v>
      </c>
      <c r="AE8" t="s">
        <v>148</v>
      </c>
    </row>
    <row r="9" spans="1:60" outlineLevel="1" x14ac:dyDescent="0.25">
      <c r="A9" s="214">
        <v>1</v>
      </c>
      <c r="B9" s="221" t="s">
        <v>149</v>
      </c>
      <c r="C9" s="268" t="s">
        <v>150</v>
      </c>
      <c r="D9" s="223" t="s">
        <v>151</v>
      </c>
      <c r="E9" s="230">
        <v>456</v>
      </c>
      <c r="F9" s="235">
        <f>H9+J9</f>
        <v>0</v>
      </c>
      <c r="G9" s="236">
        <f>ROUND(E9*F9,2)</f>
        <v>0</v>
      </c>
      <c r="H9" s="236"/>
      <c r="I9" s="236">
        <f>ROUND(E9*H9,2)</f>
        <v>0</v>
      </c>
      <c r="J9" s="236"/>
      <c r="K9" s="236">
        <f>ROUND(E9*J9,2)</f>
        <v>0</v>
      </c>
      <c r="L9" s="236">
        <v>21</v>
      </c>
      <c r="M9" s="236">
        <f>G9*(1+L9/100)</f>
        <v>0</v>
      </c>
      <c r="N9" s="223">
        <v>2.426E-2</v>
      </c>
      <c r="O9" s="223">
        <f>ROUND(E9*N9,5)</f>
        <v>11.06256</v>
      </c>
      <c r="P9" s="223">
        <v>0</v>
      </c>
      <c r="Q9" s="223">
        <f>ROUND(E9*P9,5)</f>
        <v>0</v>
      </c>
      <c r="R9" s="223"/>
      <c r="S9" s="223"/>
      <c r="T9" s="224">
        <v>0.124</v>
      </c>
      <c r="U9" s="223">
        <f>ROUND(E9*T9,2)</f>
        <v>56.54</v>
      </c>
      <c r="V9" s="213"/>
      <c r="W9" s="213"/>
      <c r="X9" s="213"/>
      <c r="Y9" s="213"/>
      <c r="Z9" s="213"/>
      <c r="AA9" s="213"/>
      <c r="AB9" s="213"/>
      <c r="AC9" s="213"/>
      <c r="AD9" s="213"/>
      <c r="AE9" s="213" t="s">
        <v>152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14"/>
      <c r="B10" s="221"/>
      <c r="C10" s="269" t="s">
        <v>153</v>
      </c>
      <c r="D10" s="225"/>
      <c r="E10" s="231">
        <v>228</v>
      </c>
      <c r="F10" s="236"/>
      <c r="G10" s="236"/>
      <c r="H10" s="236"/>
      <c r="I10" s="236"/>
      <c r="J10" s="236"/>
      <c r="K10" s="236"/>
      <c r="L10" s="236"/>
      <c r="M10" s="236"/>
      <c r="N10" s="223"/>
      <c r="O10" s="223"/>
      <c r="P10" s="223"/>
      <c r="Q10" s="223"/>
      <c r="R10" s="223"/>
      <c r="S10" s="223"/>
      <c r="T10" s="224"/>
      <c r="U10" s="223"/>
      <c r="V10" s="213"/>
      <c r="W10" s="213"/>
      <c r="X10" s="213"/>
      <c r="Y10" s="213"/>
      <c r="Z10" s="213"/>
      <c r="AA10" s="213"/>
      <c r="AB10" s="213"/>
      <c r="AC10" s="213"/>
      <c r="AD10" s="213"/>
      <c r="AE10" s="213" t="s">
        <v>154</v>
      </c>
      <c r="AF10" s="213">
        <v>0</v>
      </c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14"/>
      <c r="B11" s="221"/>
      <c r="C11" s="269" t="s">
        <v>153</v>
      </c>
      <c r="D11" s="225"/>
      <c r="E11" s="231">
        <v>228</v>
      </c>
      <c r="F11" s="236"/>
      <c r="G11" s="236"/>
      <c r="H11" s="236"/>
      <c r="I11" s="236"/>
      <c r="J11" s="236"/>
      <c r="K11" s="236"/>
      <c r="L11" s="236"/>
      <c r="M11" s="236"/>
      <c r="N11" s="223"/>
      <c r="O11" s="223"/>
      <c r="P11" s="223"/>
      <c r="Q11" s="223"/>
      <c r="R11" s="223"/>
      <c r="S11" s="223"/>
      <c r="T11" s="224"/>
      <c r="U11" s="223"/>
      <c r="V11" s="213"/>
      <c r="W11" s="213"/>
      <c r="X11" s="213"/>
      <c r="Y11" s="213"/>
      <c r="Z11" s="213"/>
      <c r="AA11" s="213"/>
      <c r="AB11" s="213"/>
      <c r="AC11" s="213"/>
      <c r="AD11" s="213"/>
      <c r="AE11" s="213" t="s">
        <v>154</v>
      </c>
      <c r="AF11" s="213">
        <v>0</v>
      </c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14">
        <v>2</v>
      </c>
      <c r="B12" s="221" t="s">
        <v>155</v>
      </c>
      <c r="C12" s="268" t="s">
        <v>156</v>
      </c>
      <c r="D12" s="223" t="s">
        <v>151</v>
      </c>
      <c r="E12" s="230">
        <v>912</v>
      </c>
      <c r="F12" s="235">
        <f>H12+J12</f>
        <v>0</v>
      </c>
      <c r="G12" s="236">
        <f>ROUND(E12*F12,2)</f>
        <v>0</v>
      </c>
      <c r="H12" s="236"/>
      <c r="I12" s="236">
        <f>ROUND(E12*H12,2)</f>
        <v>0</v>
      </c>
      <c r="J12" s="236"/>
      <c r="K12" s="236">
        <f>ROUND(E12*J12,2)</f>
        <v>0</v>
      </c>
      <c r="L12" s="236">
        <v>21</v>
      </c>
      <c r="M12" s="236">
        <f>G12*(1+L12/100)</f>
        <v>0</v>
      </c>
      <c r="N12" s="223">
        <v>3.5E-4</v>
      </c>
      <c r="O12" s="223">
        <f>ROUND(E12*N12,5)</f>
        <v>0.31919999999999998</v>
      </c>
      <c r="P12" s="223">
        <v>0</v>
      </c>
      <c r="Q12" s="223">
        <f>ROUND(E12*P12,5)</f>
        <v>0</v>
      </c>
      <c r="R12" s="223"/>
      <c r="S12" s="223"/>
      <c r="T12" s="224">
        <v>5.0000000000000001E-3</v>
      </c>
      <c r="U12" s="223">
        <f>ROUND(E12*T12,2)</f>
        <v>4.5599999999999996</v>
      </c>
      <c r="V12" s="213"/>
      <c r="W12" s="213"/>
      <c r="X12" s="213"/>
      <c r="Y12" s="213"/>
      <c r="Z12" s="213"/>
      <c r="AA12" s="213"/>
      <c r="AB12" s="213"/>
      <c r="AC12" s="213"/>
      <c r="AD12" s="213"/>
      <c r="AE12" s="213" t="s">
        <v>152</v>
      </c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14"/>
      <c r="B13" s="221"/>
      <c r="C13" s="269" t="s">
        <v>157</v>
      </c>
      <c r="D13" s="225"/>
      <c r="E13" s="231">
        <v>912</v>
      </c>
      <c r="F13" s="236"/>
      <c r="G13" s="236"/>
      <c r="H13" s="236"/>
      <c r="I13" s="236"/>
      <c r="J13" s="236"/>
      <c r="K13" s="236"/>
      <c r="L13" s="236"/>
      <c r="M13" s="236"/>
      <c r="N13" s="223"/>
      <c r="O13" s="223"/>
      <c r="P13" s="223"/>
      <c r="Q13" s="223"/>
      <c r="R13" s="223"/>
      <c r="S13" s="223"/>
      <c r="T13" s="224"/>
      <c r="U13" s="223"/>
      <c r="V13" s="213"/>
      <c r="W13" s="213"/>
      <c r="X13" s="213"/>
      <c r="Y13" s="213"/>
      <c r="Z13" s="213"/>
      <c r="AA13" s="213"/>
      <c r="AB13" s="213"/>
      <c r="AC13" s="213"/>
      <c r="AD13" s="213"/>
      <c r="AE13" s="213" t="s">
        <v>154</v>
      </c>
      <c r="AF13" s="213">
        <v>0</v>
      </c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14">
        <v>3</v>
      </c>
      <c r="B14" s="221" t="s">
        <v>158</v>
      </c>
      <c r="C14" s="268" t="s">
        <v>159</v>
      </c>
      <c r="D14" s="223" t="s">
        <v>151</v>
      </c>
      <c r="E14" s="230">
        <v>456</v>
      </c>
      <c r="F14" s="235">
        <f>H14+J14</f>
        <v>0</v>
      </c>
      <c r="G14" s="236">
        <f>ROUND(E14*F14,2)</f>
        <v>0</v>
      </c>
      <c r="H14" s="236"/>
      <c r="I14" s="236">
        <f>ROUND(E14*H14,2)</f>
        <v>0</v>
      </c>
      <c r="J14" s="236"/>
      <c r="K14" s="236">
        <f>ROUND(E14*J14,2)</f>
        <v>0</v>
      </c>
      <c r="L14" s="236">
        <v>21</v>
      </c>
      <c r="M14" s="236">
        <f>G14*(1+L14/100)</f>
        <v>0</v>
      </c>
      <c r="N14" s="223">
        <v>0</v>
      </c>
      <c r="O14" s="223">
        <f>ROUND(E14*N14,5)</f>
        <v>0</v>
      </c>
      <c r="P14" s="223">
        <v>0</v>
      </c>
      <c r="Q14" s="223">
        <f>ROUND(E14*P14,5)</f>
        <v>0</v>
      </c>
      <c r="R14" s="223"/>
      <c r="S14" s="223"/>
      <c r="T14" s="224">
        <v>0.114</v>
      </c>
      <c r="U14" s="223">
        <f>ROUND(E14*T14,2)</f>
        <v>51.98</v>
      </c>
      <c r="V14" s="213"/>
      <c r="W14" s="213"/>
      <c r="X14" s="213"/>
      <c r="Y14" s="213"/>
      <c r="Z14" s="213"/>
      <c r="AA14" s="213"/>
      <c r="AB14" s="213"/>
      <c r="AC14" s="213"/>
      <c r="AD14" s="213"/>
      <c r="AE14" s="213" t="s">
        <v>152</v>
      </c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14">
        <v>4</v>
      </c>
      <c r="B15" s="221" t="s">
        <v>160</v>
      </c>
      <c r="C15" s="268" t="s">
        <v>161</v>
      </c>
      <c r="D15" s="223" t="s">
        <v>151</v>
      </c>
      <c r="E15" s="230">
        <v>96</v>
      </c>
      <c r="F15" s="235">
        <f>H15+J15</f>
        <v>0</v>
      </c>
      <c r="G15" s="236">
        <f>ROUND(E15*F15,2)</f>
        <v>0</v>
      </c>
      <c r="H15" s="236"/>
      <c r="I15" s="236">
        <f>ROUND(E15*H15,2)</f>
        <v>0</v>
      </c>
      <c r="J15" s="236"/>
      <c r="K15" s="236">
        <f>ROUND(E15*J15,2)</f>
        <v>0</v>
      </c>
      <c r="L15" s="236">
        <v>21</v>
      </c>
      <c r="M15" s="236">
        <f>G15*(1+L15/100)</f>
        <v>0</v>
      </c>
      <c r="N15" s="223">
        <v>1.6910000000000001E-2</v>
      </c>
      <c r="O15" s="223">
        <f>ROUND(E15*N15,5)</f>
        <v>1.6233599999999999</v>
      </c>
      <c r="P15" s="223">
        <v>0</v>
      </c>
      <c r="Q15" s="223">
        <f>ROUND(E15*P15,5)</f>
        <v>0</v>
      </c>
      <c r="R15" s="223"/>
      <c r="S15" s="223"/>
      <c r="T15" s="224">
        <v>6.7000000000000004E-2</v>
      </c>
      <c r="U15" s="223">
        <f>ROUND(E15*T15,2)</f>
        <v>6.43</v>
      </c>
      <c r="V15" s="213"/>
      <c r="W15" s="213"/>
      <c r="X15" s="213"/>
      <c r="Y15" s="213"/>
      <c r="Z15" s="213"/>
      <c r="AA15" s="213"/>
      <c r="AB15" s="213"/>
      <c r="AC15" s="213"/>
      <c r="AD15" s="213"/>
      <c r="AE15" s="213" t="s">
        <v>152</v>
      </c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14"/>
      <c r="B16" s="221"/>
      <c r="C16" s="269" t="s">
        <v>162</v>
      </c>
      <c r="D16" s="225"/>
      <c r="E16" s="231">
        <v>48</v>
      </c>
      <c r="F16" s="236"/>
      <c r="G16" s="236"/>
      <c r="H16" s="236"/>
      <c r="I16" s="236"/>
      <c r="J16" s="236"/>
      <c r="K16" s="236"/>
      <c r="L16" s="236"/>
      <c r="M16" s="236"/>
      <c r="N16" s="223"/>
      <c r="O16" s="223"/>
      <c r="P16" s="223"/>
      <c r="Q16" s="223"/>
      <c r="R16" s="223"/>
      <c r="S16" s="223"/>
      <c r="T16" s="224"/>
      <c r="U16" s="223"/>
      <c r="V16" s="213"/>
      <c r="W16" s="213"/>
      <c r="X16" s="213"/>
      <c r="Y16" s="213"/>
      <c r="Z16" s="213"/>
      <c r="AA16" s="213"/>
      <c r="AB16" s="213"/>
      <c r="AC16" s="213"/>
      <c r="AD16" s="213"/>
      <c r="AE16" s="213" t="s">
        <v>154</v>
      </c>
      <c r="AF16" s="213">
        <v>0</v>
      </c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14"/>
      <c r="B17" s="221"/>
      <c r="C17" s="269" t="s">
        <v>162</v>
      </c>
      <c r="D17" s="225"/>
      <c r="E17" s="231">
        <v>48</v>
      </c>
      <c r="F17" s="236"/>
      <c r="G17" s="236"/>
      <c r="H17" s="236"/>
      <c r="I17" s="236"/>
      <c r="J17" s="236"/>
      <c r="K17" s="236"/>
      <c r="L17" s="236"/>
      <c r="M17" s="236"/>
      <c r="N17" s="223"/>
      <c r="O17" s="223"/>
      <c r="P17" s="223"/>
      <c r="Q17" s="223"/>
      <c r="R17" s="223"/>
      <c r="S17" s="223"/>
      <c r="T17" s="224"/>
      <c r="U17" s="223"/>
      <c r="V17" s="213"/>
      <c r="W17" s="213"/>
      <c r="X17" s="213"/>
      <c r="Y17" s="213"/>
      <c r="Z17" s="213"/>
      <c r="AA17" s="213"/>
      <c r="AB17" s="213"/>
      <c r="AC17" s="213"/>
      <c r="AD17" s="213"/>
      <c r="AE17" s="213" t="s">
        <v>154</v>
      </c>
      <c r="AF17" s="213">
        <v>0</v>
      </c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14">
        <v>5</v>
      </c>
      <c r="B18" s="221" t="s">
        <v>163</v>
      </c>
      <c r="C18" s="268" t="s">
        <v>164</v>
      </c>
      <c r="D18" s="223" t="s">
        <v>151</v>
      </c>
      <c r="E18" s="230">
        <v>5376</v>
      </c>
      <c r="F18" s="235">
        <f>H18+J18</f>
        <v>0</v>
      </c>
      <c r="G18" s="236">
        <f>ROUND(E18*F18,2)</f>
        <v>0</v>
      </c>
      <c r="H18" s="236"/>
      <c r="I18" s="236">
        <f>ROUND(E18*H18,2)</f>
        <v>0</v>
      </c>
      <c r="J18" s="236"/>
      <c r="K18" s="236">
        <f>ROUND(E18*J18,2)</f>
        <v>0</v>
      </c>
      <c r="L18" s="236">
        <v>21</v>
      </c>
      <c r="M18" s="236">
        <f>G18*(1+L18/100)</f>
        <v>0</v>
      </c>
      <c r="N18" s="223">
        <v>0</v>
      </c>
      <c r="O18" s="223">
        <f>ROUND(E18*N18,5)</f>
        <v>0</v>
      </c>
      <c r="P18" s="223">
        <v>0</v>
      </c>
      <c r="Q18" s="223">
        <f>ROUND(E18*P18,5)</f>
        <v>0</v>
      </c>
      <c r="R18" s="223"/>
      <c r="S18" s="223"/>
      <c r="T18" s="224">
        <v>2E-3</v>
      </c>
      <c r="U18" s="223">
        <f>ROUND(E18*T18,2)</f>
        <v>10.75</v>
      </c>
      <c r="V18" s="213"/>
      <c r="W18" s="213"/>
      <c r="X18" s="213"/>
      <c r="Y18" s="213"/>
      <c r="Z18" s="213"/>
      <c r="AA18" s="213"/>
      <c r="AB18" s="213"/>
      <c r="AC18" s="213"/>
      <c r="AD18" s="213"/>
      <c r="AE18" s="213" t="s">
        <v>152</v>
      </c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14"/>
      <c r="B19" s="221"/>
      <c r="C19" s="269" t="s">
        <v>165</v>
      </c>
      <c r="D19" s="225"/>
      <c r="E19" s="231">
        <v>5376</v>
      </c>
      <c r="F19" s="236"/>
      <c r="G19" s="236"/>
      <c r="H19" s="236"/>
      <c r="I19" s="236"/>
      <c r="J19" s="236"/>
      <c r="K19" s="236"/>
      <c r="L19" s="236"/>
      <c r="M19" s="236"/>
      <c r="N19" s="223"/>
      <c r="O19" s="223"/>
      <c r="P19" s="223"/>
      <c r="Q19" s="223"/>
      <c r="R19" s="223"/>
      <c r="S19" s="223"/>
      <c r="T19" s="224"/>
      <c r="U19" s="223"/>
      <c r="V19" s="213"/>
      <c r="W19" s="213"/>
      <c r="X19" s="213"/>
      <c r="Y19" s="213"/>
      <c r="Z19" s="213"/>
      <c r="AA19" s="213"/>
      <c r="AB19" s="213"/>
      <c r="AC19" s="213"/>
      <c r="AD19" s="213"/>
      <c r="AE19" s="213" t="s">
        <v>154</v>
      </c>
      <c r="AF19" s="213">
        <v>0</v>
      </c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14">
        <v>6</v>
      </c>
      <c r="B20" s="221" t="s">
        <v>166</v>
      </c>
      <c r="C20" s="268" t="s">
        <v>167</v>
      </c>
      <c r="D20" s="223" t="s">
        <v>151</v>
      </c>
      <c r="E20" s="230">
        <v>96</v>
      </c>
      <c r="F20" s="235">
        <f>H20+J20</f>
        <v>0</v>
      </c>
      <c r="G20" s="236">
        <f>ROUND(E20*F20,2)</f>
        <v>0</v>
      </c>
      <c r="H20" s="236"/>
      <c r="I20" s="236">
        <f>ROUND(E20*H20,2)</f>
        <v>0</v>
      </c>
      <c r="J20" s="236"/>
      <c r="K20" s="236">
        <f>ROUND(E20*J20,2)</f>
        <v>0</v>
      </c>
      <c r="L20" s="236">
        <v>21</v>
      </c>
      <c r="M20" s="236">
        <f>G20*(1+L20/100)</f>
        <v>0</v>
      </c>
      <c r="N20" s="223">
        <v>0</v>
      </c>
      <c r="O20" s="223">
        <f>ROUND(E20*N20,5)</f>
        <v>0</v>
      </c>
      <c r="P20" s="223">
        <v>0</v>
      </c>
      <c r="Q20" s="223">
        <f>ROUND(E20*P20,5)</f>
        <v>0</v>
      </c>
      <c r="R20" s="223"/>
      <c r="S20" s="223"/>
      <c r="T20" s="224">
        <v>5.1999999999999998E-2</v>
      </c>
      <c r="U20" s="223">
        <f>ROUND(E20*T20,2)</f>
        <v>4.99</v>
      </c>
      <c r="V20" s="213"/>
      <c r="W20" s="213"/>
      <c r="X20" s="213"/>
      <c r="Y20" s="213"/>
      <c r="Z20" s="213"/>
      <c r="AA20" s="213"/>
      <c r="AB20" s="213"/>
      <c r="AC20" s="213"/>
      <c r="AD20" s="213"/>
      <c r="AE20" s="213" t="s">
        <v>152</v>
      </c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x14ac:dyDescent="0.25">
      <c r="A21" s="215" t="s">
        <v>147</v>
      </c>
      <c r="B21" s="222" t="s">
        <v>104</v>
      </c>
      <c r="C21" s="270" t="s">
        <v>105</v>
      </c>
      <c r="D21" s="226"/>
      <c r="E21" s="232"/>
      <c r="F21" s="237"/>
      <c r="G21" s="237">
        <f>SUMIF(AE22:AE24,"&lt;&gt;NOR",G22:G24)</f>
        <v>0</v>
      </c>
      <c r="H21" s="237"/>
      <c r="I21" s="237">
        <f>SUM(I22:I24)</f>
        <v>0</v>
      </c>
      <c r="J21" s="237"/>
      <c r="K21" s="237">
        <f>SUM(K22:K24)</f>
        <v>0</v>
      </c>
      <c r="L21" s="237"/>
      <c r="M21" s="237">
        <f>SUM(M22:M24)</f>
        <v>0</v>
      </c>
      <c r="N21" s="226"/>
      <c r="O21" s="226">
        <f>SUM(O22:O24)</f>
        <v>0</v>
      </c>
      <c r="P21" s="226"/>
      <c r="Q21" s="226">
        <f>SUM(Q22:Q24)</f>
        <v>0</v>
      </c>
      <c r="R21" s="226"/>
      <c r="S21" s="226"/>
      <c r="T21" s="227"/>
      <c r="U21" s="226">
        <f>SUM(U22:U24)</f>
        <v>65</v>
      </c>
      <c r="AE21" t="s">
        <v>148</v>
      </c>
    </row>
    <row r="22" spans="1:60" outlineLevel="1" x14ac:dyDescent="0.25">
      <c r="A22" s="214">
        <v>7</v>
      </c>
      <c r="B22" s="221" t="s">
        <v>168</v>
      </c>
      <c r="C22" s="268" t="s">
        <v>169</v>
      </c>
      <c r="D22" s="223" t="s">
        <v>151</v>
      </c>
      <c r="E22" s="230">
        <v>325</v>
      </c>
      <c r="F22" s="235">
        <f>H22+J22</f>
        <v>0</v>
      </c>
      <c r="G22" s="236">
        <f>ROUND(E22*F22,2)</f>
        <v>0</v>
      </c>
      <c r="H22" s="236"/>
      <c r="I22" s="236">
        <f>ROUND(E22*H22,2)</f>
        <v>0</v>
      </c>
      <c r="J22" s="236"/>
      <c r="K22" s="236">
        <f>ROUND(E22*J22,2)</f>
        <v>0</v>
      </c>
      <c r="L22" s="236">
        <v>21</v>
      </c>
      <c r="M22" s="236">
        <f>G22*(1+L22/100)</f>
        <v>0</v>
      </c>
      <c r="N22" s="223">
        <v>0</v>
      </c>
      <c r="O22" s="223">
        <f>ROUND(E22*N22,5)</f>
        <v>0</v>
      </c>
      <c r="P22" s="223">
        <v>0</v>
      </c>
      <c r="Q22" s="223">
        <f>ROUND(E22*P22,5)</f>
        <v>0</v>
      </c>
      <c r="R22" s="223"/>
      <c r="S22" s="223"/>
      <c r="T22" s="224">
        <v>0.2</v>
      </c>
      <c r="U22" s="223">
        <f>ROUND(E22*T22,2)</f>
        <v>65</v>
      </c>
      <c r="V22" s="213"/>
      <c r="W22" s="213"/>
      <c r="X22" s="213"/>
      <c r="Y22" s="213"/>
      <c r="Z22" s="213"/>
      <c r="AA22" s="213"/>
      <c r="AB22" s="213"/>
      <c r="AC22" s="213"/>
      <c r="AD22" s="213"/>
      <c r="AE22" s="213" t="s">
        <v>152</v>
      </c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14"/>
      <c r="B23" s="221"/>
      <c r="C23" s="269" t="s">
        <v>170</v>
      </c>
      <c r="D23" s="225"/>
      <c r="E23" s="231"/>
      <c r="F23" s="236"/>
      <c r="G23" s="236"/>
      <c r="H23" s="236"/>
      <c r="I23" s="236"/>
      <c r="J23" s="236"/>
      <c r="K23" s="236"/>
      <c r="L23" s="236"/>
      <c r="M23" s="236"/>
      <c r="N23" s="223"/>
      <c r="O23" s="223"/>
      <c r="P23" s="223"/>
      <c r="Q23" s="223"/>
      <c r="R23" s="223"/>
      <c r="S23" s="223"/>
      <c r="T23" s="224"/>
      <c r="U23" s="223"/>
      <c r="V23" s="213"/>
      <c r="W23" s="213"/>
      <c r="X23" s="213"/>
      <c r="Y23" s="213"/>
      <c r="Z23" s="213"/>
      <c r="AA23" s="213"/>
      <c r="AB23" s="213"/>
      <c r="AC23" s="213"/>
      <c r="AD23" s="213"/>
      <c r="AE23" s="213" t="s">
        <v>154</v>
      </c>
      <c r="AF23" s="213">
        <v>0</v>
      </c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14"/>
      <c r="B24" s="221"/>
      <c r="C24" s="269" t="s">
        <v>171</v>
      </c>
      <c r="D24" s="225"/>
      <c r="E24" s="231">
        <v>325</v>
      </c>
      <c r="F24" s="236"/>
      <c r="G24" s="236"/>
      <c r="H24" s="236"/>
      <c r="I24" s="236"/>
      <c r="J24" s="236"/>
      <c r="K24" s="236"/>
      <c r="L24" s="236"/>
      <c r="M24" s="236"/>
      <c r="N24" s="223"/>
      <c r="O24" s="223"/>
      <c r="P24" s="223"/>
      <c r="Q24" s="223"/>
      <c r="R24" s="223"/>
      <c r="S24" s="223"/>
      <c r="T24" s="224"/>
      <c r="U24" s="223"/>
      <c r="V24" s="213"/>
      <c r="W24" s="213"/>
      <c r="X24" s="213"/>
      <c r="Y24" s="213"/>
      <c r="Z24" s="213"/>
      <c r="AA24" s="213"/>
      <c r="AB24" s="213"/>
      <c r="AC24" s="213"/>
      <c r="AD24" s="213"/>
      <c r="AE24" s="213" t="s">
        <v>154</v>
      </c>
      <c r="AF24" s="213">
        <v>0</v>
      </c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x14ac:dyDescent="0.25">
      <c r="A25" s="215" t="s">
        <v>147</v>
      </c>
      <c r="B25" s="222" t="s">
        <v>106</v>
      </c>
      <c r="C25" s="270" t="s">
        <v>107</v>
      </c>
      <c r="D25" s="226"/>
      <c r="E25" s="232"/>
      <c r="F25" s="237"/>
      <c r="G25" s="237">
        <f>SUMIF(AE26:AE27,"&lt;&gt;NOR",G26:G27)</f>
        <v>0</v>
      </c>
      <c r="H25" s="237"/>
      <c r="I25" s="237">
        <f>SUM(I26:I27)</f>
        <v>0</v>
      </c>
      <c r="J25" s="237"/>
      <c r="K25" s="237">
        <f>SUM(K26:K27)</f>
        <v>0</v>
      </c>
      <c r="L25" s="237"/>
      <c r="M25" s="237">
        <f>SUM(M26:M27)</f>
        <v>0</v>
      </c>
      <c r="N25" s="226"/>
      <c r="O25" s="226">
        <f>SUM(O26:O27)</f>
        <v>1.9439999999999999E-2</v>
      </c>
      <c r="P25" s="226"/>
      <c r="Q25" s="226">
        <f>SUM(Q26:Q27)</f>
        <v>0.46800000000000003</v>
      </c>
      <c r="R25" s="226"/>
      <c r="S25" s="226"/>
      <c r="T25" s="227"/>
      <c r="U25" s="226">
        <f>SUM(U26:U27)</f>
        <v>12.14</v>
      </c>
      <c r="AE25" t="s">
        <v>148</v>
      </c>
    </row>
    <row r="26" spans="1:60" outlineLevel="1" x14ac:dyDescent="0.25">
      <c r="A26" s="214">
        <v>8</v>
      </c>
      <c r="B26" s="221" t="s">
        <v>172</v>
      </c>
      <c r="C26" s="268" t="s">
        <v>173</v>
      </c>
      <c r="D26" s="223" t="s">
        <v>174</v>
      </c>
      <c r="E26" s="230">
        <v>12</v>
      </c>
      <c r="F26" s="235">
        <f>H26+J26</f>
        <v>0</v>
      </c>
      <c r="G26" s="236">
        <f>ROUND(E26*F26,2)</f>
        <v>0</v>
      </c>
      <c r="H26" s="236"/>
      <c r="I26" s="236">
        <f>ROUND(E26*H26,2)</f>
        <v>0</v>
      </c>
      <c r="J26" s="236"/>
      <c r="K26" s="236">
        <f>ROUND(E26*J26,2)</f>
        <v>0</v>
      </c>
      <c r="L26" s="236">
        <v>21</v>
      </c>
      <c r="M26" s="236">
        <f>G26*(1+L26/100)</f>
        <v>0</v>
      </c>
      <c r="N26" s="223">
        <v>1.6199999999999999E-3</v>
      </c>
      <c r="O26" s="223">
        <f>ROUND(E26*N26,5)</f>
        <v>1.9439999999999999E-2</v>
      </c>
      <c r="P26" s="223">
        <v>3.9E-2</v>
      </c>
      <c r="Q26" s="223">
        <f>ROUND(E26*P26,5)</f>
        <v>0.46800000000000003</v>
      </c>
      <c r="R26" s="223"/>
      <c r="S26" s="223"/>
      <c r="T26" s="224">
        <v>1.012</v>
      </c>
      <c r="U26" s="223">
        <f>ROUND(E26*T26,2)</f>
        <v>12.14</v>
      </c>
      <c r="V26" s="213"/>
      <c r="W26" s="213"/>
      <c r="X26" s="213"/>
      <c r="Y26" s="213"/>
      <c r="Z26" s="213"/>
      <c r="AA26" s="213"/>
      <c r="AB26" s="213"/>
      <c r="AC26" s="213"/>
      <c r="AD26" s="213"/>
      <c r="AE26" s="213" t="s">
        <v>152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14"/>
      <c r="B27" s="221"/>
      <c r="C27" s="269" t="s">
        <v>175</v>
      </c>
      <c r="D27" s="225"/>
      <c r="E27" s="231">
        <v>12</v>
      </c>
      <c r="F27" s="236"/>
      <c r="G27" s="236"/>
      <c r="H27" s="236"/>
      <c r="I27" s="236"/>
      <c r="J27" s="236"/>
      <c r="K27" s="236"/>
      <c r="L27" s="236"/>
      <c r="M27" s="236"/>
      <c r="N27" s="223"/>
      <c r="O27" s="223"/>
      <c r="P27" s="223"/>
      <c r="Q27" s="223"/>
      <c r="R27" s="223"/>
      <c r="S27" s="223"/>
      <c r="T27" s="224"/>
      <c r="U27" s="223"/>
      <c r="V27" s="213"/>
      <c r="W27" s="213"/>
      <c r="X27" s="213"/>
      <c r="Y27" s="213"/>
      <c r="Z27" s="213"/>
      <c r="AA27" s="213"/>
      <c r="AB27" s="213"/>
      <c r="AC27" s="213"/>
      <c r="AD27" s="213"/>
      <c r="AE27" s="213" t="s">
        <v>154</v>
      </c>
      <c r="AF27" s="213">
        <v>0</v>
      </c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5">
      <c r="A28" s="215" t="s">
        <v>147</v>
      </c>
      <c r="B28" s="222" t="s">
        <v>108</v>
      </c>
      <c r="C28" s="270" t="s">
        <v>109</v>
      </c>
      <c r="D28" s="226"/>
      <c r="E28" s="232"/>
      <c r="F28" s="237"/>
      <c r="G28" s="237">
        <f>SUMIF(AE29:AE41,"&lt;&gt;NOR",G29:G41)</f>
        <v>0</v>
      </c>
      <c r="H28" s="237"/>
      <c r="I28" s="237">
        <f>SUM(I29:I41)</f>
        <v>0</v>
      </c>
      <c r="J28" s="237"/>
      <c r="K28" s="237">
        <f>SUM(K29:K41)</f>
        <v>0</v>
      </c>
      <c r="L28" s="237"/>
      <c r="M28" s="237">
        <f>SUM(M29:M41)</f>
        <v>0</v>
      </c>
      <c r="N28" s="226"/>
      <c r="O28" s="226">
        <f>SUM(O29:O41)</f>
        <v>0</v>
      </c>
      <c r="P28" s="226"/>
      <c r="Q28" s="226">
        <f>SUM(Q29:Q41)</f>
        <v>0</v>
      </c>
      <c r="R28" s="226"/>
      <c r="S28" s="226"/>
      <c r="T28" s="227"/>
      <c r="U28" s="226">
        <f>SUM(U29:U41)</f>
        <v>25.889999999999997</v>
      </c>
      <c r="AE28" t="s">
        <v>148</v>
      </c>
    </row>
    <row r="29" spans="1:60" outlineLevel="1" x14ac:dyDescent="0.25">
      <c r="A29" s="214">
        <v>9</v>
      </c>
      <c r="B29" s="221" t="s">
        <v>176</v>
      </c>
      <c r="C29" s="268" t="s">
        <v>177</v>
      </c>
      <c r="D29" s="223" t="s">
        <v>178</v>
      </c>
      <c r="E29" s="230">
        <v>5.7389999999999999</v>
      </c>
      <c r="F29" s="235">
        <f>H29+J29</f>
        <v>0</v>
      </c>
      <c r="G29" s="236">
        <f>ROUND(E29*F29,2)</f>
        <v>0</v>
      </c>
      <c r="H29" s="236"/>
      <c r="I29" s="236">
        <f>ROUND(E29*H29,2)</f>
        <v>0</v>
      </c>
      <c r="J29" s="236"/>
      <c r="K29" s="236">
        <f>ROUND(E29*J29,2)</f>
        <v>0</v>
      </c>
      <c r="L29" s="236">
        <v>21</v>
      </c>
      <c r="M29" s="236">
        <f>G29*(1+L29/100)</f>
        <v>0</v>
      </c>
      <c r="N29" s="223">
        <v>0</v>
      </c>
      <c r="O29" s="223">
        <f>ROUND(E29*N29,5)</f>
        <v>0</v>
      </c>
      <c r="P29" s="223">
        <v>0</v>
      </c>
      <c r="Q29" s="223">
        <f>ROUND(E29*P29,5)</f>
        <v>0</v>
      </c>
      <c r="R29" s="223"/>
      <c r="S29" s="223"/>
      <c r="T29" s="224">
        <v>0.93300000000000005</v>
      </c>
      <c r="U29" s="223">
        <f>ROUND(E29*T29,2)</f>
        <v>5.35</v>
      </c>
      <c r="V29" s="213"/>
      <c r="W29" s="213"/>
      <c r="X29" s="213"/>
      <c r="Y29" s="213"/>
      <c r="Z29" s="213"/>
      <c r="AA29" s="213"/>
      <c r="AB29" s="213"/>
      <c r="AC29" s="213"/>
      <c r="AD29" s="213"/>
      <c r="AE29" s="213" t="s">
        <v>152</v>
      </c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14"/>
      <c r="B30" s="221"/>
      <c r="C30" s="269" t="s">
        <v>179</v>
      </c>
      <c r="D30" s="225"/>
      <c r="E30" s="231">
        <v>0.46800000000000003</v>
      </c>
      <c r="F30" s="236"/>
      <c r="G30" s="236"/>
      <c r="H30" s="236"/>
      <c r="I30" s="236"/>
      <c r="J30" s="236"/>
      <c r="K30" s="236"/>
      <c r="L30" s="236"/>
      <c r="M30" s="236"/>
      <c r="N30" s="223"/>
      <c r="O30" s="223"/>
      <c r="P30" s="223"/>
      <c r="Q30" s="223"/>
      <c r="R30" s="223"/>
      <c r="S30" s="223"/>
      <c r="T30" s="224"/>
      <c r="U30" s="223"/>
      <c r="V30" s="213"/>
      <c r="W30" s="213"/>
      <c r="X30" s="213"/>
      <c r="Y30" s="213"/>
      <c r="Z30" s="213"/>
      <c r="AA30" s="213"/>
      <c r="AB30" s="213"/>
      <c r="AC30" s="213"/>
      <c r="AD30" s="213"/>
      <c r="AE30" s="213" t="s">
        <v>154</v>
      </c>
      <c r="AF30" s="213">
        <v>0</v>
      </c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14"/>
      <c r="B31" s="221"/>
      <c r="C31" s="269" t="s">
        <v>180</v>
      </c>
      <c r="D31" s="225"/>
      <c r="E31" s="231">
        <v>5.2709999999999999</v>
      </c>
      <c r="F31" s="236"/>
      <c r="G31" s="236"/>
      <c r="H31" s="236"/>
      <c r="I31" s="236"/>
      <c r="J31" s="236"/>
      <c r="K31" s="236"/>
      <c r="L31" s="236"/>
      <c r="M31" s="236"/>
      <c r="N31" s="223"/>
      <c r="O31" s="223"/>
      <c r="P31" s="223"/>
      <c r="Q31" s="223"/>
      <c r="R31" s="223"/>
      <c r="S31" s="223"/>
      <c r="T31" s="224"/>
      <c r="U31" s="223"/>
      <c r="V31" s="213"/>
      <c r="W31" s="213"/>
      <c r="X31" s="213"/>
      <c r="Y31" s="213"/>
      <c r="Z31" s="213"/>
      <c r="AA31" s="213"/>
      <c r="AB31" s="213"/>
      <c r="AC31" s="213"/>
      <c r="AD31" s="213"/>
      <c r="AE31" s="213" t="s">
        <v>154</v>
      </c>
      <c r="AF31" s="213">
        <v>0</v>
      </c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14">
        <v>10</v>
      </c>
      <c r="B32" s="221" t="s">
        <v>181</v>
      </c>
      <c r="C32" s="268" t="s">
        <v>182</v>
      </c>
      <c r="D32" s="223" t="s">
        <v>178</v>
      </c>
      <c r="E32" s="230">
        <v>11.478</v>
      </c>
      <c r="F32" s="235">
        <f>H32+J32</f>
        <v>0</v>
      </c>
      <c r="G32" s="236">
        <f>ROUND(E32*F32,2)</f>
        <v>0</v>
      </c>
      <c r="H32" s="236"/>
      <c r="I32" s="236">
        <f>ROUND(E32*H32,2)</f>
        <v>0</v>
      </c>
      <c r="J32" s="236"/>
      <c r="K32" s="236">
        <f>ROUND(E32*J32,2)</f>
        <v>0</v>
      </c>
      <c r="L32" s="236">
        <v>21</v>
      </c>
      <c r="M32" s="236">
        <f>G32*(1+L32/100)</f>
        <v>0</v>
      </c>
      <c r="N32" s="223">
        <v>0</v>
      </c>
      <c r="O32" s="223">
        <f>ROUND(E32*N32,5)</f>
        <v>0</v>
      </c>
      <c r="P32" s="223">
        <v>0</v>
      </c>
      <c r="Q32" s="223">
        <f>ROUND(E32*P32,5)</f>
        <v>0</v>
      </c>
      <c r="R32" s="223"/>
      <c r="S32" s="223"/>
      <c r="T32" s="224">
        <v>0.65300000000000002</v>
      </c>
      <c r="U32" s="223">
        <f>ROUND(E32*T32,2)</f>
        <v>7.5</v>
      </c>
      <c r="V32" s="213"/>
      <c r="W32" s="213"/>
      <c r="X32" s="213"/>
      <c r="Y32" s="213"/>
      <c r="Z32" s="213"/>
      <c r="AA32" s="213"/>
      <c r="AB32" s="213"/>
      <c r="AC32" s="213"/>
      <c r="AD32" s="213"/>
      <c r="AE32" s="213" t="s">
        <v>152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14"/>
      <c r="B33" s="221"/>
      <c r="C33" s="269" t="s">
        <v>183</v>
      </c>
      <c r="D33" s="225"/>
      <c r="E33" s="231">
        <v>11.478</v>
      </c>
      <c r="F33" s="236"/>
      <c r="G33" s="236"/>
      <c r="H33" s="236"/>
      <c r="I33" s="236"/>
      <c r="J33" s="236"/>
      <c r="K33" s="236"/>
      <c r="L33" s="236"/>
      <c r="M33" s="236"/>
      <c r="N33" s="223"/>
      <c r="O33" s="223"/>
      <c r="P33" s="223"/>
      <c r="Q33" s="223"/>
      <c r="R33" s="223"/>
      <c r="S33" s="223"/>
      <c r="T33" s="224"/>
      <c r="U33" s="223"/>
      <c r="V33" s="213"/>
      <c r="W33" s="213"/>
      <c r="X33" s="213"/>
      <c r="Y33" s="213"/>
      <c r="Z33" s="213"/>
      <c r="AA33" s="213"/>
      <c r="AB33" s="213"/>
      <c r="AC33" s="213"/>
      <c r="AD33" s="213"/>
      <c r="AE33" s="213" t="s">
        <v>154</v>
      </c>
      <c r="AF33" s="213">
        <v>0</v>
      </c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14">
        <v>11</v>
      </c>
      <c r="B34" s="221" t="s">
        <v>184</v>
      </c>
      <c r="C34" s="268" t="s">
        <v>185</v>
      </c>
      <c r="D34" s="223" t="s">
        <v>178</v>
      </c>
      <c r="E34" s="230">
        <v>5.7389999999999999</v>
      </c>
      <c r="F34" s="235">
        <f>H34+J34</f>
        <v>0</v>
      </c>
      <c r="G34" s="236">
        <f>ROUND(E34*F34,2)</f>
        <v>0</v>
      </c>
      <c r="H34" s="236"/>
      <c r="I34" s="236">
        <f>ROUND(E34*H34,2)</f>
        <v>0</v>
      </c>
      <c r="J34" s="236"/>
      <c r="K34" s="236">
        <f>ROUND(E34*J34,2)</f>
        <v>0</v>
      </c>
      <c r="L34" s="236">
        <v>21</v>
      </c>
      <c r="M34" s="236">
        <f>G34*(1+L34/100)</f>
        <v>0</v>
      </c>
      <c r="N34" s="223">
        <v>0</v>
      </c>
      <c r="O34" s="223">
        <f>ROUND(E34*N34,5)</f>
        <v>0</v>
      </c>
      <c r="P34" s="223">
        <v>0</v>
      </c>
      <c r="Q34" s="223">
        <f>ROUND(E34*P34,5)</f>
        <v>0</v>
      </c>
      <c r="R34" s="223"/>
      <c r="S34" s="223"/>
      <c r="T34" s="224">
        <v>0.94199999999999995</v>
      </c>
      <c r="U34" s="223">
        <f>ROUND(E34*T34,2)</f>
        <v>5.41</v>
      </c>
      <c r="V34" s="213"/>
      <c r="W34" s="213"/>
      <c r="X34" s="213"/>
      <c r="Y34" s="213"/>
      <c r="Z34" s="213"/>
      <c r="AA34" s="213"/>
      <c r="AB34" s="213"/>
      <c r="AC34" s="213"/>
      <c r="AD34" s="213"/>
      <c r="AE34" s="213" t="s">
        <v>152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14">
        <v>12</v>
      </c>
      <c r="B35" s="221" t="s">
        <v>186</v>
      </c>
      <c r="C35" s="268" t="s">
        <v>187</v>
      </c>
      <c r="D35" s="223" t="s">
        <v>178</v>
      </c>
      <c r="E35" s="230">
        <v>45.911999999999999</v>
      </c>
      <c r="F35" s="235">
        <f>H35+J35</f>
        <v>0</v>
      </c>
      <c r="G35" s="236">
        <f>ROUND(E35*F35,2)</f>
        <v>0</v>
      </c>
      <c r="H35" s="236"/>
      <c r="I35" s="236">
        <f>ROUND(E35*H35,2)</f>
        <v>0</v>
      </c>
      <c r="J35" s="236"/>
      <c r="K35" s="236">
        <f>ROUND(E35*J35,2)</f>
        <v>0</v>
      </c>
      <c r="L35" s="236">
        <v>21</v>
      </c>
      <c r="M35" s="236">
        <f>G35*(1+L35/100)</f>
        <v>0</v>
      </c>
      <c r="N35" s="223">
        <v>0</v>
      </c>
      <c r="O35" s="223">
        <f>ROUND(E35*N35,5)</f>
        <v>0</v>
      </c>
      <c r="P35" s="223">
        <v>0</v>
      </c>
      <c r="Q35" s="223">
        <f>ROUND(E35*P35,5)</f>
        <v>0</v>
      </c>
      <c r="R35" s="223"/>
      <c r="S35" s="223"/>
      <c r="T35" s="224">
        <v>0.105</v>
      </c>
      <c r="U35" s="223">
        <f>ROUND(E35*T35,2)</f>
        <v>4.82</v>
      </c>
      <c r="V35" s="213"/>
      <c r="W35" s="213"/>
      <c r="X35" s="213"/>
      <c r="Y35" s="213"/>
      <c r="Z35" s="213"/>
      <c r="AA35" s="213"/>
      <c r="AB35" s="213"/>
      <c r="AC35" s="213"/>
      <c r="AD35" s="213"/>
      <c r="AE35" s="213" t="s">
        <v>152</v>
      </c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14"/>
      <c r="B36" s="221"/>
      <c r="C36" s="269" t="s">
        <v>188</v>
      </c>
      <c r="D36" s="225"/>
      <c r="E36" s="231">
        <v>45.911999999999999</v>
      </c>
      <c r="F36" s="236"/>
      <c r="G36" s="236"/>
      <c r="H36" s="236"/>
      <c r="I36" s="236"/>
      <c r="J36" s="236"/>
      <c r="K36" s="236"/>
      <c r="L36" s="236"/>
      <c r="M36" s="236"/>
      <c r="N36" s="223"/>
      <c r="O36" s="223"/>
      <c r="P36" s="223"/>
      <c r="Q36" s="223"/>
      <c r="R36" s="223"/>
      <c r="S36" s="223"/>
      <c r="T36" s="224"/>
      <c r="U36" s="223"/>
      <c r="V36" s="213"/>
      <c r="W36" s="213"/>
      <c r="X36" s="213"/>
      <c r="Y36" s="213"/>
      <c r="Z36" s="213"/>
      <c r="AA36" s="213"/>
      <c r="AB36" s="213"/>
      <c r="AC36" s="213"/>
      <c r="AD36" s="213"/>
      <c r="AE36" s="213" t="s">
        <v>154</v>
      </c>
      <c r="AF36" s="213">
        <v>0</v>
      </c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14">
        <v>13</v>
      </c>
      <c r="B37" s="221" t="s">
        <v>189</v>
      </c>
      <c r="C37" s="268" t="s">
        <v>190</v>
      </c>
      <c r="D37" s="223" t="s">
        <v>178</v>
      </c>
      <c r="E37" s="230">
        <v>5.7389999999999999</v>
      </c>
      <c r="F37" s="235">
        <f>H37+J37</f>
        <v>0</v>
      </c>
      <c r="G37" s="236">
        <f>ROUND(E37*F37,2)</f>
        <v>0</v>
      </c>
      <c r="H37" s="236"/>
      <c r="I37" s="236">
        <f>ROUND(E37*H37,2)</f>
        <v>0</v>
      </c>
      <c r="J37" s="236"/>
      <c r="K37" s="236">
        <f>ROUND(E37*J37,2)</f>
        <v>0</v>
      </c>
      <c r="L37" s="236">
        <v>21</v>
      </c>
      <c r="M37" s="236">
        <f>G37*(1+L37/100)</f>
        <v>0</v>
      </c>
      <c r="N37" s="223">
        <v>0</v>
      </c>
      <c r="O37" s="223">
        <f>ROUND(E37*N37,5)</f>
        <v>0</v>
      </c>
      <c r="P37" s="223">
        <v>0</v>
      </c>
      <c r="Q37" s="223">
        <f>ROUND(E37*P37,5)</f>
        <v>0</v>
      </c>
      <c r="R37" s="223"/>
      <c r="S37" s="223"/>
      <c r="T37" s="224">
        <v>0.49</v>
      </c>
      <c r="U37" s="223">
        <f>ROUND(E37*T37,2)</f>
        <v>2.81</v>
      </c>
      <c r="V37" s="213"/>
      <c r="W37" s="213"/>
      <c r="X37" s="213"/>
      <c r="Y37" s="213"/>
      <c r="Z37" s="213"/>
      <c r="AA37" s="213"/>
      <c r="AB37" s="213"/>
      <c r="AC37" s="213"/>
      <c r="AD37" s="213"/>
      <c r="AE37" s="213" t="s">
        <v>152</v>
      </c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14">
        <v>14</v>
      </c>
      <c r="B38" s="221" t="s">
        <v>191</v>
      </c>
      <c r="C38" s="268" t="s">
        <v>192</v>
      </c>
      <c r="D38" s="223" t="s">
        <v>178</v>
      </c>
      <c r="E38" s="230">
        <v>51.651000000000003</v>
      </c>
      <c r="F38" s="235">
        <f>H38+J38</f>
        <v>0</v>
      </c>
      <c r="G38" s="236">
        <f>ROUND(E38*F38,2)</f>
        <v>0</v>
      </c>
      <c r="H38" s="236"/>
      <c r="I38" s="236">
        <f>ROUND(E38*H38,2)</f>
        <v>0</v>
      </c>
      <c r="J38" s="236"/>
      <c r="K38" s="236">
        <f>ROUND(E38*J38,2)</f>
        <v>0</v>
      </c>
      <c r="L38" s="236">
        <v>21</v>
      </c>
      <c r="M38" s="236">
        <f>G38*(1+L38/100)</f>
        <v>0</v>
      </c>
      <c r="N38" s="223">
        <v>0</v>
      </c>
      <c r="O38" s="223">
        <f>ROUND(E38*N38,5)</f>
        <v>0</v>
      </c>
      <c r="P38" s="223">
        <v>0</v>
      </c>
      <c r="Q38" s="223">
        <f>ROUND(E38*P38,5)</f>
        <v>0</v>
      </c>
      <c r="R38" s="223"/>
      <c r="S38" s="223"/>
      <c r="T38" s="224">
        <v>0</v>
      </c>
      <c r="U38" s="223">
        <f>ROUND(E38*T38,2)</f>
        <v>0</v>
      </c>
      <c r="V38" s="213"/>
      <c r="W38" s="213"/>
      <c r="X38" s="213"/>
      <c r="Y38" s="213"/>
      <c r="Z38" s="213"/>
      <c r="AA38" s="213"/>
      <c r="AB38" s="213"/>
      <c r="AC38" s="213"/>
      <c r="AD38" s="213"/>
      <c r="AE38" s="213" t="s">
        <v>152</v>
      </c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14"/>
      <c r="B39" s="221"/>
      <c r="C39" s="269" t="s">
        <v>193</v>
      </c>
      <c r="D39" s="225"/>
      <c r="E39" s="231">
        <v>51.651000000000003</v>
      </c>
      <c r="F39" s="236"/>
      <c r="G39" s="236"/>
      <c r="H39" s="236"/>
      <c r="I39" s="236"/>
      <c r="J39" s="236"/>
      <c r="K39" s="236"/>
      <c r="L39" s="236"/>
      <c r="M39" s="236"/>
      <c r="N39" s="223"/>
      <c r="O39" s="223"/>
      <c r="P39" s="223"/>
      <c r="Q39" s="223"/>
      <c r="R39" s="223"/>
      <c r="S39" s="223"/>
      <c r="T39" s="224"/>
      <c r="U39" s="223"/>
      <c r="V39" s="213"/>
      <c r="W39" s="213"/>
      <c r="X39" s="213"/>
      <c r="Y39" s="213"/>
      <c r="Z39" s="213"/>
      <c r="AA39" s="213"/>
      <c r="AB39" s="213"/>
      <c r="AC39" s="213"/>
      <c r="AD39" s="213"/>
      <c r="AE39" s="213" t="s">
        <v>154</v>
      </c>
      <c r="AF39" s="213">
        <v>0</v>
      </c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0" outlineLevel="1" x14ac:dyDescent="0.25">
      <c r="A40" s="214">
        <v>15</v>
      </c>
      <c r="B40" s="221" t="s">
        <v>194</v>
      </c>
      <c r="C40" s="268" t="s">
        <v>195</v>
      </c>
      <c r="D40" s="223" t="s">
        <v>178</v>
      </c>
      <c r="E40" s="230">
        <v>1.9E-2</v>
      </c>
      <c r="F40" s="235">
        <f>H40+J40</f>
        <v>0</v>
      </c>
      <c r="G40" s="236">
        <f>ROUND(E40*F40,2)</f>
        <v>0</v>
      </c>
      <c r="H40" s="236"/>
      <c r="I40" s="236">
        <f>ROUND(E40*H40,2)</f>
        <v>0</v>
      </c>
      <c r="J40" s="236"/>
      <c r="K40" s="236">
        <f>ROUND(E40*J40,2)</f>
        <v>0</v>
      </c>
      <c r="L40" s="236">
        <v>21</v>
      </c>
      <c r="M40" s="236">
        <f>G40*(1+L40/100)</f>
        <v>0</v>
      </c>
      <c r="N40" s="223">
        <v>0</v>
      </c>
      <c r="O40" s="223">
        <f>ROUND(E40*N40,5)</f>
        <v>0</v>
      </c>
      <c r="P40" s="223">
        <v>0</v>
      </c>
      <c r="Q40" s="223">
        <f>ROUND(E40*P40,5)</f>
        <v>0</v>
      </c>
      <c r="R40" s="223"/>
      <c r="S40" s="223"/>
      <c r="T40" s="224">
        <v>0</v>
      </c>
      <c r="U40" s="223">
        <f>ROUND(E40*T40,2)</f>
        <v>0</v>
      </c>
      <c r="V40" s="213"/>
      <c r="W40" s="213"/>
      <c r="X40" s="213"/>
      <c r="Y40" s="213"/>
      <c r="Z40" s="213"/>
      <c r="AA40" s="213"/>
      <c r="AB40" s="213"/>
      <c r="AC40" s="213"/>
      <c r="AD40" s="213"/>
      <c r="AE40" s="213" t="s">
        <v>152</v>
      </c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14">
        <v>16</v>
      </c>
      <c r="B41" s="221" t="s">
        <v>196</v>
      </c>
      <c r="C41" s="268" t="s">
        <v>197</v>
      </c>
      <c r="D41" s="223" t="s">
        <v>178</v>
      </c>
      <c r="E41" s="230">
        <v>5.2709999999999999</v>
      </c>
      <c r="F41" s="235">
        <f>H41+J41</f>
        <v>0</v>
      </c>
      <c r="G41" s="236">
        <f>ROUND(E41*F41,2)</f>
        <v>0</v>
      </c>
      <c r="H41" s="236"/>
      <c r="I41" s="236">
        <f>ROUND(E41*H41,2)</f>
        <v>0</v>
      </c>
      <c r="J41" s="236"/>
      <c r="K41" s="236">
        <f>ROUND(E41*J41,2)</f>
        <v>0</v>
      </c>
      <c r="L41" s="236">
        <v>21</v>
      </c>
      <c r="M41" s="236">
        <f>G41*(1+L41/100)</f>
        <v>0</v>
      </c>
      <c r="N41" s="223">
        <v>0</v>
      </c>
      <c r="O41" s="223">
        <f>ROUND(E41*N41,5)</f>
        <v>0</v>
      </c>
      <c r="P41" s="223">
        <v>0</v>
      </c>
      <c r="Q41" s="223">
        <f>ROUND(E41*P41,5)</f>
        <v>0</v>
      </c>
      <c r="R41" s="223"/>
      <c r="S41" s="223"/>
      <c r="T41" s="224">
        <v>0</v>
      </c>
      <c r="U41" s="223">
        <f>ROUND(E41*T41,2)</f>
        <v>0</v>
      </c>
      <c r="V41" s="213"/>
      <c r="W41" s="213"/>
      <c r="X41" s="213"/>
      <c r="Y41" s="213"/>
      <c r="Z41" s="213"/>
      <c r="AA41" s="213"/>
      <c r="AB41" s="213"/>
      <c r="AC41" s="213"/>
      <c r="AD41" s="213"/>
      <c r="AE41" s="213" t="s">
        <v>152</v>
      </c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25">
      <c r="A42" s="215" t="s">
        <v>147</v>
      </c>
      <c r="B42" s="222" t="s">
        <v>110</v>
      </c>
      <c r="C42" s="270" t="s">
        <v>111</v>
      </c>
      <c r="D42" s="226"/>
      <c r="E42" s="232"/>
      <c r="F42" s="237"/>
      <c r="G42" s="237">
        <f>SUMIF(AE43:AE44,"&lt;&gt;NOR",G43:G44)</f>
        <v>0</v>
      </c>
      <c r="H42" s="237"/>
      <c r="I42" s="237">
        <f>SUM(I43:I44)</f>
        <v>0</v>
      </c>
      <c r="J42" s="237"/>
      <c r="K42" s="237">
        <f>SUM(K43:K44)</f>
        <v>0</v>
      </c>
      <c r="L42" s="237"/>
      <c r="M42" s="237">
        <f>SUM(M43:M44)</f>
        <v>0</v>
      </c>
      <c r="N42" s="226"/>
      <c r="O42" s="226">
        <f>SUM(O43:O44)</f>
        <v>0</v>
      </c>
      <c r="P42" s="226"/>
      <c r="Q42" s="226">
        <f>SUM(Q43:Q44)</f>
        <v>0</v>
      </c>
      <c r="R42" s="226"/>
      <c r="S42" s="226"/>
      <c r="T42" s="227"/>
      <c r="U42" s="226">
        <f>SUM(U43:U44)</f>
        <v>33.56</v>
      </c>
      <c r="AE42" t="s">
        <v>148</v>
      </c>
    </row>
    <row r="43" spans="1:60" outlineLevel="1" x14ac:dyDescent="0.25">
      <c r="A43" s="214">
        <v>17</v>
      </c>
      <c r="B43" s="221" t="s">
        <v>198</v>
      </c>
      <c r="C43" s="268" t="s">
        <v>199</v>
      </c>
      <c r="D43" s="223" t="s">
        <v>178</v>
      </c>
      <c r="E43" s="230">
        <v>13.023999999999999</v>
      </c>
      <c r="F43" s="235">
        <f>H43+J43</f>
        <v>0</v>
      </c>
      <c r="G43" s="236">
        <f>ROUND(E43*F43,2)</f>
        <v>0</v>
      </c>
      <c r="H43" s="236"/>
      <c r="I43" s="236">
        <f>ROUND(E43*H43,2)</f>
        <v>0</v>
      </c>
      <c r="J43" s="236"/>
      <c r="K43" s="236">
        <f>ROUND(E43*J43,2)</f>
        <v>0</v>
      </c>
      <c r="L43" s="236">
        <v>21</v>
      </c>
      <c r="M43" s="236">
        <f>G43*(1+L43/100)</f>
        <v>0</v>
      </c>
      <c r="N43" s="223">
        <v>0</v>
      </c>
      <c r="O43" s="223">
        <f>ROUND(E43*N43,5)</f>
        <v>0</v>
      </c>
      <c r="P43" s="223">
        <v>0</v>
      </c>
      <c r="Q43" s="223">
        <f>ROUND(E43*P43,5)</f>
        <v>0</v>
      </c>
      <c r="R43" s="223"/>
      <c r="S43" s="223"/>
      <c r="T43" s="224">
        <v>2.577</v>
      </c>
      <c r="U43" s="223">
        <f>ROUND(E43*T43,2)</f>
        <v>33.56</v>
      </c>
      <c r="V43" s="213"/>
      <c r="W43" s="213"/>
      <c r="X43" s="213"/>
      <c r="Y43" s="213"/>
      <c r="Z43" s="213"/>
      <c r="AA43" s="213"/>
      <c r="AB43" s="213"/>
      <c r="AC43" s="213"/>
      <c r="AD43" s="213"/>
      <c r="AE43" s="213" t="s">
        <v>152</v>
      </c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14"/>
      <c r="B44" s="221"/>
      <c r="C44" s="269" t="s">
        <v>200</v>
      </c>
      <c r="D44" s="225"/>
      <c r="E44" s="231">
        <v>13.023999999999999</v>
      </c>
      <c r="F44" s="236"/>
      <c r="G44" s="236"/>
      <c r="H44" s="236"/>
      <c r="I44" s="236"/>
      <c r="J44" s="236"/>
      <c r="K44" s="236"/>
      <c r="L44" s="236"/>
      <c r="M44" s="236"/>
      <c r="N44" s="223"/>
      <c r="O44" s="223"/>
      <c r="P44" s="223"/>
      <c r="Q44" s="223"/>
      <c r="R44" s="223"/>
      <c r="S44" s="223"/>
      <c r="T44" s="224"/>
      <c r="U44" s="223"/>
      <c r="V44" s="213"/>
      <c r="W44" s="213"/>
      <c r="X44" s="213"/>
      <c r="Y44" s="213"/>
      <c r="Z44" s="213"/>
      <c r="AA44" s="213"/>
      <c r="AB44" s="213"/>
      <c r="AC44" s="213"/>
      <c r="AD44" s="213"/>
      <c r="AE44" s="213" t="s">
        <v>154</v>
      </c>
      <c r="AF44" s="213">
        <v>0</v>
      </c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x14ac:dyDescent="0.25">
      <c r="A45" s="215" t="s">
        <v>147</v>
      </c>
      <c r="B45" s="222" t="s">
        <v>112</v>
      </c>
      <c r="C45" s="270" t="s">
        <v>113</v>
      </c>
      <c r="D45" s="226"/>
      <c r="E45" s="232"/>
      <c r="F45" s="237"/>
      <c r="G45" s="237">
        <f>SUMIF(AE46:AE100,"&lt;&gt;NOR",G46:G100)</f>
        <v>0</v>
      </c>
      <c r="H45" s="237"/>
      <c r="I45" s="237">
        <f>SUM(I46:I100)</f>
        <v>0</v>
      </c>
      <c r="J45" s="237"/>
      <c r="K45" s="237">
        <f>SUM(K46:K100)</f>
        <v>0</v>
      </c>
      <c r="L45" s="237"/>
      <c r="M45" s="237">
        <f>SUM(M46:M100)</f>
        <v>0</v>
      </c>
      <c r="N45" s="226"/>
      <c r="O45" s="226">
        <f>SUM(O46:O100)</f>
        <v>3.7063799999999998</v>
      </c>
      <c r="P45" s="226"/>
      <c r="Q45" s="226">
        <f>SUM(Q46:Q100)</f>
        <v>2.9307600000000003</v>
      </c>
      <c r="R45" s="226"/>
      <c r="S45" s="226"/>
      <c r="T45" s="227"/>
      <c r="U45" s="226">
        <f>SUM(U46:U100)</f>
        <v>146.64000000000001</v>
      </c>
      <c r="AE45" t="s">
        <v>148</v>
      </c>
    </row>
    <row r="46" spans="1:60" outlineLevel="1" x14ac:dyDescent="0.25">
      <c r="A46" s="214">
        <v>18</v>
      </c>
      <c r="B46" s="221" t="s">
        <v>201</v>
      </c>
      <c r="C46" s="268" t="s">
        <v>202</v>
      </c>
      <c r="D46" s="223" t="s">
        <v>151</v>
      </c>
      <c r="E46" s="230">
        <v>130</v>
      </c>
      <c r="F46" s="235">
        <f>H46+J46</f>
        <v>0</v>
      </c>
      <c r="G46" s="236">
        <f>ROUND(E46*F46,2)</f>
        <v>0</v>
      </c>
      <c r="H46" s="236"/>
      <c r="I46" s="236">
        <f>ROUND(E46*H46,2)</f>
        <v>0</v>
      </c>
      <c r="J46" s="236"/>
      <c r="K46" s="236">
        <f>ROUND(E46*J46,2)</f>
        <v>0</v>
      </c>
      <c r="L46" s="236">
        <v>21</v>
      </c>
      <c r="M46" s="236">
        <f>G46*(1+L46/100)</f>
        <v>0</v>
      </c>
      <c r="N46" s="223">
        <v>0</v>
      </c>
      <c r="O46" s="223">
        <f>ROUND(E46*N46,5)</f>
        <v>0</v>
      </c>
      <c r="P46" s="223">
        <v>7.0000000000000001E-3</v>
      </c>
      <c r="Q46" s="223">
        <f>ROUND(E46*P46,5)</f>
        <v>0.91</v>
      </c>
      <c r="R46" s="223"/>
      <c r="S46" s="223"/>
      <c r="T46" s="224">
        <v>0.06</v>
      </c>
      <c r="U46" s="223">
        <f>ROUND(E46*T46,2)</f>
        <v>7.8</v>
      </c>
      <c r="V46" s="213"/>
      <c r="W46" s="213"/>
      <c r="X46" s="213"/>
      <c r="Y46" s="213"/>
      <c r="Z46" s="213"/>
      <c r="AA46" s="213"/>
      <c r="AB46" s="213"/>
      <c r="AC46" s="213"/>
      <c r="AD46" s="213"/>
      <c r="AE46" s="213" t="s">
        <v>152</v>
      </c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14"/>
      <c r="B47" s="221"/>
      <c r="C47" s="269" t="s">
        <v>203</v>
      </c>
      <c r="D47" s="225"/>
      <c r="E47" s="231">
        <v>130</v>
      </c>
      <c r="F47" s="236"/>
      <c r="G47" s="236"/>
      <c r="H47" s="236"/>
      <c r="I47" s="236"/>
      <c r="J47" s="236"/>
      <c r="K47" s="236"/>
      <c r="L47" s="236"/>
      <c r="M47" s="236"/>
      <c r="N47" s="223"/>
      <c r="O47" s="223"/>
      <c r="P47" s="223"/>
      <c r="Q47" s="223"/>
      <c r="R47" s="223"/>
      <c r="S47" s="223"/>
      <c r="T47" s="224"/>
      <c r="U47" s="223"/>
      <c r="V47" s="213"/>
      <c r="W47" s="213"/>
      <c r="X47" s="213"/>
      <c r="Y47" s="213"/>
      <c r="Z47" s="213"/>
      <c r="AA47" s="213"/>
      <c r="AB47" s="213"/>
      <c r="AC47" s="213"/>
      <c r="AD47" s="213"/>
      <c r="AE47" s="213" t="s">
        <v>154</v>
      </c>
      <c r="AF47" s="213">
        <v>0</v>
      </c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14">
        <v>19</v>
      </c>
      <c r="B48" s="221" t="s">
        <v>204</v>
      </c>
      <c r="C48" s="268" t="s">
        <v>205</v>
      </c>
      <c r="D48" s="223" t="s">
        <v>151</v>
      </c>
      <c r="E48" s="230">
        <v>130</v>
      </c>
      <c r="F48" s="235">
        <f>H48+J48</f>
        <v>0</v>
      </c>
      <c r="G48" s="236">
        <f>ROUND(E48*F48,2)</f>
        <v>0</v>
      </c>
      <c r="H48" s="236"/>
      <c r="I48" s="236">
        <f>ROUND(E48*H48,2)</f>
        <v>0</v>
      </c>
      <c r="J48" s="236"/>
      <c r="K48" s="236">
        <f>ROUND(E48*J48,2)</f>
        <v>0</v>
      </c>
      <c r="L48" s="236">
        <v>21</v>
      </c>
      <c r="M48" s="236">
        <f>G48*(1+L48/100)</f>
        <v>0</v>
      </c>
      <c r="N48" s="223">
        <v>0</v>
      </c>
      <c r="O48" s="223">
        <f>ROUND(E48*N48,5)</f>
        <v>0</v>
      </c>
      <c r="P48" s="223">
        <v>0</v>
      </c>
      <c r="Q48" s="223">
        <f>ROUND(E48*P48,5)</f>
        <v>0</v>
      </c>
      <c r="R48" s="223"/>
      <c r="S48" s="223"/>
      <c r="T48" s="224">
        <v>0.156</v>
      </c>
      <c r="U48" s="223">
        <f>ROUND(E48*T48,2)</f>
        <v>20.28</v>
      </c>
      <c r="V48" s="213"/>
      <c r="W48" s="213"/>
      <c r="X48" s="213"/>
      <c r="Y48" s="213"/>
      <c r="Z48" s="213"/>
      <c r="AA48" s="213"/>
      <c r="AB48" s="213"/>
      <c r="AC48" s="213"/>
      <c r="AD48" s="213"/>
      <c r="AE48" s="213" t="s">
        <v>152</v>
      </c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14">
        <v>20</v>
      </c>
      <c r="B49" s="221" t="s">
        <v>206</v>
      </c>
      <c r="C49" s="268" t="s">
        <v>207</v>
      </c>
      <c r="D49" s="223" t="s">
        <v>208</v>
      </c>
      <c r="E49" s="230">
        <v>1.248</v>
      </c>
      <c r="F49" s="235">
        <f>H49+J49</f>
        <v>0</v>
      </c>
      <c r="G49" s="236">
        <f>ROUND(E49*F49,2)</f>
        <v>0</v>
      </c>
      <c r="H49" s="236"/>
      <c r="I49" s="236">
        <f>ROUND(E49*H49,2)</f>
        <v>0</v>
      </c>
      <c r="J49" s="236"/>
      <c r="K49" s="236">
        <f>ROUND(E49*J49,2)</f>
        <v>0</v>
      </c>
      <c r="L49" s="236">
        <v>21</v>
      </c>
      <c r="M49" s="236">
        <f>G49*(1+L49/100)</f>
        <v>0</v>
      </c>
      <c r="N49" s="223">
        <v>2.3570000000000001E-2</v>
      </c>
      <c r="O49" s="223">
        <f>ROUND(E49*N49,5)</f>
        <v>2.9420000000000002E-2</v>
      </c>
      <c r="P49" s="223">
        <v>0</v>
      </c>
      <c r="Q49" s="223">
        <f>ROUND(E49*P49,5)</f>
        <v>0</v>
      </c>
      <c r="R49" s="223"/>
      <c r="S49" s="223"/>
      <c r="T49" s="224">
        <v>0</v>
      </c>
      <c r="U49" s="223">
        <f>ROUND(E49*T49,2)</f>
        <v>0</v>
      </c>
      <c r="V49" s="213"/>
      <c r="W49" s="213"/>
      <c r="X49" s="213"/>
      <c r="Y49" s="213"/>
      <c r="Z49" s="213"/>
      <c r="AA49" s="213"/>
      <c r="AB49" s="213"/>
      <c r="AC49" s="213"/>
      <c r="AD49" s="213"/>
      <c r="AE49" s="213" t="s">
        <v>152</v>
      </c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14"/>
      <c r="B50" s="221"/>
      <c r="C50" s="269" t="s">
        <v>209</v>
      </c>
      <c r="D50" s="225"/>
      <c r="E50" s="231">
        <v>1.248</v>
      </c>
      <c r="F50" s="236"/>
      <c r="G50" s="236"/>
      <c r="H50" s="236"/>
      <c r="I50" s="236"/>
      <c r="J50" s="236"/>
      <c r="K50" s="236"/>
      <c r="L50" s="236"/>
      <c r="M50" s="236"/>
      <c r="N50" s="223"/>
      <c r="O50" s="223"/>
      <c r="P50" s="223"/>
      <c r="Q50" s="223"/>
      <c r="R50" s="223"/>
      <c r="S50" s="223"/>
      <c r="T50" s="224"/>
      <c r="U50" s="223"/>
      <c r="V50" s="213"/>
      <c r="W50" s="213"/>
      <c r="X50" s="213"/>
      <c r="Y50" s="213"/>
      <c r="Z50" s="213"/>
      <c r="AA50" s="213"/>
      <c r="AB50" s="213"/>
      <c r="AC50" s="213"/>
      <c r="AD50" s="213"/>
      <c r="AE50" s="213" t="s">
        <v>154</v>
      </c>
      <c r="AF50" s="213">
        <v>0</v>
      </c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14">
        <v>21</v>
      </c>
      <c r="B51" s="221" t="s">
        <v>210</v>
      </c>
      <c r="C51" s="268" t="s">
        <v>211</v>
      </c>
      <c r="D51" s="223" t="s">
        <v>208</v>
      </c>
      <c r="E51" s="230">
        <v>1.625</v>
      </c>
      <c r="F51" s="235">
        <f>H51+J51</f>
        <v>0</v>
      </c>
      <c r="G51" s="236">
        <f>ROUND(E51*F51,2)</f>
        <v>0</v>
      </c>
      <c r="H51" s="236"/>
      <c r="I51" s="236">
        <f>ROUND(E51*H51,2)</f>
        <v>0</v>
      </c>
      <c r="J51" s="236"/>
      <c r="K51" s="236">
        <f>ROUND(E51*J51,2)</f>
        <v>0</v>
      </c>
      <c r="L51" s="236">
        <v>21</v>
      </c>
      <c r="M51" s="236">
        <f>G51*(1+L51/100)</f>
        <v>0</v>
      </c>
      <c r="N51" s="223">
        <v>0.55000000000000004</v>
      </c>
      <c r="O51" s="223">
        <f>ROUND(E51*N51,5)</f>
        <v>0.89375000000000004</v>
      </c>
      <c r="P51" s="223">
        <v>0</v>
      </c>
      <c r="Q51" s="223">
        <f>ROUND(E51*P51,5)</f>
        <v>0</v>
      </c>
      <c r="R51" s="223"/>
      <c r="S51" s="223"/>
      <c r="T51" s="224">
        <v>0</v>
      </c>
      <c r="U51" s="223">
        <f>ROUND(E51*T51,2)</f>
        <v>0</v>
      </c>
      <c r="V51" s="213"/>
      <c r="W51" s="213"/>
      <c r="X51" s="213"/>
      <c r="Y51" s="213"/>
      <c r="Z51" s="213"/>
      <c r="AA51" s="213"/>
      <c r="AB51" s="213"/>
      <c r="AC51" s="213"/>
      <c r="AD51" s="213"/>
      <c r="AE51" s="213" t="s">
        <v>212</v>
      </c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14"/>
      <c r="B52" s="221"/>
      <c r="C52" s="269" t="s">
        <v>213</v>
      </c>
      <c r="D52" s="225"/>
      <c r="E52" s="231">
        <v>1.625</v>
      </c>
      <c r="F52" s="236"/>
      <c r="G52" s="236"/>
      <c r="H52" s="236"/>
      <c r="I52" s="236"/>
      <c r="J52" s="236"/>
      <c r="K52" s="236"/>
      <c r="L52" s="236"/>
      <c r="M52" s="236"/>
      <c r="N52" s="223"/>
      <c r="O52" s="223"/>
      <c r="P52" s="223"/>
      <c r="Q52" s="223"/>
      <c r="R52" s="223"/>
      <c r="S52" s="223"/>
      <c r="T52" s="224"/>
      <c r="U52" s="223"/>
      <c r="V52" s="213"/>
      <c r="W52" s="213"/>
      <c r="X52" s="213"/>
      <c r="Y52" s="213"/>
      <c r="Z52" s="213"/>
      <c r="AA52" s="213"/>
      <c r="AB52" s="213"/>
      <c r="AC52" s="213"/>
      <c r="AD52" s="213"/>
      <c r="AE52" s="213" t="s">
        <v>154</v>
      </c>
      <c r="AF52" s="213">
        <v>0</v>
      </c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14">
        <v>22</v>
      </c>
      <c r="B53" s="221" t="s">
        <v>214</v>
      </c>
      <c r="C53" s="268" t="s">
        <v>215</v>
      </c>
      <c r="D53" s="223" t="s">
        <v>216</v>
      </c>
      <c r="E53" s="230">
        <v>10.5</v>
      </c>
      <c r="F53" s="235">
        <f>H53+J53</f>
        <v>0</v>
      </c>
      <c r="G53" s="236">
        <f>ROUND(E53*F53,2)</f>
        <v>0</v>
      </c>
      <c r="H53" s="236"/>
      <c r="I53" s="236">
        <f>ROUND(E53*H53,2)</f>
        <v>0</v>
      </c>
      <c r="J53" s="236"/>
      <c r="K53" s="236">
        <f>ROUND(E53*J53,2)</f>
        <v>0</v>
      </c>
      <c r="L53" s="236">
        <v>21</v>
      </c>
      <c r="M53" s="236">
        <f>G53*(1+L53/100)</f>
        <v>0</v>
      </c>
      <c r="N53" s="223">
        <v>1.6000000000000001E-4</v>
      </c>
      <c r="O53" s="223">
        <f>ROUND(E53*N53,5)</f>
        <v>1.6800000000000001E-3</v>
      </c>
      <c r="P53" s="223">
        <v>1.2319999999999999E-2</v>
      </c>
      <c r="Q53" s="223">
        <f>ROUND(E53*P53,5)</f>
        <v>0.12936</v>
      </c>
      <c r="R53" s="223"/>
      <c r="S53" s="223"/>
      <c r="T53" s="224">
        <v>0.33815000000000001</v>
      </c>
      <c r="U53" s="223">
        <f>ROUND(E53*T53,2)</f>
        <v>3.55</v>
      </c>
      <c r="V53" s="213"/>
      <c r="W53" s="213"/>
      <c r="X53" s="213"/>
      <c r="Y53" s="213"/>
      <c r="Z53" s="213"/>
      <c r="AA53" s="213"/>
      <c r="AB53" s="213"/>
      <c r="AC53" s="213"/>
      <c r="AD53" s="213"/>
      <c r="AE53" s="213" t="s">
        <v>152</v>
      </c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14"/>
      <c r="B54" s="221"/>
      <c r="C54" s="269" t="s">
        <v>217</v>
      </c>
      <c r="D54" s="225"/>
      <c r="E54" s="231">
        <v>10.5</v>
      </c>
      <c r="F54" s="236"/>
      <c r="G54" s="236"/>
      <c r="H54" s="236"/>
      <c r="I54" s="236"/>
      <c r="J54" s="236"/>
      <c r="K54" s="236"/>
      <c r="L54" s="236"/>
      <c r="M54" s="236"/>
      <c r="N54" s="223"/>
      <c r="O54" s="223"/>
      <c r="P54" s="223"/>
      <c r="Q54" s="223"/>
      <c r="R54" s="223"/>
      <c r="S54" s="223"/>
      <c r="T54" s="224"/>
      <c r="U54" s="223"/>
      <c r="V54" s="213"/>
      <c r="W54" s="213"/>
      <c r="X54" s="213"/>
      <c r="Y54" s="213"/>
      <c r="Z54" s="213"/>
      <c r="AA54" s="213"/>
      <c r="AB54" s="213"/>
      <c r="AC54" s="213"/>
      <c r="AD54" s="213"/>
      <c r="AE54" s="213" t="s">
        <v>154</v>
      </c>
      <c r="AF54" s="213">
        <v>0</v>
      </c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0" outlineLevel="1" x14ac:dyDescent="0.25">
      <c r="A55" s="214">
        <v>23</v>
      </c>
      <c r="B55" s="221" t="s">
        <v>218</v>
      </c>
      <c r="C55" s="268" t="s">
        <v>219</v>
      </c>
      <c r="D55" s="223" t="s">
        <v>216</v>
      </c>
      <c r="E55" s="230">
        <v>10.5</v>
      </c>
      <c r="F55" s="235">
        <f>H55+J55</f>
        <v>0</v>
      </c>
      <c r="G55" s="236">
        <f>ROUND(E55*F55,2)</f>
        <v>0</v>
      </c>
      <c r="H55" s="236"/>
      <c r="I55" s="236">
        <f>ROUND(E55*H55,2)</f>
        <v>0</v>
      </c>
      <c r="J55" s="236"/>
      <c r="K55" s="236">
        <f>ROUND(E55*J55,2)</f>
        <v>0</v>
      </c>
      <c r="L55" s="236">
        <v>21</v>
      </c>
      <c r="M55" s="236">
        <f>G55*(1+L55/100)</f>
        <v>0</v>
      </c>
      <c r="N55" s="223">
        <v>9.0000000000000006E-5</v>
      </c>
      <c r="O55" s="223">
        <f>ROUND(E55*N55,5)</f>
        <v>9.5E-4</v>
      </c>
      <c r="P55" s="223">
        <v>0</v>
      </c>
      <c r="Q55" s="223">
        <f>ROUND(E55*P55,5)</f>
        <v>0</v>
      </c>
      <c r="R55" s="223"/>
      <c r="S55" s="223"/>
      <c r="T55" s="224">
        <v>0.41599999999999998</v>
      </c>
      <c r="U55" s="223">
        <f>ROUND(E55*T55,2)</f>
        <v>4.37</v>
      </c>
      <c r="V55" s="213"/>
      <c r="W55" s="213"/>
      <c r="X55" s="213"/>
      <c r="Y55" s="213"/>
      <c r="Z55" s="213"/>
      <c r="AA55" s="213"/>
      <c r="AB55" s="213"/>
      <c r="AC55" s="213"/>
      <c r="AD55" s="213"/>
      <c r="AE55" s="213" t="s">
        <v>152</v>
      </c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0" outlineLevel="1" x14ac:dyDescent="0.25">
      <c r="A56" s="214">
        <v>24</v>
      </c>
      <c r="B56" s="221" t="s">
        <v>220</v>
      </c>
      <c r="C56" s="268" t="s">
        <v>221</v>
      </c>
      <c r="D56" s="223" t="s">
        <v>174</v>
      </c>
      <c r="E56" s="230">
        <v>7</v>
      </c>
      <c r="F56" s="235">
        <f>H56+J56</f>
        <v>0</v>
      </c>
      <c r="G56" s="236">
        <f>ROUND(E56*F56,2)</f>
        <v>0</v>
      </c>
      <c r="H56" s="236"/>
      <c r="I56" s="236">
        <f>ROUND(E56*H56,2)</f>
        <v>0</v>
      </c>
      <c r="J56" s="236"/>
      <c r="K56" s="236">
        <f>ROUND(E56*J56,2)</f>
        <v>0</v>
      </c>
      <c r="L56" s="236">
        <v>21</v>
      </c>
      <c r="M56" s="236">
        <f>G56*(1+L56/100)</f>
        <v>0</v>
      </c>
      <c r="N56" s="223">
        <v>2.9999999999999997E-4</v>
      </c>
      <c r="O56" s="223">
        <f>ROUND(E56*N56,5)</f>
        <v>2.0999999999999999E-3</v>
      </c>
      <c r="P56" s="223">
        <v>0</v>
      </c>
      <c r="Q56" s="223">
        <f>ROUND(E56*P56,5)</f>
        <v>0</v>
      </c>
      <c r="R56" s="223"/>
      <c r="S56" s="223"/>
      <c r="T56" s="224">
        <v>5.7060000000000004</v>
      </c>
      <c r="U56" s="223">
        <f>ROUND(E56*T56,2)</f>
        <v>39.94</v>
      </c>
      <c r="V56" s="213"/>
      <c r="W56" s="213"/>
      <c r="X56" s="213"/>
      <c r="Y56" s="213"/>
      <c r="Z56" s="213"/>
      <c r="AA56" s="213"/>
      <c r="AB56" s="213"/>
      <c r="AC56" s="213"/>
      <c r="AD56" s="213"/>
      <c r="AE56" s="213" t="s">
        <v>152</v>
      </c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14">
        <v>25</v>
      </c>
      <c r="B57" s="221" t="s">
        <v>222</v>
      </c>
      <c r="C57" s="268" t="s">
        <v>223</v>
      </c>
      <c r="D57" s="223" t="s">
        <v>216</v>
      </c>
      <c r="E57" s="230">
        <v>48</v>
      </c>
      <c r="F57" s="235">
        <f>H57+J57</f>
        <v>0</v>
      </c>
      <c r="G57" s="236">
        <f>ROUND(E57*F57,2)</f>
        <v>0</v>
      </c>
      <c r="H57" s="236"/>
      <c r="I57" s="236">
        <f>ROUND(E57*H57,2)</f>
        <v>0</v>
      </c>
      <c r="J57" s="236"/>
      <c r="K57" s="236">
        <f>ROUND(E57*J57,2)</f>
        <v>0</v>
      </c>
      <c r="L57" s="236">
        <v>21</v>
      </c>
      <c r="M57" s="236">
        <f>G57*(1+L57/100)</f>
        <v>0</v>
      </c>
      <c r="N57" s="223">
        <v>0</v>
      </c>
      <c r="O57" s="223">
        <f>ROUND(E57*N57,5)</f>
        <v>0</v>
      </c>
      <c r="P57" s="223">
        <v>1.4E-2</v>
      </c>
      <c r="Q57" s="223">
        <f>ROUND(E57*P57,5)</f>
        <v>0.67200000000000004</v>
      </c>
      <c r="R57" s="223"/>
      <c r="S57" s="223"/>
      <c r="T57" s="224">
        <v>0.128</v>
      </c>
      <c r="U57" s="223">
        <f>ROUND(E57*T57,2)</f>
        <v>6.14</v>
      </c>
      <c r="V57" s="213"/>
      <c r="W57" s="213"/>
      <c r="X57" s="213"/>
      <c r="Y57" s="213"/>
      <c r="Z57" s="213"/>
      <c r="AA57" s="213"/>
      <c r="AB57" s="213"/>
      <c r="AC57" s="213"/>
      <c r="AD57" s="213"/>
      <c r="AE57" s="213" t="s">
        <v>152</v>
      </c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14"/>
      <c r="B58" s="221"/>
      <c r="C58" s="269" t="s">
        <v>224</v>
      </c>
      <c r="D58" s="225"/>
      <c r="E58" s="231">
        <v>48</v>
      </c>
      <c r="F58" s="236"/>
      <c r="G58" s="236"/>
      <c r="H58" s="236"/>
      <c r="I58" s="236"/>
      <c r="J58" s="236"/>
      <c r="K58" s="236"/>
      <c r="L58" s="236"/>
      <c r="M58" s="236"/>
      <c r="N58" s="223"/>
      <c r="O58" s="223"/>
      <c r="P58" s="223"/>
      <c r="Q58" s="223"/>
      <c r="R58" s="223"/>
      <c r="S58" s="223"/>
      <c r="T58" s="224"/>
      <c r="U58" s="223"/>
      <c r="V58" s="213"/>
      <c r="W58" s="213"/>
      <c r="X58" s="213"/>
      <c r="Y58" s="213"/>
      <c r="Z58" s="213"/>
      <c r="AA58" s="213"/>
      <c r="AB58" s="213"/>
      <c r="AC58" s="213"/>
      <c r="AD58" s="213"/>
      <c r="AE58" s="213" t="s">
        <v>154</v>
      </c>
      <c r="AF58" s="213">
        <v>0</v>
      </c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14">
        <v>26</v>
      </c>
      <c r="B59" s="221" t="s">
        <v>225</v>
      </c>
      <c r="C59" s="268" t="s">
        <v>226</v>
      </c>
      <c r="D59" s="223" t="s">
        <v>216</v>
      </c>
      <c r="E59" s="230">
        <v>48</v>
      </c>
      <c r="F59" s="235">
        <f>H59+J59</f>
        <v>0</v>
      </c>
      <c r="G59" s="236">
        <f>ROUND(E59*F59,2)</f>
        <v>0</v>
      </c>
      <c r="H59" s="236"/>
      <c r="I59" s="236">
        <f>ROUND(E59*H59,2)</f>
        <v>0</v>
      </c>
      <c r="J59" s="236"/>
      <c r="K59" s="236">
        <f>ROUND(E59*J59,2)</f>
        <v>0</v>
      </c>
      <c r="L59" s="236">
        <v>21</v>
      </c>
      <c r="M59" s="236">
        <f>G59*(1+L59/100)</f>
        <v>0</v>
      </c>
      <c r="N59" s="223">
        <v>9.8999999999999999E-4</v>
      </c>
      <c r="O59" s="223">
        <f>ROUND(E59*N59,5)</f>
        <v>4.752E-2</v>
      </c>
      <c r="P59" s="223">
        <v>0</v>
      </c>
      <c r="Q59" s="223">
        <f>ROUND(E59*P59,5)</f>
        <v>0</v>
      </c>
      <c r="R59" s="223"/>
      <c r="S59" s="223"/>
      <c r="T59" s="224">
        <v>0.40799999999999997</v>
      </c>
      <c r="U59" s="223">
        <f>ROUND(E59*T59,2)</f>
        <v>19.579999999999998</v>
      </c>
      <c r="V59" s="213"/>
      <c r="W59" s="213"/>
      <c r="X59" s="213"/>
      <c r="Y59" s="213"/>
      <c r="Z59" s="213"/>
      <c r="AA59" s="213"/>
      <c r="AB59" s="213"/>
      <c r="AC59" s="213"/>
      <c r="AD59" s="213"/>
      <c r="AE59" s="213" t="s">
        <v>152</v>
      </c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14">
        <v>27</v>
      </c>
      <c r="B60" s="221" t="s">
        <v>206</v>
      </c>
      <c r="C60" s="268" t="s">
        <v>227</v>
      </c>
      <c r="D60" s="223" t="s">
        <v>208</v>
      </c>
      <c r="E60" s="230">
        <v>1.1407499999999999</v>
      </c>
      <c r="F60" s="235">
        <f>H60+J60</f>
        <v>0</v>
      </c>
      <c r="G60" s="236">
        <f>ROUND(E60*F60,2)</f>
        <v>0</v>
      </c>
      <c r="H60" s="236"/>
      <c r="I60" s="236">
        <f>ROUND(E60*H60,2)</f>
        <v>0</v>
      </c>
      <c r="J60" s="236"/>
      <c r="K60" s="236">
        <f>ROUND(E60*J60,2)</f>
        <v>0</v>
      </c>
      <c r="L60" s="236">
        <v>21</v>
      </c>
      <c r="M60" s="236">
        <f>G60*(1+L60/100)</f>
        <v>0</v>
      </c>
      <c r="N60" s="223">
        <v>2.3570000000000001E-2</v>
      </c>
      <c r="O60" s="223">
        <f>ROUND(E60*N60,5)</f>
        <v>2.6890000000000001E-2</v>
      </c>
      <c r="P60" s="223">
        <v>0</v>
      </c>
      <c r="Q60" s="223">
        <f>ROUND(E60*P60,5)</f>
        <v>0</v>
      </c>
      <c r="R60" s="223"/>
      <c r="S60" s="223"/>
      <c r="T60" s="224">
        <v>0</v>
      </c>
      <c r="U60" s="223">
        <f>ROUND(E60*T60,2)</f>
        <v>0</v>
      </c>
      <c r="V60" s="213"/>
      <c r="W60" s="213"/>
      <c r="X60" s="213"/>
      <c r="Y60" s="213"/>
      <c r="Z60" s="213"/>
      <c r="AA60" s="213"/>
      <c r="AB60" s="213"/>
      <c r="AC60" s="213"/>
      <c r="AD60" s="213"/>
      <c r="AE60" s="213" t="s">
        <v>152</v>
      </c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14"/>
      <c r="B61" s="221"/>
      <c r="C61" s="269" t="s">
        <v>228</v>
      </c>
      <c r="D61" s="225"/>
      <c r="E61" s="231">
        <v>0.20474999999999999</v>
      </c>
      <c r="F61" s="236"/>
      <c r="G61" s="236"/>
      <c r="H61" s="236"/>
      <c r="I61" s="236"/>
      <c r="J61" s="236"/>
      <c r="K61" s="236"/>
      <c r="L61" s="236"/>
      <c r="M61" s="236"/>
      <c r="N61" s="223"/>
      <c r="O61" s="223"/>
      <c r="P61" s="223"/>
      <c r="Q61" s="223"/>
      <c r="R61" s="223"/>
      <c r="S61" s="223"/>
      <c r="T61" s="224"/>
      <c r="U61" s="223"/>
      <c r="V61" s="213"/>
      <c r="W61" s="213"/>
      <c r="X61" s="213"/>
      <c r="Y61" s="213"/>
      <c r="Z61" s="213"/>
      <c r="AA61" s="213"/>
      <c r="AB61" s="213"/>
      <c r="AC61" s="213"/>
      <c r="AD61" s="213"/>
      <c r="AE61" s="213" t="s">
        <v>154</v>
      </c>
      <c r="AF61" s="213">
        <v>0</v>
      </c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14"/>
      <c r="B62" s="221"/>
      <c r="C62" s="269" t="s">
        <v>229</v>
      </c>
      <c r="D62" s="225"/>
      <c r="E62" s="231">
        <v>0.93600000000000005</v>
      </c>
      <c r="F62" s="236"/>
      <c r="G62" s="236"/>
      <c r="H62" s="236"/>
      <c r="I62" s="236"/>
      <c r="J62" s="236"/>
      <c r="K62" s="236"/>
      <c r="L62" s="236"/>
      <c r="M62" s="236"/>
      <c r="N62" s="223"/>
      <c r="O62" s="223"/>
      <c r="P62" s="223"/>
      <c r="Q62" s="223"/>
      <c r="R62" s="223"/>
      <c r="S62" s="223"/>
      <c r="T62" s="224"/>
      <c r="U62" s="223"/>
      <c r="V62" s="213"/>
      <c r="W62" s="213"/>
      <c r="X62" s="213"/>
      <c r="Y62" s="213"/>
      <c r="Z62" s="213"/>
      <c r="AA62" s="213"/>
      <c r="AB62" s="213"/>
      <c r="AC62" s="213"/>
      <c r="AD62" s="213"/>
      <c r="AE62" s="213" t="s">
        <v>154</v>
      </c>
      <c r="AF62" s="213">
        <v>0</v>
      </c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14">
        <v>28</v>
      </c>
      <c r="B63" s="221" t="s">
        <v>230</v>
      </c>
      <c r="C63" s="268" t="s">
        <v>231</v>
      </c>
      <c r="D63" s="223" t="s">
        <v>216</v>
      </c>
      <c r="E63" s="230">
        <v>8.8000000000000007</v>
      </c>
      <c r="F63" s="235">
        <f>H63+J63</f>
        <v>0</v>
      </c>
      <c r="G63" s="236">
        <f>ROUND(E63*F63,2)</f>
        <v>0</v>
      </c>
      <c r="H63" s="236"/>
      <c r="I63" s="236">
        <f>ROUND(E63*H63,2)</f>
        <v>0</v>
      </c>
      <c r="J63" s="236"/>
      <c r="K63" s="236">
        <f>ROUND(E63*J63,2)</f>
        <v>0</v>
      </c>
      <c r="L63" s="236">
        <v>21</v>
      </c>
      <c r="M63" s="236">
        <f>G63*(1+L63/100)</f>
        <v>0</v>
      </c>
      <c r="N63" s="223">
        <v>1.6000000000000001E-4</v>
      </c>
      <c r="O63" s="223">
        <f>ROUND(E63*N63,5)</f>
        <v>1.41E-3</v>
      </c>
      <c r="P63" s="223">
        <v>8.0000000000000002E-3</v>
      </c>
      <c r="Q63" s="223">
        <f>ROUND(E63*P63,5)</f>
        <v>7.0400000000000004E-2</v>
      </c>
      <c r="R63" s="223"/>
      <c r="S63" s="223"/>
      <c r="T63" s="224">
        <v>8.5999999999999993E-2</v>
      </c>
      <c r="U63" s="223">
        <f>ROUND(E63*T63,2)</f>
        <v>0.76</v>
      </c>
      <c r="V63" s="213"/>
      <c r="W63" s="213"/>
      <c r="X63" s="213"/>
      <c r="Y63" s="213"/>
      <c r="Z63" s="213"/>
      <c r="AA63" s="213"/>
      <c r="AB63" s="213"/>
      <c r="AC63" s="213"/>
      <c r="AD63" s="213"/>
      <c r="AE63" s="213" t="s">
        <v>152</v>
      </c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14"/>
      <c r="B64" s="221"/>
      <c r="C64" s="269" t="s">
        <v>232</v>
      </c>
      <c r="D64" s="225"/>
      <c r="E64" s="231">
        <v>8.8000000000000007</v>
      </c>
      <c r="F64" s="236"/>
      <c r="G64" s="236"/>
      <c r="H64" s="236"/>
      <c r="I64" s="236"/>
      <c r="J64" s="236"/>
      <c r="K64" s="236"/>
      <c r="L64" s="236"/>
      <c r="M64" s="236"/>
      <c r="N64" s="223"/>
      <c r="O64" s="223"/>
      <c r="P64" s="223"/>
      <c r="Q64" s="223"/>
      <c r="R64" s="223"/>
      <c r="S64" s="223"/>
      <c r="T64" s="224"/>
      <c r="U64" s="223"/>
      <c r="V64" s="213"/>
      <c r="W64" s="213"/>
      <c r="X64" s="213"/>
      <c r="Y64" s="213"/>
      <c r="Z64" s="213"/>
      <c r="AA64" s="213"/>
      <c r="AB64" s="213"/>
      <c r="AC64" s="213"/>
      <c r="AD64" s="213"/>
      <c r="AE64" s="213" t="s">
        <v>154</v>
      </c>
      <c r="AF64" s="213">
        <v>0</v>
      </c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14">
        <v>29</v>
      </c>
      <c r="B65" s="221" t="s">
        <v>233</v>
      </c>
      <c r="C65" s="268" t="s">
        <v>234</v>
      </c>
      <c r="D65" s="223" t="s">
        <v>216</v>
      </c>
      <c r="E65" s="230">
        <v>33</v>
      </c>
      <c r="F65" s="235">
        <f>H65+J65</f>
        <v>0</v>
      </c>
      <c r="G65" s="236">
        <f>ROUND(E65*F65,2)</f>
        <v>0</v>
      </c>
      <c r="H65" s="236"/>
      <c r="I65" s="236">
        <f>ROUND(E65*H65,2)</f>
        <v>0</v>
      </c>
      <c r="J65" s="236"/>
      <c r="K65" s="236">
        <f>ROUND(E65*J65,2)</f>
        <v>0</v>
      </c>
      <c r="L65" s="236">
        <v>21</v>
      </c>
      <c r="M65" s="236">
        <f>G65*(1+L65/100)</f>
        <v>0</v>
      </c>
      <c r="N65" s="223">
        <v>1.6000000000000001E-4</v>
      </c>
      <c r="O65" s="223">
        <f>ROUND(E65*N65,5)</f>
        <v>5.28E-3</v>
      </c>
      <c r="P65" s="223">
        <v>1.7000000000000001E-2</v>
      </c>
      <c r="Q65" s="223">
        <f>ROUND(E65*P65,5)</f>
        <v>0.56100000000000005</v>
      </c>
      <c r="R65" s="223"/>
      <c r="S65" s="223"/>
      <c r="T65" s="224">
        <v>0.126</v>
      </c>
      <c r="U65" s="223">
        <f>ROUND(E65*T65,2)</f>
        <v>4.16</v>
      </c>
      <c r="V65" s="213"/>
      <c r="W65" s="213"/>
      <c r="X65" s="213"/>
      <c r="Y65" s="213"/>
      <c r="Z65" s="213"/>
      <c r="AA65" s="213"/>
      <c r="AB65" s="213"/>
      <c r="AC65" s="213"/>
      <c r="AD65" s="213"/>
      <c r="AE65" s="213" t="s">
        <v>152</v>
      </c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14"/>
      <c r="B66" s="221"/>
      <c r="C66" s="269" t="s">
        <v>235</v>
      </c>
      <c r="D66" s="225"/>
      <c r="E66" s="231">
        <v>33</v>
      </c>
      <c r="F66" s="236"/>
      <c r="G66" s="236"/>
      <c r="H66" s="236"/>
      <c r="I66" s="236"/>
      <c r="J66" s="236"/>
      <c r="K66" s="236"/>
      <c r="L66" s="236"/>
      <c r="M66" s="236"/>
      <c r="N66" s="223"/>
      <c r="O66" s="223"/>
      <c r="P66" s="223"/>
      <c r="Q66" s="223"/>
      <c r="R66" s="223"/>
      <c r="S66" s="223"/>
      <c r="T66" s="224"/>
      <c r="U66" s="223"/>
      <c r="V66" s="213"/>
      <c r="W66" s="213"/>
      <c r="X66" s="213"/>
      <c r="Y66" s="213"/>
      <c r="Z66" s="213"/>
      <c r="AA66" s="213"/>
      <c r="AB66" s="213"/>
      <c r="AC66" s="213"/>
      <c r="AD66" s="213"/>
      <c r="AE66" s="213" t="s">
        <v>154</v>
      </c>
      <c r="AF66" s="213">
        <v>0</v>
      </c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14">
        <v>30</v>
      </c>
      <c r="B67" s="221" t="s">
        <v>236</v>
      </c>
      <c r="C67" s="268" t="s">
        <v>237</v>
      </c>
      <c r="D67" s="223" t="s">
        <v>151</v>
      </c>
      <c r="E67" s="230">
        <v>42</v>
      </c>
      <c r="F67" s="235">
        <f>H67+J67</f>
        <v>0</v>
      </c>
      <c r="G67" s="236">
        <f>ROUND(E67*F67,2)</f>
        <v>0</v>
      </c>
      <c r="H67" s="236"/>
      <c r="I67" s="236">
        <f>ROUND(E67*H67,2)</f>
        <v>0</v>
      </c>
      <c r="J67" s="236"/>
      <c r="K67" s="236">
        <f>ROUND(E67*J67,2)</f>
        <v>0</v>
      </c>
      <c r="L67" s="236">
        <v>21</v>
      </c>
      <c r="M67" s="236">
        <f>G67*(1+L67/100)</f>
        <v>0</v>
      </c>
      <c r="N67" s="223">
        <v>0</v>
      </c>
      <c r="O67" s="223">
        <f>ROUND(E67*N67,5)</f>
        <v>0</v>
      </c>
      <c r="P67" s="223">
        <v>1.4E-2</v>
      </c>
      <c r="Q67" s="223">
        <f>ROUND(E67*P67,5)</f>
        <v>0.58799999999999997</v>
      </c>
      <c r="R67" s="223"/>
      <c r="S67" s="223"/>
      <c r="T67" s="224">
        <v>0.1</v>
      </c>
      <c r="U67" s="223">
        <f>ROUND(E67*T67,2)</f>
        <v>4.2</v>
      </c>
      <c r="V67" s="213"/>
      <c r="W67" s="213"/>
      <c r="X67" s="213"/>
      <c r="Y67" s="213"/>
      <c r="Z67" s="213"/>
      <c r="AA67" s="213"/>
      <c r="AB67" s="213"/>
      <c r="AC67" s="213"/>
      <c r="AD67" s="213"/>
      <c r="AE67" s="213" t="s">
        <v>152</v>
      </c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14">
        <v>31</v>
      </c>
      <c r="B68" s="221" t="s">
        <v>238</v>
      </c>
      <c r="C68" s="268" t="s">
        <v>239</v>
      </c>
      <c r="D68" s="223" t="s">
        <v>216</v>
      </c>
      <c r="E68" s="230">
        <v>8.8000000000000007</v>
      </c>
      <c r="F68" s="235">
        <f>H68+J68</f>
        <v>0</v>
      </c>
      <c r="G68" s="236">
        <f>ROUND(E68*F68,2)</f>
        <v>0</v>
      </c>
      <c r="H68" s="236"/>
      <c r="I68" s="236">
        <f>ROUND(E68*H68,2)</f>
        <v>0</v>
      </c>
      <c r="J68" s="236"/>
      <c r="K68" s="236">
        <f>ROUND(E68*J68,2)</f>
        <v>0</v>
      </c>
      <c r="L68" s="236">
        <v>21</v>
      </c>
      <c r="M68" s="236">
        <f>G68*(1+L68/100)</f>
        <v>0</v>
      </c>
      <c r="N68" s="223">
        <v>1.6000000000000001E-4</v>
      </c>
      <c r="O68" s="223">
        <f>ROUND(E68*N68,5)</f>
        <v>1.41E-3</v>
      </c>
      <c r="P68" s="223">
        <v>0</v>
      </c>
      <c r="Q68" s="223">
        <f>ROUND(E68*P68,5)</f>
        <v>0</v>
      </c>
      <c r="R68" s="223"/>
      <c r="S68" s="223"/>
      <c r="T68" s="224">
        <v>0.11799999999999999</v>
      </c>
      <c r="U68" s="223">
        <f>ROUND(E68*T68,2)</f>
        <v>1.04</v>
      </c>
      <c r="V68" s="213"/>
      <c r="W68" s="213"/>
      <c r="X68" s="213"/>
      <c r="Y68" s="213"/>
      <c r="Z68" s="213"/>
      <c r="AA68" s="213"/>
      <c r="AB68" s="213"/>
      <c r="AC68" s="213"/>
      <c r="AD68" s="213"/>
      <c r="AE68" s="213" t="s">
        <v>152</v>
      </c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14">
        <v>32</v>
      </c>
      <c r="B69" s="221" t="s">
        <v>240</v>
      </c>
      <c r="C69" s="268" t="s">
        <v>241</v>
      </c>
      <c r="D69" s="223" t="s">
        <v>216</v>
      </c>
      <c r="E69" s="230">
        <v>33</v>
      </c>
      <c r="F69" s="235">
        <f>H69+J69</f>
        <v>0</v>
      </c>
      <c r="G69" s="236">
        <f>ROUND(E69*F69,2)</f>
        <v>0</v>
      </c>
      <c r="H69" s="236"/>
      <c r="I69" s="236">
        <f>ROUND(E69*H69,2)</f>
        <v>0</v>
      </c>
      <c r="J69" s="236"/>
      <c r="K69" s="236">
        <f>ROUND(E69*J69,2)</f>
        <v>0</v>
      </c>
      <c r="L69" s="236">
        <v>21</v>
      </c>
      <c r="M69" s="236">
        <f>G69*(1+L69/100)</f>
        <v>0</v>
      </c>
      <c r="N69" s="223">
        <v>1.6000000000000001E-4</v>
      </c>
      <c r="O69" s="223">
        <f>ROUND(E69*N69,5)</f>
        <v>5.28E-3</v>
      </c>
      <c r="P69" s="223">
        <v>0</v>
      </c>
      <c r="Q69" s="223">
        <f>ROUND(E69*P69,5)</f>
        <v>0</v>
      </c>
      <c r="R69" s="223"/>
      <c r="S69" s="223"/>
      <c r="T69" s="224">
        <v>0.158</v>
      </c>
      <c r="U69" s="223">
        <f>ROUND(E69*T69,2)</f>
        <v>5.21</v>
      </c>
      <c r="V69" s="213"/>
      <c r="W69" s="213"/>
      <c r="X69" s="213"/>
      <c r="Y69" s="213"/>
      <c r="Z69" s="213"/>
      <c r="AA69" s="213"/>
      <c r="AB69" s="213"/>
      <c r="AC69" s="213"/>
      <c r="AD69" s="213"/>
      <c r="AE69" s="213" t="s">
        <v>152</v>
      </c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14">
        <v>33</v>
      </c>
      <c r="B70" s="221" t="s">
        <v>242</v>
      </c>
      <c r="C70" s="268" t="s">
        <v>243</v>
      </c>
      <c r="D70" s="223" t="s">
        <v>151</v>
      </c>
      <c r="E70" s="230">
        <v>42</v>
      </c>
      <c r="F70" s="235">
        <f>H70+J70</f>
        <v>0</v>
      </c>
      <c r="G70" s="236">
        <f>ROUND(E70*F70,2)</f>
        <v>0</v>
      </c>
      <c r="H70" s="236"/>
      <c r="I70" s="236">
        <f>ROUND(E70*H70,2)</f>
        <v>0</v>
      </c>
      <c r="J70" s="236"/>
      <c r="K70" s="236">
        <f>ROUND(E70*J70,2)</f>
        <v>0</v>
      </c>
      <c r="L70" s="236">
        <v>21</v>
      </c>
      <c r="M70" s="236">
        <f>G70*(1+L70/100)</f>
        <v>0</v>
      </c>
      <c r="N70" s="223">
        <v>0</v>
      </c>
      <c r="O70" s="223">
        <f>ROUND(E70*N70,5)</f>
        <v>0</v>
      </c>
      <c r="P70" s="223">
        <v>0</v>
      </c>
      <c r="Q70" s="223">
        <f>ROUND(E70*P70,5)</f>
        <v>0</v>
      </c>
      <c r="R70" s="223"/>
      <c r="S70" s="223"/>
      <c r="T70" s="224">
        <v>0.22600000000000001</v>
      </c>
      <c r="U70" s="223">
        <f>ROUND(E70*T70,2)</f>
        <v>9.49</v>
      </c>
      <c r="V70" s="213"/>
      <c r="W70" s="213"/>
      <c r="X70" s="213"/>
      <c r="Y70" s="213"/>
      <c r="Z70" s="213"/>
      <c r="AA70" s="213"/>
      <c r="AB70" s="213"/>
      <c r="AC70" s="213"/>
      <c r="AD70" s="213"/>
      <c r="AE70" s="213" t="s">
        <v>152</v>
      </c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14">
        <v>34</v>
      </c>
      <c r="B71" s="221" t="s">
        <v>244</v>
      </c>
      <c r="C71" s="268" t="s">
        <v>245</v>
      </c>
      <c r="D71" s="223" t="s">
        <v>208</v>
      </c>
      <c r="E71" s="230">
        <v>2.5828799999999998</v>
      </c>
      <c r="F71" s="235">
        <f>H71+J71</f>
        <v>0</v>
      </c>
      <c r="G71" s="236">
        <f>ROUND(E71*F71,2)</f>
        <v>0</v>
      </c>
      <c r="H71" s="236"/>
      <c r="I71" s="236">
        <f>ROUND(E71*H71,2)</f>
        <v>0</v>
      </c>
      <c r="J71" s="236"/>
      <c r="K71" s="236">
        <f>ROUND(E71*J71,2)</f>
        <v>0</v>
      </c>
      <c r="L71" s="236">
        <v>21</v>
      </c>
      <c r="M71" s="236">
        <f>G71*(1+L71/100)</f>
        <v>0</v>
      </c>
      <c r="N71" s="223">
        <v>3.1099999999999999E-3</v>
      </c>
      <c r="O71" s="223">
        <f>ROUND(E71*N71,5)</f>
        <v>8.0300000000000007E-3</v>
      </c>
      <c r="P71" s="223">
        <v>0</v>
      </c>
      <c r="Q71" s="223">
        <f>ROUND(E71*P71,5)</f>
        <v>0</v>
      </c>
      <c r="R71" s="223"/>
      <c r="S71" s="223"/>
      <c r="T71" s="224">
        <v>0</v>
      </c>
      <c r="U71" s="223">
        <f>ROUND(E71*T71,2)</f>
        <v>0</v>
      </c>
      <c r="V71" s="213"/>
      <c r="W71" s="213"/>
      <c r="X71" s="213"/>
      <c r="Y71" s="213"/>
      <c r="Z71" s="213"/>
      <c r="AA71" s="213"/>
      <c r="AB71" s="213"/>
      <c r="AC71" s="213"/>
      <c r="AD71" s="213"/>
      <c r="AE71" s="213" t="s">
        <v>152</v>
      </c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14"/>
      <c r="B72" s="221"/>
      <c r="C72" s="269" t="s">
        <v>246</v>
      </c>
      <c r="D72" s="225"/>
      <c r="E72" s="231">
        <v>7.1279999999999996E-2</v>
      </c>
      <c r="F72" s="236"/>
      <c r="G72" s="236"/>
      <c r="H72" s="236"/>
      <c r="I72" s="236"/>
      <c r="J72" s="236"/>
      <c r="K72" s="236"/>
      <c r="L72" s="236"/>
      <c r="M72" s="236"/>
      <c r="N72" s="223"/>
      <c r="O72" s="223"/>
      <c r="P72" s="223"/>
      <c r="Q72" s="223"/>
      <c r="R72" s="223"/>
      <c r="S72" s="223"/>
      <c r="T72" s="224"/>
      <c r="U72" s="223"/>
      <c r="V72" s="213"/>
      <c r="W72" s="213"/>
      <c r="X72" s="213"/>
      <c r="Y72" s="213"/>
      <c r="Z72" s="213"/>
      <c r="AA72" s="213"/>
      <c r="AB72" s="213"/>
      <c r="AC72" s="213"/>
      <c r="AD72" s="213"/>
      <c r="AE72" s="213" t="s">
        <v>154</v>
      </c>
      <c r="AF72" s="213">
        <v>0</v>
      </c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14"/>
      <c r="B73" s="221"/>
      <c r="C73" s="269" t="s">
        <v>247</v>
      </c>
      <c r="D73" s="225"/>
      <c r="E73" s="231">
        <v>0.83160000000000001</v>
      </c>
      <c r="F73" s="236"/>
      <c r="G73" s="236"/>
      <c r="H73" s="236"/>
      <c r="I73" s="236"/>
      <c r="J73" s="236"/>
      <c r="K73" s="236"/>
      <c r="L73" s="236"/>
      <c r="M73" s="236"/>
      <c r="N73" s="223"/>
      <c r="O73" s="223"/>
      <c r="P73" s="223"/>
      <c r="Q73" s="223"/>
      <c r="R73" s="223"/>
      <c r="S73" s="223"/>
      <c r="T73" s="224"/>
      <c r="U73" s="223"/>
      <c r="V73" s="213"/>
      <c r="W73" s="213"/>
      <c r="X73" s="213"/>
      <c r="Y73" s="213"/>
      <c r="Z73" s="213"/>
      <c r="AA73" s="213"/>
      <c r="AB73" s="213"/>
      <c r="AC73" s="213"/>
      <c r="AD73" s="213"/>
      <c r="AE73" s="213" t="s">
        <v>154</v>
      </c>
      <c r="AF73" s="213">
        <v>0</v>
      </c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14"/>
      <c r="B74" s="221"/>
      <c r="C74" s="269" t="s">
        <v>248</v>
      </c>
      <c r="D74" s="225"/>
      <c r="E74" s="231">
        <v>1.68</v>
      </c>
      <c r="F74" s="236"/>
      <c r="G74" s="236"/>
      <c r="H74" s="236"/>
      <c r="I74" s="236"/>
      <c r="J74" s="236"/>
      <c r="K74" s="236"/>
      <c r="L74" s="236"/>
      <c r="M74" s="236"/>
      <c r="N74" s="223"/>
      <c r="O74" s="223"/>
      <c r="P74" s="223"/>
      <c r="Q74" s="223"/>
      <c r="R74" s="223"/>
      <c r="S74" s="223"/>
      <c r="T74" s="224"/>
      <c r="U74" s="223"/>
      <c r="V74" s="213"/>
      <c r="W74" s="213"/>
      <c r="X74" s="213"/>
      <c r="Y74" s="213"/>
      <c r="Z74" s="213"/>
      <c r="AA74" s="213"/>
      <c r="AB74" s="213"/>
      <c r="AC74" s="213"/>
      <c r="AD74" s="213"/>
      <c r="AE74" s="213" t="s">
        <v>154</v>
      </c>
      <c r="AF74" s="213">
        <v>0</v>
      </c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14">
        <v>35</v>
      </c>
      <c r="B75" s="221" t="s">
        <v>249</v>
      </c>
      <c r="C75" s="268" t="s">
        <v>250</v>
      </c>
      <c r="D75" s="223" t="s">
        <v>208</v>
      </c>
      <c r="E75" s="230">
        <v>2.5639500000000002</v>
      </c>
      <c r="F75" s="235">
        <f>H75+J75</f>
        <v>0</v>
      </c>
      <c r="G75" s="236">
        <f>ROUND(E75*F75,2)</f>
        <v>0</v>
      </c>
      <c r="H75" s="236"/>
      <c r="I75" s="236">
        <f>ROUND(E75*H75,2)</f>
        <v>0</v>
      </c>
      <c r="J75" s="236"/>
      <c r="K75" s="236">
        <f>ROUND(E75*J75,2)</f>
        <v>0</v>
      </c>
      <c r="L75" s="236">
        <v>21</v>
      </c>
      <c r="M75" s="236">
        <f>G75*(1+L75/100)</f>
        <v>0</v>
      </c>
      <c r="N75" s="223">
        <v>0.55000000000000004</v>
      </c>
      <c r="O75" s="223">
        <f>ROUND(E75*N75,5)</f>
        <v>1.4101699999999999</v>
      </c>
      <c r="P75" s="223">
        <v>0</v>
      </c>
      <c r="Q75" s="223">
        <f>ROUND(E75*P75,5)</f>
        <v>0</v>
      </c>
      <c r="R75" s="223"/>
      <c r="S75" s="223"/>
      <c r="T75" s="224">
        <v>0</v>
      </c>
      <c r="U75" s="223">
        <f>ROUND(E75*T75,2)</f>
        <v>0</v>
      </c>
      <c r="V75" s="213"/>
      <c r="W75" s="213"/>
      <c r="X75" s="213"/>
      <c r="Y75" s="213"/>
      <c r="Z75" s="213"/>
      <c r="AA75" s="213"/>
      <c r="AB75" s="213"/>
      <c r="AC75" s="213"/>
      <c r="AD75" s="213"/>
      <c r="AE75" s="213" t="s">
        <v>212</v>
      </c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14"/>
      <c r="B76" s="221"/>
      <c r="C76" s="269" t="s">
        <v>251</v>
      </c>
      <c r="D76" s="225"/>
      <c r="E76" s="231"/>
      <c r="F76" s="236"/>
      <c r="G76" s="236"/>
      <c r="H76" s="236"/>
      <c r="I76" s="236"/>
      <c r="J76" s="236"/>
      <c r="K76" s="236"/>
      <c r="L76" s="236"/>
      <c r="M76" s="236"/>
      <c r="N76" s="223"/>
      <c r="O76" s="223"/>
      <c r="P76" s="223"/>
      <c r="Q76" s="223"/>
      <c r="R76" s="223"/>
      <c r="S76" s="223"/>
      <c r="T76" s="224"/>
      <c r="U76" s="223"/>
      <c r="V76" s="213"/>
      <c r="W76" s="213"/>
      <c r="X76" s="213"/>
      <c r="Y76" s="213"/>
      <c r="Z76" s="213"/>
      <c r="AA76" s="213"/>
      <c r="AB76" s="213"/>
      <c r="AC76" s="213"/>
      <c r="AD76" s="213"/>
      <c r="AE76" s="213" t="s">
        <v>154</v>
      </c>
      <c r="AF76" s="213">
        <v>0</v>
      </c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14"/>
      <c r="B77" s="221"/>
      <c r="C77" s="269" t="s">
        <v>252</v>
      </c>
      <c r="D77" s="225"/>
      <c r="E77" s="231">
        <v>0.20474999999999999</v>
      </c>
      <c r="F77" s="236"/>
      <c r="G77" s="236"/>
      <c r="H77" s="236"/>
      <c r="I77" s="236"/>
      <c r="J77" s="236"/>
      <c r="K77" s="236"/>
      <c r="L77" s="236"/>
      <c r="M77" s="236"/>
      <c r="N77" s="223"/>
      <c r="O77" s="223"/>
      <c r="P77" s="223"/>
      <c r="Q77" s="223"/>
      <c r="R77" s="223"/>
      <c r="S77" s="223"/>
      <c r="T77" s="224"/>
      <c r="U77" s="223"/>
      <c r="V77" s="213"/>
      <c r="W77" s="213"/>
      <c r="X77" s="213"/>
      <c r="Y77" s="213"/>
      <c r="Z77" s="213"/>
      <c r="AA77" s="213"/>
      <c r="AB77" s="213"/>
      <c r="AC77" s="213"/>
      <c r="AD77" s="213"/>
      <c r="AE77" s="213" t="s">
        <v>154</v>
      </c>
      <c r="AF77" s="213">
        <v>0</v>
      </c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14"/>
      <c r="B78" s="221"/>
      <c r="C78" s="269" t="s">
        <v>229</v>
      </c>
      <c r="D78" s="225"/>
      <c r="E78" s="231">
        <v>0.93600000000000005</v>
      </c>
      <c r="F78" s="236"/>
      <c r="G78" s="236"/>
      <c r="H78" s="236"/>
      <c r="I78" s="236"/>
      <c r="J78" s="236"/>
      <c r="K78" s="236"/>
      <c r="L78" s="236"/>
      <c r="M78" s="236"/>
      <c r="N78" s="223"/>
      <c r="O78" s="223"/>
      <c r="P78" s="223"/>
      <c r="Q78" s="223"/>
      <c r="R78" s="223"/>
      <c r="S78" s="223"/>
      <c r="T78" s="224"/>
      <c r="U78" s="223"/>
      <c r="V78" s="213"/>
      <c r="W78" s="213"/>
      <c r="X78" s="213"/>
      <c r="Y78" s="213"/>
      <c r="Z78" s="213"/>
      <c r="AA78" s="213"/>
      <c r="AB78" s="213"/>
      <c r="AC78" s="213"/>
      <c r="AD78" s="213"/>
      <c r="AE78" s="213" t="s">
        <v>154</v>
      </c>
      <c r="AF78" s="213">
        <v>0</v>
      </c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14"/>
      <c r="B79" s="221"/>
      <c r="C79" s="269" t="s">
        <v>253</v>
      </c>
      <c r="D79" s="225"/>
      <c r="E79" s="231"/>
      <c r="F79" s="236"/>
      <c r="G79" s="236"/>
      <c r="H79" s="236"/>
      <c r="I79" s="236"/>
      <c r="J79" s="236"/>
      <c r="K79" s="236"/>
      <c r="L79" s="236"/>
      <c r="M79" s="236"/>
      <c r="N79" s="223"/>
      <c r="O79" s="223"/>
      <c r="P79" s="223"/>
      <c r="Q79" s="223"/>
      <c r="R79" s="223"/>
      <c r="S79" s="223"/>
      <c r="T79" s="224"/>
      <c r="U79" s="223"/>
      <c r="V79" s="213"/>
      <c r="W79" s="213"/>
      <c r="X79" s="213"/>
      <c r="Y79" s="213"/>
      <c r="Z79" s="213"/>
      <c r="AA79" s="213"/>
      <c r="AB79" s="213"/>
      <c r="AC79" s="213"/>
      <c r="AD79" s="213"/>
      <c r="AE79" s="213" t="s">
        <v>154</v>
      </c>
      <c r="AF79" s="213">
        <v>0</v>
      </c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14"/>
      <c r="B80" s="221"/>
      <c r="C80" s="269" t="s">
        <v>254</v>
      </c>
      <c r="D80" s="225"/>
      <c r="E80" s="231">
        <v>0.83160000000000001</v>
      </c>
      <c r="F80" s="236"/>
      <c r="G80" s="236"/>
      <c r="H80" s="236"/>
      <c r="I80" s="236"/>
      <c r="J80" s="236"/>
      <c r="K80" s="236"/>
      <c r="L80" s="236"/>
      <c r="M80" s="236"/>
      <c r="N80" s="223"/>
      <c r="O80" s="223"/>
      <c r="P80" s="223"/>
      <c r="Q80" s="223"/>
      <c r="R80" s="223"/>
      <c r="S80" s="223"/>
      <c r="T80" s="224"/>
      <c r="U80" s="223"/>
      <c r="V80" s="213"/>
      <c r="W80" s="213"/>
      <c r="X80" s="213"/>
      <c r="Y80" s="213"/>
      <c r="Z80" s="213"/>
      <c r="AA80" s="213"/>
      <c r="AB80" s="213"/>
      <c r="AC80" s="213"/>
      <c r="AD80" s="213"/>
      <c r="AE80" s="213" t="s">
        <v>154</v>
      </c>
      <c r="AF80" s="213">
        <v>0</v>
      </c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14"/>
      <c r="B81" s="221"/>
      <c r="C81" s="271" t="s">
        <v>255</v>
      </c>
      <c r="D81" s="228"/>
      <c r="E81" s="233">
        <v>1.97235</v>
      </c>
      <c r="F81" s="236"/>
      <c r="G81" s="236"/>
      <c r="H81" s="236"/>
      <c r="I81" s="236"/>
      <c r="J81" s="236"/>
      <c r="K81" s="236"/>
      <c r="L81" s="236"/>
      <c r="M81" s="236"/>
      <c r="N81" s="223"/>
      <c r="O81" s="223"/>
      <c r="P81" s="223"/>
      <c r="Q81" s="223"/>
      <c r="R81" s="223"/>
      <c r="S81" s="223"/>
      <c r="T81" s="224"/>
      <c r="U81" s="223"/>
      <c r="V81" s="213"/>
      <c r="W81" s="213"/>
      <c r="X81" s="213"/>
      <c r="Y81" s="213"/>
      <c r="Z81" s="213"/>
      <c r="AA81" s="213"/>
      <c r="AB81" s="213"/>
      <c r="AC81" s="213"/>
      <c r="AD81" s="213"/>
      <c r="AE81" s="213" t="s">
        <v>154</v>
      </c>
      <c r="AF81" s="213">
        <v>1</v>
      </c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14"/>
      <c r="B82" s="221"/>
      <c r="C82" s="269" t="s">
        <v>256</v>
      </c>
      <c r="D82" s="225"/>
      <c r="E82" s="231">
        <v>0.59160000000000001</v>
      </c>
      <c r="F82" s="236"/>
      <c r="G82" s="236"/>
      <c r="H82" s="236"/>
      <c r="I82" s="236"/>
      <c r="J82" s="236"/>
      <c r="K82" s="236"/>
      <c r="L82" s="236"/>
      <c r="M82" s="236"/>
      <c r="N82" s="223"/>
      <c r="O82" s="223"/>
      <c r="P82" s="223"/>
      <c r="Q82" s="223"/>
      <c r="R82" s="223"/>
      <c r="S82" s="223"/>
      <c r="T82" s="224"/>
      <c r="U82" s="223"/>
      <c r="V82" s="213"/>
      <c r="W82" s="213"/>
      <c r="X82" s="213"/>
      <c r="Y82" s="213"/>
      <c r="Z82" s="213"/>
      <c r="AA82" s="213"/>
      <c r="AB82" s="213"/>
      <c r="AC82" s="213"/>
      <c r="AD82" s="213"/>
      <c r="AE82" s="213" t="s">
        <v>154</v>
      </c>
      <c r="AF82" s="213">
        <v>0</v>
      </c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14">
        <v>36</v>
      </c>
      <c r="B83" s="221" t="s">
        <v>257</v>
      </c>
      <c r="C83" s="268" t="s">
        <v>258</v>
      </c>
      <c r="D83" s="223" t="s">
        <v>208</v>
      </c>
      <c r="E83" s="230">
        <v>2.1840000000000002</v>
      </c>
      <c r="F83" s="235">
        <f>H83+J83</f>
        <v>0</v>
      </c>
      <c r="G83" s="236">
        <f>ROUND(E83*F83,2)</f>
        <v>0</v>
      </c>
      <c r="H83" s="236"/>
      <c r="I83" s="236">
        <f>ROUND(E83*H83,2)</f>
        <v>0</v>
      </c>
      <c r="J83" s="236"/>
      <c r="K83" s="236">
        <f>ROUND(E83*J83,2)</f>
        <v>0</v>
      </c>
      <c r="L83" s="236">
        <v>21</v>
      </c>
      <c r="M83" s="236">
        <f>G83*(1+L83/100)</f>
        <v>0</v>
      </c>
      <c r="N83" s="223">
        <v>0.55000000000000004</v>
      </c>
      <c r="O83" s="223">
        <f>ROUND(E83*N83,5)</f>
        <v>1.2012</v>
      </c>
      <c r="P83" s="223">
        <v>0</v>
      </c>
      <c r="Q83" s="223">
        <f>ROUND(E83*P83,5)</f>
        <v>0</v>
      </c>
      <c r="R83" s="223"/>
      <c r="S83" s="223"/>
      <c r="T83" s="224">
        <v>0</v>
      </c>
      <c r="U83" s="223">
        <f>ROUND(E83*T83,2)</f>
        <v>0</v>
      </c>
      <c r="V83" s="213"/>
      <c r="W83" s="213"/>
      <c r="X83" s="213"/>
      <c r="Y83" s="213"/>
      <c r="Z83" s="213"/>
      <c r="AA83" s="213"/>
      <c r="AB83" s="213"/>
      <c r="AC83" s="213"/>
      <c r="AD83" s="213"/>
      <c r="AE83" s="213" t="s">
        <v>152</v>
      </c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14"/>
      <c r="B84" s="221"/>
      <c r="C84" s="269" t="s">
        <v>248</v>
      </c>
      <c r="D84" s="225"/>
      <c r="E84" s="231">
        <v>1.68</v>
      </c>
      <c r="F84" s="236"/>
      <c r="G84" s="236"/>
      <c r="H84" s="236"/>
      <c r="I84" s="236"/>
      <c r="J84" s="236"/>
      <c r="K84" s="236"/>
      <c r="L84" s="236"/>
      <c r="M84" s="236"/>
      <c r="N84" s="223"/>
      <c r="O84" s="223"/>
      <c r="P84" s="223"/>
      <c r="Q84" s="223"/>
      <c r="R84" s="223"/>
      <c r="S84" s="223"/>
      <c r="T84" s="224"/>
      <c r="U84" s="223"/>
      <c r="V84" s="213"/>
      <c r="W84" s="213"/>
      <c r="X84" s="213"/>
      <c r="Y84" s="213"/>
      <c r="Z84" s="213"/>
      <c r="AA84" s="213"/>
      <c r="AB84" s="213"/>
      <c r="AC84" s="213"/>
      <c r="AD84" s="213"/>
      <c r="AE84" s="213" t="s">
        <v>154</v>
      </c>
      <c r="AF84" s="213">
        <v>0</v>
      </c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14"/>
      <c r="B85" s="221"/>
      <c r="C85" s="269" t="s">
        <v>259</v>
      </c>
      <c r="D85" s="225"/>
      <c r="E85" s="231">
        <v>0.504</v>
      </c>
      <c r="F85" s="236"/>
      <c r="G85" s="236"/>
      <c r="H85" s="236"/>
      <c r="I85" s="236"/>
      <c r="J85" s="236"/>
      <c r="K85" s="236"/>
      <c r="L85" s="236"/>
      <c r="M85" s="236"/>
      <c r="N85" s="223"/>
      <c r="O85" s="223"/>
      <c r="P85" s="223"/>
      <c r="Q85" s="223"/>
      <c r="R85" s="223"/>
      <c r="S85" s="223"/>
      <c r="T85" s="224"/>
      <c r="U85" s="223"/>
      <c r="V85" s="213"/>
      <c r="W85" s="213"/>
      <c r="X85" s="213"/>
      <c r="Y85" s="213"/>
      <c r="Z85" s="213"/>
      <c r="AA85" s="213"/>
      <c r="AB85" s="213"/>
      <c r="AC85" s="213"/>
      <c r="AD85" s="213"/>
      <c r="AE85" s="213" t="s">
        <v>154</v>
      </c>
      <c r="AF85" s="213">
        <v>0</v>
      </c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14">
        <v>37</v>
      </c>
      <c r="B86" s="221" t="s">
        <v>260</v>
      </c>
      <c r="C86" s="268" t="s">
        <v>261</v>
      </c>
      <c r="D86" s="223" t="s">
        <v>208</v>
      </c>
      <c r="E86" s="230">
        <v>9.2579999999999996E-2</v>
      </c>
      <c r="F86" s="235">
        <f>H86+J86</f>
        <v>0</v>
      </c>
      <c r="G86" s="236">
        <f>ROUND(E86*F86,2)</f>
        <v>0</v>
      </c>
      <c r="H86" s="236"/>
      <c r="I86" s="236">
        <f>ROUND(E86*H86,2)</f>
        <v>0</v>
      </c>
      <c r="J86" s="236"/>
      <c r="K86" s="236">
        <f>ROUND(E86*J86,2)</f>
        <v>0</v>
      </c>
      <c r="L86" s="236">
        <v>21</v>
      </c>
      <c r="M86" s="236">
        <f>G86*(1+L86/100)</f>
        <v>0</v>
      </c>
      <c r="N86" s="223">
        <v>0.77</v>
      </c>
      <c r="O86" s="223">
        <f>ROUND(E86*N86,5)</f>
        <v>7.1290000000000006E-2</v>
      </c>
      <c r="P86" s="223">
        <v>0</v>
      </c>
      <c r="Q86" s="223">
        <f>ROUND(E86*P86,5)</f>
        <v>0</v>
      </c>
      <c r="R86" s="223"/>
      <c r="S86" s="223"/>
      <c r="T86" s="224">
        <v>0</v>
      </c>
      <c r="U86" s="223">
        <f>ROUND(E86*T86,2)</f>
        <v>0</v>
      </c>
      <c r="V86" s="213"/>
      <c r="W86" s="213"/>
      <c r="X86" s="213"/>
      <c r="Y86" s="213"/>
      <c r="Z86" s="213"/>
      <c r="AA86" s="213"/>
      <c r="AB86" s="213"/>
      <c r="AC86" s="213"/>
      <c r="AD86" s="213"/>
      <c r="AE86" s="213" t="s">
        <v>152</v>
      </c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14"/>
      <c r="B87" s="221"/>
      <c r="C87" s="269" t="s">
        <v>246</v>
      </c>
      <c r="D87" s="225"/>
      <c r="E87" s="231">
        <v>7.1279999999999996E-2</v>
      </c>
      <c r="F87" s="236"/>
      <c r="G87" s="236"/>
      <c r="H87" s="236"/>
      <c r="I87" s="236"/>
      <c r="J87" s="236"/>
      <c r="K87" s="236"/>
      <c r="L87" s="236"/>
      <c r="M87" s="236"/>
      <c r="N87" s="223"/>
      <c r="O87" s="223"/>
      <c r="P87" s="223"/>
      <c r="Q87" s="223"/>
      <c r="R87" s="223"/>
      <c r="S87" s="223"/>
      <c r="T87" s="224"/>
      <c r="U87" s="223"/>
      <c r="V87" s="213"/>
      <c r="W87" s="213"/>
      <c r="X87" s="213"/>
      <c r="Y87" s="213"/>
      <c r="Z87" s="213"/>
      <c r="AA87" s="213"/>
      <c r="AB87" s="213"/>
      <c r="AC87" s="213"/>
      <c r="AD87" s="213"/>
      <c r="AE87" s="213" t="s">
        <v>154</v>
      </c>
      <c r="AF87" s="213">
        <v>0</v>
      </c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14"/>
      <c r="B88" s="221"/>
      <c r="C88" s="269" t="s">
        <v>262</v>
      </c>
      <c r="D88" s="225"/>
      <c r="E88" s="231">
        <v>2.1299999999999999E-2</v>
      </c>
      <c r="F88" s="236"/>
      <c r="G88" s="236"/>
      <c r="H88" s="236"/>
      <c r="I88" s="236"/>
      <c r="J88" s="236"/>
      <c r="K88" s="236"/>
      <c r="L88" s="236"/>
      <c r="M88" s="236"/>
      <c r="N88" s="223"/>
      <c r="O88" s="223"/>
      <c r="P88" s="223"/>
      <c r="Q88" s="223"/>
      <c r="R88" s="223"/>
      <c r="S88" s="223"/>
      <c r="T88" s="224"/>
      <c r="U88" s="223"/>
      <c r="V88" s="213"/>
      <c r="W88" s="213"/>
      <c r="X88" s="213"/>
      <c r="Y88" s="213"/>
      <c r="Z88" s="213"/>
      <c r="AA88" s="213"/>
      <c r="AB88" s="213"/>
      <c r="AC88" s="213"/>
      <c r="AD88" s="213"/>
      <c r="AE88" s="213" t="s">
        <v>154</v>
      </c>
      <c r="AF88" s="213">
        <v>0</v>
      </c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14">
        <v>38</v>
      </c>
      <c r="B89" s="221" t="s">
        <v>263</v>
      </c>
      <c r="C89" s="268" t="s">
        <v>264</v>
      </c>
      <c r="D89" s="223" t="s">
        <v>151</v>
      </c>
      <c r="E89" s="230">
        <v>159.25572</v>
      </c>
      <c r="F89" s="235">
        <f>H89+J89</f>
        <v>0</v>
      </c>
      <c r="G89" s="236">
        <f>ROUND(E89*F89,2)</f>
        <v>0</v>
      </c>
      <c r="H89" s="236"/>
      <c r="I89" s="236">
        <f>ROUND(E89*H89,2)</f>
        <v>0</v>
      </c>
      <c r="J89" s="236"/>
      <c r="K89" s="236">
        <f>ROUND(E89*J89,2)</f>
        <v>0</v>
      </c>
      <c r="L89" s="236">
        <v>21</v>
      </c>
      <c r="M89" s="236">
        <f>G89*(1+L89/100)</f>
        <v>0</v>
      </c>
      <c r="N89" s="223">
        <v>0</v>
      </c>
      <c r="O89" s="223">
        <f>ROUND(E89*N89,5)</f>
        <v>0</v>
      </c>
      <c r="P89" s="223">
        <v>0</v>
      </c>
      <c r="Q89" s="223">
        <f>ROUND(E89*P89,5)</f>
        <v>0</v>
      </c>
      <c r="R89" s="223"/>
      <c r="S89" s="223"/>
      <c r="T89" s="224">
        <v>8.2989999999999994E-2</v>
      </c>
      <c r="U89" s="223">
        <f>ROUND(E89*T89,2)</f>
        <v>13.22</v>
      </c>
      <c r="V89" s="213"/>
      <c r="W89" s="213"/>
      <c r="X89" s="213"/>
      <c r="Y89" s="213"/>
      <c r="Z89" s="213"/>
      <c r="AA89" s="213"/>
      <c r="AB89" s="213"/>
      <c r="AC89" s="213"/>
      <c r="AD89" s="213"/>
      <c r="AE89" s="213" t="s">
        <v>152</v>
      </c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14"/>
      <c r="B90" s="221"/>
      <c r="C90" s="272" t="s">
        <v>265</v>
      </c>
      <c r="D90" s="229"/>
      <c r="E90" s="234"/>
      <c r="F90" s="238"/>
      <c r="G90" s="239"/>
      <c r="H90" s="236"/>
      <c r="I90" s="236"/>
      <c r="J90" s="236"/>
      <c r="K90" s="236"/>
      <c r="L90" s="236"/>
      <c r="M90" s="236"/>
      <c r="N90" s="223"/>
      <c r="O90" s="223"/>
      <c r="P90" s="223"/>
      <c r="Q90" s="223"/>
      <c r="R90" s="223"/>
      <c r="S90" s="223"/>
      <c r="T90" s="224"/>
      <c r="U90" s="223"/>
      <c r="V90" s="213"/>
      <c r="W90" s="213"/>
      <c r="X90" s="213"/>
      <c r="Y90" s="213"/>
      <c r="Z90" s="213"/>
      <c r="AA90" s="213"/>
      <c r="AB90" s="213"/>
      <c r="AC90" s="213"/>
      <c r="AD90" s="213"/>
      <c r="AE90" s="213" t="s">
        <v>266</v>
      </c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6" t="str">
        <f>C90</f>
        <v>- včetně sražení hran</v>
      </c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14"/>
      <c r="B91" s="221"/>
      <c r="C91" s="269" t="s">
        <v>251</v>
      </c>
      <c r="D91" s="225"/>
      <c r="E91" s="231"/>
      <c r="F91" s="236"/>
      <c r="G91" s="236"/>
      <c r="H91" s="236"/>
      <c r="I91" s="236"/>
      <c r="J91" s="236"/>
      <c r="K91" s="236"/>
      <c r="L91" s="236"/>
      <c r="M91" s="236"/>
      <c r="N91" s="223"/>
      <c r="O91" s="223"/>
      <c r="P91" s="223"/>
      <c r="Q91" s="223"/>
      <c r="R91" s="223"/>
      <c r="S91" s="223"/>
      <c r="T91" s="224"/>
      <c r="U91" s="223"/>
      <c r="V91" s="213"/>
      <c r="W91" s="213"/>
      <c r="X91" s="213"/>
      <c r="Y91" s="213"/>
      <c r="Z91" s="213"/>
      <c r="AA91" s="213"/>
      <c r="AB91" s="213"/>
      <c r="AC91" s="213"/>
      <c r="AD91" s="213"/>
      <c r="AE91" s="213" t="s">
        <v>154</v>
      </c>
      <c r="AF91" s="213">
        <v>0</v>
      </c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14"/>
      <c r="B92" s="221"/>
      <c r="C92" s="269" t="s">
        <v>267</v>
      </c>
      <c r="D92" s="225"/>
      <c r="E92" s="231">
        <v>7.6440000000000001</v>
      </c>
      <c r="F92" s="236"/>
      <c r="G92" s="236"/>
      <c r="H92" s="236"/>
      <c r="I92" s="236"/>
      <c r="J92" s="236"/>
      <c r="K92" s="236"/>
      <c r="L92" s="236"/>
      <c r="M92" s="236"/>
      <c r="N92" s="223"/>
      <c r="O92" s="223"/>
      <c r="P92" s="223"/>
      <c r="Q92" s="223"/>
      <c r="R92" s="223"/>
      <c r="S92" s="223"/>
      <c r="T92" s="224"/>
      <c r="U92" s="223"/>
      <c r="V92" s="213"/>
      <c r="W92" s="213"/>
      <c r="X92" s="213"/>
      <c r="Y92" s="213"/>
      <c r="Z92" s="213"/>
      <c r="AA92" s="213"/>
      <c r="AB92" s="213"/>
      <c r="AC92" s="213"/>
      <c r="AD92" s="213"/>
      <c r="AE92" s="213" t="s">
        <v>154</v>
      </c>
      <c r="AF92" s="213">
        <v>0</v>
      </c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14"/>
      <c r="B93" s="221"/>
      <c r="C93" s="269" t="s">
        <v>268</v>
      </c>
      <c r="D93" s="225"/>
      <c r="E93" s="231">
        <v>34.944000000000003</v>
      </c>
      <c r="F93" s="236"/>
      <c r="G93" s="236"/>
      <c r="H93" s="236"/>
      <c r="I93" s="236"/>
      <c r="J93" s="236"/>
      <c r="K93" s="236"/>
      <c r="L93" s="236"/>
      <c r="M93" s="236"/>
      <c r="N93" s="223"/>
      <c r="O93" s="223"/>
      <c r="P93" s="223"/>
      <c r="Q93" s="223"/>
      <c r="R93" s="223"/>
      <c r="S93" s="223"/>
      <c r="T93" s="224"/>
      <c r="U93" s="223"/>
      <c r="V93" s="213"/>
      <c r="W93" s="213"/>
      <c r="X93" s="213"/>
      <c r="Y93" s="213"/>
      <c r="Z93" s="213"/>
      <c r="AA93" s="213"/>
      <c r="AB93" s="213"/>
      <c r="AC93" s="213"/>
      <c r="AD93" s="213"/>
      <c r="AE93" s="213" t="s">
        <v>154</v>
      </c>
      <c r="AF93" s="213">
        <v>0</v>
      </c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14"/>
      <c r="B94" s="221"/>
      <c r="C94" s="269" t="s">
        <v>253</v>
      </c>
      <c r="D94" s="225"/>
      <c r="E94" s="231"/>
      <c r="F94" s="236"/>
      <c r="G94" s="236"/>
      <c r="H94" s="236"/>
      <c r="I94" s="236"/>
      <c r="J94" s="236"/>
      <c r="K94" s="236"/>
      <c r="L94" s="236"/>
      <c r="M94" s="236"/>
      <c r="N94" s="223"/>
      <c r="O94" s="223"/>
      <c r="P94" s="223"/>
      <c r="Q94" s="223"/>
      <c r="R94" s="223"/>
      <c r="S94" s="223"/>
      <c r="T94" s="224"/>
      <c r="U94" s="223"/>
      <c r="V94" s="213"/>
      <c r="W94" s="213"/>
      <c r="X94" s="213"/>
      <c r="Y94" s="213"/>
      <c r="Z94" s="213"/>
      <c r="AA94" s="213"/>
      <c r="AB94" s="213"/>
      <c r="AC94" s="213"/>
      <c r="AD94" s="213"/>
      <c r="AE94" s="213" t="s">
        <v>154</v>
      </c>
      <c r="AF94" s="213">
        <v>0</v>
      </c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14"/>
      <c r="B95" s="221"/>
      <c r="C95" s="269" t="s">
        <v>269</v>
      </c>
      <c r="D95" s="225"/>
      <c r="E95" s="231">
        <v>1.08108</v>
      </c>
      <c r="F95" s="236"/>
      <c r="G95" s="236"/>
      <c r="H95" s="236"/>
      <c r="I95" s="236"/>
      <c r="J95" s="236"/>
      <c r="K95" s="236"/>
      <c r="L95" s="236"/>
      <c r="M95" s="236"/>
      <c r="N95" s="223"/>
      <c r="O95" s="223"/>
      <c r="P95" s="223"/>
      <c r="Q95" s="223"/>
      <c r="R95" s="223"/>
      <c r="S95" s="223"/>
      <c r="T95" s="224"/>
      <c r="U95" s="223"/>
      <c r="V95" s="213"/>
      <c r="W95" s="213"/>
      <c r="X95" s="213"/>
      <c r="Y95" s="213"/>
      <c r="Z95" s="213"/>
      <c r="AA95" s="213"/>
      <c r="AB95" s="213"/>
      <c r="AC95" s="213"/>
      <c r="AD95" s="213"/>
      <c r="AE95" s="213" t="s">
        <v>154</v>
      </c>
      <c r="AF95" s="213">
        <v>0</v>
      </c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14"/>
      <c r="B96" s="221"/>
      <c r="C96" s="269" t="s">
        <v>270</v>
      </c>
      <c r="D96" s="225"/>
      <c r="E96" s="231"/>
      <c r="F96" s="236"/>
      <c r="G96" s="236"/>
      <c r="H96" s="236"/>
      <c r="I96" s="236"/>
      <c r="J96" s="236"/>
      <c r="K96" s="236"/>
      <c r="L96" s="236"/>
      <c r="M96" s="236"/>
      <c r="N96" s="223"/>
      <c r="O96" s="223"/>
      <c r="P96" s="223"/>
      <c r="Q96" s="223"/>
      <c r="R96" s="223"/>
      <c r="S96" s="223"/>
      <c r="T96" s="224"/>
      <c r="U96" s="223"/>
      <c r="V96" s="213"/>
      <c r="W96" s="213"/>
      <c r="X96" s="213"/>
      <c r="Y96" s="213"/>
      <c r="Z96" s="213"/>
      <c r="AA96" s="213"/>
      <c r="AB96" s="213"/>
      <c r="AC96" s="213"/>
      <c r="AD96" s="213"/>
      <c r="AE96" s="213" t="s">
        <v>154</v>
      </c>
      <c r="AF96" s="213">
        <v>0</v>
      </c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14"/>
      <c r="B97" s="221"/>
      <c r="C97" s="269" t="s">
        <v>271</v>
      </c>
      <c r="D97" s="225"/>
      <c r="E97" s="231">
        <v>0.92664000000000002</v>
      </c>
      <c r="F97" s="236"/>
      <c r="G97" s="236"/>
      <c r="H97" s="236"/>
      <c r="I97" s="236"/>
      <c r="J97" s="236"/>
      <c r="K97" s="236"/>
      <c r="L97" s="236"/>
      <c r="M97" s="236"/>
      <c r="N97" s="223"/>
      <c r="O97" s="223"/>
      <c r="P97" s="223"/>
      <c r="Q97" s="223"/>
      <c r="R97" s="223"/>
      <c r="S97" s="223"/>
      <c r="T97" s="224"/>
      <c r="U97" s="223"/>
      <c r="V97" s="213"/>
      <c r="W97" s="213"/>
      <c r="X97" s="213"/>
      <c r="Y97" s="213"/>
      <c r="Z97" s="213"/>
      <c r="AA97" s="213"/>
      <c r="AB97" s="213"/>
      <c r="AC97" s="213"/>
      <c r="AD97" s="213"/>
      <c r="AE97" s="213" t="s">
        <v>154</v>
      </c>
      <c r="AF97" s="213">
        <v>0</v>
      </c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5">
      <c r="A98" s="214"/>
      <c r="B98" s="221"/>
      <c r="C98" s="269" t="s">
        <v>272</v>
      </c>
      <c r="D98" s="225"/>
      <c r="E98" s="231"/>
      <c r="F98" s="236"/>
      <c r="G98" s="236"/>
      <c r="H98" s="236"/>
      <c r="I98" s="236"/>
      <c r="J98" s="236"/>
      <c r="K98" s="236"/>
      <c r="L98" s="236"/>
      <c r="M98" s="236"/>
      <c r="N98" s="223"/>
      <c r="O98" s="223"/>
      <c r="P98" s="223"/>
      <c r="Q98" s="223"/>
      <c r="R98" s="223"/>
      <c r="S98" s="223"/>
      <c r="T98" s="224"/>
      <c r="U98" s="223"/>
      <c r="V98" s="213"/>
      <c r="W98" s="213"/>
      <c r="X98" s="213"/>
      <c r="Y98" s="213"/>
      <c r="Z98" s="213"/>
      <c r="AA98" s="213"/>
      <c r="AB98" s="213"/>
      <c r="AC98" s="213"/>
      <c r="AD98" s="213"/>
      <c r="AE98" s="213" t="s">
        <v>154</v>
      </c>
      <c r="AF98" s="213">
        <v>0</v>
      </c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5">
      <c r="A99" s="214"/>
      <c r="B99" s="221"/>
      <c r="C99" s="269" t="s">
        <v>273</v>
      </c>
      <c r="D99" s="225"/>
      <c r="E99" s="231">
        <v>114.66</v>
      </c>
      <c r="F99" s="236"/>
      <c r="G99" s="236"/>
      <c r="H99" s="236"/>
      <c r="I99" s="236"/>
      <c r="J99" s="236"/>
      <c r="K99" s="236"/>
      <c r="L99" s="236"/>
      <c r="M99" s="236"/>
      <c r="N99" s="223"/>
      <c r="O99" s="223"/>
      <c r="P99" s="223"/>
      <c r="Q99" s="223"/>
      <c r="R99" s="223"/>
      <c r="S99" s="223"/>
      <c r="T99" s="224"/>
      <c r="U99" s="223"/>
      <c r="V99" s="213"/>
      <c r="W99" s="213"/>
      <c r="X99" s="213"/>
      <c r="Y99" s="213"/>
      <c r="Z99" s="213"/>
      <c r="AA99" s="213"/>
      <c r="AB99" s="213"/>
      <c r="AC99" s="213"/>
      <c r="AD99" s="213"/>
      <c r="AE99" s="213" t="s">
        <v>154</v>
      </c>
      <c r="AF99" s="213">
        <v>0</v>
      </c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5">
      <c r="A100" s="214">
        <v>39</v>
      </c>
      <c r="B100" s="221" t="s">
        <v>274</v>
      </c>
      <c r="C100" s="268" t="s">
        <v>275</v>
      </c>
      <c r="D100" s="223" t="s">
        <v>178</v>
      </c>
      <c r="E100" s="230">
        <v>3.706</v>
      </c>
      <c r="F100" s="235">
        <f>H100+J100</f>
        <v>0</v>
      </c>
      <c r="G100" s="236">
        <f>ROUND(E100*F100,2)</f>
        <v>0</v>
      </c>
      <c r="H100" s="236"/>
      <c r="I100" s="236">
        <f>ROUND(E100*H100,2)</f>
        <v>0</v>
      </c>
      <c r="J100" s="236"/>
      <c r="K100" s="236">
        <f>ROUND(E100*J100,2)</f>
        <v>0</v>
      </c>
      <c r="L100" s="236">
        <v>21</v>
      </c>
      <c r="M100" s="236">
        <f>G100*(1+L100/100)</f>
        <v>0</v>
      </c>
      <c r="N100" s="223">
        <v>0</v>
      </c>
      <c r="O100" s="223">
        <f>ROUND(E100*N100,5)</f>
        <v>0</v>
      </c>
      <c r="P100" s="223">
        <v>0</v>
      </c>
      <c r="Q100" s="223">
        <f>ROUND(E100*P100,5)</f>
        <v>0</v>
      </c>
      <c r="R100" s="223"/>
      <c r="S100" s="223"/>
      <c r="T100" s="224">
        <v>1.863</v>
      </c>
      <c r="U100" s="223">
        <f>ROUND(E100*T100,2)</f>
        <v>6.9</v>
      </c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 t="s">
        <v>152</v>
      </c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x14ac:dyDescent="0.25">
      <c r="A101" s="215" t="s">
        <v>147</v>
      </c>
      <c r="B101" s="222" t="s">
        <v>114</v>
      </c>
      <c r="C101" s="270" t="s">
        <v>115</v>
      </c>
      <c r="D101" s="226"/>
      <c r="E101" s="232"/>
      <c r="F101" s="237"/>
      <c r="G101" s="237">
        <f>SUMIF(AE102:AE106,"&lt;&gt;NOR",G102:G106)</f>
        <v>0</v>
      </c>
      <c r="H101" s="237"/>
      <c r="I101" s="237">
        <f>SUM(I102:I106)</f>
        <v>0</v>
      </c>
      <c r="J101" s="237"/>
      <c r="K101" s="237">
        <f>SUM(K102:K106)</f>
        <v>0</v>
      </c>
      <c r="L101" s="237"/>
      <c r="M101" s="237">
        <f>SUM(M102:M106)</f>
        <v>0</v>
      </c>
      <c r="N101" s="226"/>
      <c r="O101" s="226">
        <f>SUM(O102:O106)</f>
        <v>2.5200000000000001E-3</v>
      </c>
      <c r="P101" s="226"/>
      <c r="Q101" s="226">
        <f>SUM(Q102:Q106)</f>
        <v>0</v>
      </c>
      <c r="R101" s="226"/>
      <c r="S101" s="226"/>
      <c r="T101" s="227"/>
      <c r="U101" s="226">
        <f>SUM(U102:U106)</f>
        <v>0.69000000000000006</v>
      </c>
      <c r="AE101" t="s">
        <v>148</v>
      </c>
    </row>
    <row r="102" spans="1:60" outlineLevel="1" x14ac:dyDescent="0.25">
      <c r="A102" s="214">
        <v>40</v>
      </c>
      <c r="B102" s="221" t="s">
        <v>276</v>
      </c>
      <c r="C102" s="268" t="s">
        <v>277</v>
      </c>
      <c r="D102" s="223" t="s">
        <v>216</v>
      </c>
      <c r="E102" s="230">
        <v>6</v>
      </c>
      <c r="F102" s="235">
        <f>H102+J102</f>
        <v>0</v>
      </c>
      <c r="G102" s="236">
        <f>ROUND(E102*F102,2)</f>
        <v>0</v>
      </c>
      <c r="H102" s="236"/>
      <c r="I102" s="236">
        <f>ROUND(E102*H102,2)</f>
        <v>0</v>
      </c>
      <c r="J102" s="236"/>
      <c r="K102" s="236">
        <f>ROUND(E102*J102,2)</f>
        <v>0</v>
      </c>
      <c r="L102" s="236">
        <v>21</v>
      </c>
      <c r="M102" s="236">
        <f>G102*(1+L102/100)</f>
        <v>0</v>
      </c>
      <c r="N102" s="223">
        <v>4.2000000000000002E-4</v>
      </c>
      <c r="O102" s="223">
        <f>ROUND(E102*N102,5)</f>
        <v>2.5200000000000001E-3</v>
      </c>
      <c r="P102" s="223">
        <v>0</v>
      </c>
      <c r="Q102" s="223">
        <f>ROUND(E102*P102,5)</f>
        <v>0</v>
      </c>
      <c r="R102" s="223"/>
      <c r="S102" s="223"/>
      <c r="T102" s="224">
        <v>0.11269999999999999</v>
      </c>
      <c r="U102" s="223">
        <f>ROUND(E102*T102,2)</f>
        <v>0.68</v>
      </c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 t="s">
        <v>152</v>
      </c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14"/>
      <c r="B103" s="221"/>
      <c r="C103" s="272" t="s">
        <v>278</v>
      </c>
      <c r="D103" s="229"/>
      <c r="E103" s="234"/>
      <c r="F103" s="238"/>
      <c r="G103" s="239"/>
      <c r="H103" s="236"/>
      <c r="I103" s="236"/>
      <c r="J103" s="236"/>
      <c r="K103" s="236"/>
      <c r="L103" s="236"/>
      <c r="M103" s="236"/>
      <c r="N103" s="223"/>
      <c r="O103" s="223"/>
      <c r="P103" s="223"/>
      <c r="Q103" s="223"/>
      <c r="R103" s="223"/>
      <c r="S103" s="223"/>
      <c r="T103" s="224"/>
      <c r="U103" s="22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 t="s">
        <v>266</v>
      </c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6" t="str">
        <f>C103</f>
        <v>- průběžný pásek na každé straně střechy při hřebeni</v>
      </c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5">
      <c r="A104" s="214"/>
      <c r="B104" s="221"/>
      <c r="C104" s="272" t="s">
        <v>279</v>
      </c>
      <c r="D104" s="229"/>
      <c r="E104" s="234"/>
      <c r="F104" s="238"/>
      <c r="G104" s="239"/>
      <c r="H104" s="236"/>
      <c r="I104" s="236"/>
      <c r="J104" s="236"/>
      <c r="K104" s="236"/>
      <c r="L104" s="236"/>
      <c r="M104" s="236"/>
      <c r="N104" s="223"/>
      <c r="O104" s="223"/>
      <c r="P104" s="223"/>
      <c r="Q104" s="223"/>
      <c r="R104" s="223"/>
      <c r="S104" s="223"/>
      <c r="T104" s="224"/>
      <c r="U104" s="22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 t="s">
        <v>266</v>
      </c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6" t="str">
        <f>C104</f>
        <v>- bude z horní (vnější) strany přibit na šindele</v>
      </c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5">
      <c r="A105" s="214"/>
      <c r="B105" s="221"/>
      <c r="C105" s="269" t="s">
        <v>280</v>
      </c>
      <c r="D105" s="225"/>
      <c r="E105" s="231">
        <v>6</v>
      </c>
      <c r="F105" s="236"/>
      <c r="G105" s="236"/>
      <c r="H105" s="236"/>
      <c r="I105" s="236"/>
      <c r="J105" s="236"/>
      <c r="K105" s="236"/>
      <c r="L105" s="236"/>
      <c r="M105" s="236"/>
      <c r="N105" s="223"/>
      <c r="O105" s="223"/>
      <c r="P105" s="223"/>
      <c r="Q105" s="223"/>
      <c r="R105" s="223"/>
      <c r="S105" s="223"/>
      <c r="T105" s="224"/>
      <c r="U105" s="22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 t="s">
        <v>154</v>
      </c>
      <c r="AF105" s="213">
        <v>0</v>
      </c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5">
      <c r="A106" s="214">
        <v>41</v>
      </c>
      <c r="B106" s="221" t="s">
        <v>281</v>
      </c>
      <c r="C106" s="268" t="s">
        <v>282</v>
      </c>
      <c r="D106" s="223" t="s">
        <v>178</v>
      </c>
      <c r="E106" s="230">
        <v>3.0000000000000001E-3</v>
      </c>
      <c r="F106" s="235">
        <f>H106+J106</f>
        <v>0</v>
      </c>
      <c r="G106" s="236">
        <f>ROUND(E106*F106,2)</f>
        <v>0</v>
      </c>
      <c r="H106" s="236"/>
      <c r="I106" s="236">
        <f>ROUND(E106*H106,2)</f>
        <v>0</v>
      </c>
      <c r="J106" s="236"/>
      <c r="K106" s="236">
        <f>ROUND(E106*J106,2)</f>
        <v>0</v>
      </c>
      <c r="L106" s="236">
        <v>21</v>
      </c>
      <c r="M106" s="236">
        <f>G106*(1+L106/100)</f>
        <v>0</v>
      </c>
      <c r="N106" s="223">
        <v>0</v>
      </c>
      <c r="O106" s="223">
        <f>ROUND(E106*N106,5)</f>
        <v>0</v>
      </c>
      <c r="P106" s="223">
        <v>0</v>
      </c>
      <c r="Q106" s="223">
        <f>ROUND(E106*P106,5)</f>
        <v>0</v>
      </c>
      <c r="R106" s="223"/>
      <c r="S106" s="223"/>
      <c r="T106" s="224">
        <v>4.9470000000000001</v>
      </c>
      <c r="U106" s="223">
        <f>ROUND(E106*T106,2)</f>
        <v>0.01</v>
      </c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 t="s">
        <v>152</v>
      </c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x14ac:dyDescent="0.25">
      <c r="A107" s="215" t="s">
        <v>147</v>
      </c>
      <c r="B107" s="222" t="s">
        <v>116</v>
      </c>
      <c r="C107" s="270" t="s">
        <v>117</v>
      </c>
      <c r="D107" s="226"/>
      <c r="E107" s="232"/>
      <c r="F107" s="237"/>
      <c r="G107" s="237">
        <f>SUMIF(AE108:AE115,"&lt;&gt;NOR",G108:G115)</f>
        <v>0</v>
      </c>
      <c r="H107" s="237"/>
      <c r="I107" s="237">
        <f>SUM(I108:I115)</f>
        <v>0</v>
      </c>
      <c r="J107" s="237"/>
      <c r="K107" s="237">
        <f>SUM(K108:K115)</f>
        <v>0</v>
      </c>
      <c r="L107" s="237"/>
      <c r="M107" s="237">
        <f>SUM(M108:M115)</f>
        <v>0</v>
      </c>
      <c r="N107" s="226"/>
      <c r="O107" s="226">
        <f>SUM(O108:O115)</f>
        <v>2.34</v>
      </c>
      <c r="P107" s="226"/>
      <c r="Q107" s="226">
        <f>SUM(Q108:Q115)</f>
        <v>2.34</v>
      </c>
      <c r="R107" s="226"/>
      <c r="S107" s="226"/>
      <c r="T107" s="227"/>
      <c r="U107" s="226">
        <f>SUM(U108:U115)</f>
        <v>170.29999999999998</v>
      </c>
      <c r="AE107" t="s">
        <v>148</v>
      </c>
    </row>
    <row r="108" spans="1:60" outlineLevel="1" x14ac:dyDescent="0.25">
      <c r="A108" s="214">
        <v>42</v>
      </c>
      <c r="B108" s="221" t="s">
        <v>283</v>
      </c>
      <c r="C108" s="268" t="s">
        <v>284</v>
      </c>
      <c r="D108" s="223" t="s">
        <v>151</v>
      </c>
      <c r="E108" s="230">
        <v>130</v>
      </c>
      <c r="F108" s="235">
        <f>H108+J108</f>
        <v>0</v>
      </c>
      <c r="G108" s="236">
        <f>ROUND(E108*F108,2)</f>
        <v>0</v>
      </c>
      <c r="H108" s="236"/>
      <c r="I108" s="236">
        <f>ROUND(E108*H108,2)</f>
        <v>0</v>
      </c>
      <c r="J108" s="236"/>
      <c r="K108" s="236">
        <f>ROUND(E108*J108,2)</f>
        <v>0</v>
      </c>
      <c r="L108" s="236">
        <v>21</v>
      </c>
      <c r="M108" s="236">
        <f>G108*(1+L108/100)</f>
        <v>0</v>
      </c>
      <c r="N108" s="223">
        <v>0</v>
      </c>
      <c r="O108" s="223">
        <f>ROUND(E108*N108,5)</f>
        <v>0</v>
      </c>
      <c r="P108" s="223">
        <v>1.7999999999999999E-2</v>
      </c>
      <c r="Q108" s="223">
        <f>ROUND(E108*P108,5)</f>
        <v>2.34</v>
      </c>
      <c r="R108" s="223"/>
      <c r="S108" s="223"/>
      <c r="T108" s="224">
        <v>0.33400000000000002</v>
      </c>
      <c r="U108" s="223">
        <f>ROUND(E108*T108,2)</f>
        <v>43.42</v>
      </c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 t="s">
        <v>152</v>
      </c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5">
      <c r="A109" s="214"/>
      <c r="B109" s="221"/>
      <c r="C109" s="269" t="s">
        <v>203</v>
      </c>
      <c r="D109" s="225"/>
      <c r="E109" s="231">
        <v>130</v>
      </c>
      <c r="F109" s="236"/>
      <c r="G109" s="236"/>
      <c r="H109" s="236"/>
      <c r="I109" s="236"/>
      <c r="J109" s="236"/>
      <c r="K109" s="236"/>
      <c r="L109" s="236"/>
      <c r="M109" s="236"/>
      <c r="N109" s="223"/>
      <c r="O109" s="223"/>
      <c r="P109" s="223"/>
      <c r="Q109" s="223"/>
      <c r="R109" s="223"/>
      <c r="S109" s="223"/>
      <c r="T109" s="224"/>
      <c r="U109" s="22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 t="s">
        <v>154</v>
      </c>
      <c r="AF109" s="213">
        <v>0</v>
      </c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5">
      <c r="A110" s="214">
        <v>43</v>
      </c>
      <c r="B110" s="221" t="s">
        <v>285</v>
      </c>
      <c r="C110" s="268" t="s">
        <v>286</v>
      </c>
      <c r="D110" s="223" t="s">
        <v>151</v>
      </c>
      <c r="E110" s="230">
        <v>130</v>
      </c>
      <c r="F110" s="235">
        <f>H110+J110</f>
        <v>0</v>
      </c>
      <c r="G110" s="236">
        <f>ROUND(E110*F110,2)</f>
        <v>0</v>
      </c>
      <c r="H110" s="236"/>
      <c r="I110" s="236">
        <f>ROUND(E110*H110,2)</f>
        <v>0</v>
      </c>
      <c r="J110" s="236"/>
      <c r="K110" s="236">
        <f>ROUND(E110*J110,2)</f>
        <v>0</v>
      </c>
      <c r="L110" s="236">
        <v>21</v>
      </c>
      <c r="M110" s="236">
        <f>G110*(1+L110/100)</f>
        <v>0</v>
      </c>
      <c r="N110" s="223">
        <v>1.7999999999999999E-2</v>
      </c>
      <c r="O110" s="223">
        <f>ROUND(E110*N110,5)</f>
        <v>2.34</v>
      </c>
      <c r="P110" s="223">
        <v>0</v>
      </c>
      <c r="Q110" s="223">
        <f>ROUND(E110*P110,5)</f>
        <v>0</v>
      </c>
      <c r="R110" s="223"/>
      <c r="S110" s="223"/>
      <c r="T110" s="224">
        <v>0.93</v>
      </c>
      <c r="U110" s="223">
        <f>ROUND(E110*T110,2)</f>
        <v>120.9</v>
      </c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 t="s">
        <v>152</v>
      </c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5">
      <c r="A111" s="214"/>
      <c r="B111" s="221"/>
      <c r="C111" s="272" t="s">
        <v>287</v>
      </c>
      <c r="D111" s="229"/>
      <c r="E111" s="234"/>
      <c r="F111" s="238"/>
      <c r="G111" s="239"/>
      <c r="H111" s="236"/>
      <c r="I111" s="236"/>
      <c r="J111" s="236"/>
      <c r="K111" s="236"/>
      <c r="L111" s="236"/>
      <c r="M111" s="236"/>
      <c r="N111" s="223"/>
      <c r="O111" s="223"/>
      <c r="P111" s="223"/>
      <c r="Q111" s="223"/>
      <c r="R111" s="223"/>
      <c r="S111" s="223"/>
      <c r="T111" s="224"/>
      <c r="U111" s="22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 t="s">
        <v>266</v>
      </c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6" t="str">
        <f>C111</f>
        <v>- včetně DOD = dodávky pro dvojité kladení ručně štípaného šindele valašského typu délky 500 cm</v>
      </c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5">
      <c r="A112" s="214"/>
      <c r="B112" s="221"/>
      <c r="C112" s="272" t="s">
        <v>288</v>
      </c>
      <c r="D112" s="229"/>
      <c r="E112" s="234"/>
      <c r="F112" s="238"/>
      <c r="G112" s="239"/>
      <c r="H112" s="236"/>
      <c r="I112" s="236"/>
      <c r="J112" s="236"/>
      <c r="K112" s="236"/>
      <c r="L112" s="236"/>
      <c r="M112" s="236"/>
      <c r="N112" s="223"/>
      <c r="O112" s="223"/>
      <c r="P112" s="223"/>
      <c r="Q112" s="223"/>
      <c r="R112" s="223"/>
      <c r="S112" s="223"/>
      <c r="T112" s="224"/>
      <c r="U112" s="22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 t="s">
        <v>266</v>
      </c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6" t="str">
        <f>C112</f>
        <v xml:space="preserve">  z hloubkově impregnovaného modřínového dřeva s vysokým obsahem pryskyřice</v>
      </c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5">
      <c r="A113" s="214"/>
      <c r="B113" s="221"/>
      <c r="C113" s="272" t="s">
        <v>289</v>
      </c>
      <c r="D113" s="229"/>
      <c r="E113" s="234"/>
      <c r="F113" s="238"/>
      <c r="G113" s="239"/>
      <c r="H113" s="236"/>
      <c r="I113" s="236"/>
      <c r="J113" s="236"/>
      <c r="K113" s="236"/>
      <c r="L113" s="236"/>
      <c r="M113" s="236"/>
      <c r="N113" s="223"/>
      <c r="O113" s="223"/>
      <c r="P113" s="223"/>
      <c r="Q113" s="223"/>
      <c r="R113" s="223"/>
      <c r="S113" s="223"/>
      <c r="T113" s="224"/>
      <c r="U113" s="22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 t="s">
        <v>266</v>
      </c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6" t="str">
        <f>C113</f>
        <v>- včetně kónických šindelů pro nároží (cca 2x4x5,8 mb = 46,4 bm)</v>
      </c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5">
      <c r="A114" s="214"/>
      <c r="B114" s="221"/>
      <c r="C114" s="269" t="s">
        <v>203</v>
      </c>
      <c r="D114" s="225"/>
      <c r="E114" s="231">
        <v>130</v>
      </c>
      <c r="F114" s="236"/>
      <c r="G114" s="236"/>
      <c r="H114" s="236"/>
      <c r="I114" s="236"/>
      <c r="J114" s="236"/>
      <c r="K114" s="236"/>
      <c r="L114" s="236"/>
      <c r="M114" s="236"/>
      <c r="N114" s="223"/>
      <c r="O114" s="223"/>
      <c r="P114" s="223"/>
      <c r="Q114" s="223"/>
      <c r="R114" s="223"/>
      <c r="S114" s="223"/>
      <c r="T114" s="224"/>
      <c r="U114" s="22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 t="s">
        <v>154</v>
      </c>
      <c r="AF114" s="213">
        <v>0</v>
      </c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5">
      <c r="A115" s="214">
        <v>44</v>
      </c>
      <c r="B115" s="221" t="s">
        <v>290</v>
      </c>
      <c r="C115" s="268" t="s">
        <v>291</v>
      </c>
      <c r="D115" s="223" t="s">
        <v>178</v>
      </c>
      <c r="E115" s="230">
        <v>2.34</v>
      </c>
      <c r="F115" s="235">
        <f>H115+J115</f>
        <v>0</v>
      </c>
      <c r="G115" s="236">
        <f>ROUND(E115*F115,2)</f>
        <v>0</v>
      </c>
      <c r="H115" s="236"/>
      <c r="I115" s="236">
        <f>ROUND(E115*H115,2)</f>
        <v>0</v>
      </c>
      <c r="J115" s="236"/>
      <c r="K115" s="236">
        <f>ROUND(E115*J115,2)</f>
        <v>0</v>
      </c>
      <c r="L115" s="236">
        <v>21</v>
      </c>
      <c r="M115" s="236">
        <f>G115*(1+L115/100)</f>
        <v>0</v>
      </c>
      <c r="N115" s="223">
        <v>0</v>
      </c>
      <c r="O115" s="223">
        <f>ROUND(E115*N115,5)</f>
        <v>0</v>
      </c>
      <c r="P115" s="223">
        <v>0</v>
      </c>
      <c r="Q115" s="223">
        <f>ROUND(E115*P115,5)</f>
        <v>0</v>
      </c>
      <c r="R115" s="223"/>
      <c r="S115" s="223"/>
      <c r="T115" s="224">
        <v>2.5569999999999999</v>
      </c>
      <c r="U115" s="223">
        <f>ROUND(E115*T115,2)</f>
        <v>5.98</v>
      </c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 t="s">
        <v>152</v>
      </c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x14ac:dyDescent="0.25">
      <c r="A116" s="215" t="s">
        <v>147</v>
      </c>
      <c r="B116" s="222" t="s">
        <v>118</v>
      </c>
      <c r="C116" s="270" t="s">
        <v>119</v>
      </c>
      <c r="D116" s="226"/>
      <c r="E116" s="232"/>
      <c r="F116" s="237"/>
      <c r="G116" s="237">
        <f>SUMIF(AE117:AE126,"&lt;&gt;NOR",G117:G126)</f>
        <v>0</v>
      </c>
      <c r="H116" s="237"/>
      <c r="I116" s="237">
        <f>SUM(I117:I126)</f>
        <v>0</v>
      </c>
      <c r="J116" s="237"/>
      <c r="K116" s="237">
        <f>SUM(K117:K126)</f>
        <v>0</v>
      </c>
      <c r="L116" s="237"/>
      <c r="M116" s="237">
        <f>SUM(M117:M126)</f>
        <v>0</v>
      </c>
      <c r="N116" s="226"/>
      <c r="O116" s="226">
        <f>SUM(O117:O126)</f>
        <v>0.1014</v>
      </c>
      <c r="P116" s="226"/>
      <c r="Q116" s="226">
        <f>SUM(Q117:Q126)</f>
        <v>0</v>
      </c>
      <c r="R116" s="226"/>
      <c r="S116" s="226"/>
      <c r="T116" s="227"/>
      <c r="U116" s="226">
        <f>SUM(U117:U126)</f>
        <v>79.430000000000007</v>
      </c>
      <c r="AE116" t="s">
        <v>148</v>
      </c>
    </row>
    <row r="117" spans="1:60" outlineLevel="1" x14ac:dyDescent="0.25">
      <c r="A117" s="214">
        <v>45</v>
      </c>
      <c r="B117" s="221" t="s">
        <v>292</v>
      </c>
      <c r="C117" s="268" t="s">
        <v>293</v>
      </c>
      <c r="D117" s="223" t="s">
        <v>151</v>
      </c>
      <c r="E117" s="230">
        <v>455</v>
      </c>
      <c r="F117" s="235">
        <f>H117+J117</f>
        <v>0</v>
      </c>
      <c r="G117" s="236">
        <f>ROUND(E117*F117,2)</f>
        <v>0</v>
      </c>
      <c r="H117" s="236"/>
      <c r="I117" s="236">
        <f>ROUND(E117*H117,2)</f>
        <v>0</v>
      </c>
      <c r="J117" s="236"/>
      <c r="K117" s="236">
        <f>ROUND(E117*J117,2)</f>
        <v>0</v>
      </c>
      <c r="L117" s="236">
        <v>21</v>
      </c>
      <c r="M117" s="236">
        <f>G117*(1+L117/100)</f>
        <v>0</v>
      </c>
      <c r="N117" s="223">
        <v>1.6000000000000001E-4</v>
      </c>
      <c r="O117" s="223">
        <f>ROUND(E117*N117,5)</f>
        <v>7.2800000000000004E-2</v>
      </c>
      <c r="P117" s="223">
        <v>0</v>
      </c>
      <c r="Q117" s="223">
        <f>ROUND(E117*P117,5)</f>
        <v>0</v>
      </c>
      <c r="R117" s="223"/>
      <c r="S117" s="223"/>
      <c r="T117" s="224">
        <v>0.15</v>
      </c>
      <c r="U117" s="223">
        <f>ROUND(E117*T117,2)</f>
        <v>68.25</v>
      </c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 t="s">
        <v>152</v>
      </c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5">
      <c r="A118" s="214"/>
      <c r="B118" s="221"/>
      <c r="C118" s="269" t="s">
        <v>170</v>
      </c>
      <c r="D118" s="225"/>
      <c r="E118" s="231"/>
      <c r="F118" s="236"/>
      <c r="G118" s="236"/>
      <c r="H118" s="236"/>
      <c r="I118" s="236"/>
      <c r="J118" s="236"/>
      <c r="K118" s="236"/>
      <c r="L118" s="236"/>
      <c r="M118" s="236"/>
      <c r="N118" s="223"/>
      <c r="O118" s="223"/>
      <c r="P118" s="223"/>
      <c r="Q118" s="223"/>
      <c r="R118" s="223"/>
      <c r="S118" s="223"/>
      <c r="T118" s="224"/>
      <c r="U118" s="22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 t="s">
        <v>154</v>
      </c>
      <c r="AF118" s="213">
        <v>0</v>
      </c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5">
      <c r="A119" s="214"/>
      <c r="B119" s="221"/>
      <c r="C119" s="269" t="s">
        <v>171</v>
      </c>
      <c r="D119" s="225"/>
      <c r="E119" s="231">
        <v>325</v>
      </c>
      <c r="F119" s="236"/>
      <c r="G119" s="236"/>
      <c r="H119" s="236"/>
      <c r="I119" s="236"/>
      <c r="J119" s="236"/>
      <c r="K119" s="236"/>
      <c r="L119" s="236"/>
      <c r="M119" s="236"/>
      <c r="N119" s="223"/>
      <c r="O119" s="223"/>
      <c r="P119" s="223"/>
      <c r="Q119" s="223"/>
      <c r="R119" s="223"/>
      <c r="S119" s="223"/>
      <c r="T119" s="224"/>
      <c r="U119" s="22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 t="s">
        <v>154</v>
      </c>
      <c r="AF119" s="213">
        <v>0</v>
      </c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5">
      <c r="A120" s="214"/>
      <c r="B120" s="221"/>
      <c r="C120" s="269" t="s">
        <v>294</v>
      </c>
      <c r="D120" s="225"/>
      <c r="E120" s="231"/>
      <c r="F120" s="236"/>
      <c r="G120" s="236"/>
      <c r="H120" s="236"/>
      <c r="I120" s="236"/>
      <c r="J120" s="236"/>
      <c r="K120" s="236"/>
      <c r="L120" s="236"/>
      <c r="M120" s="236"/>
      <c r="N120" s="223"/>
      <c r="O120" s="223"/>
      <c r="P120" s="223"/>
      <c r="Q120" s="223"/>
      <c r="R120" s="223"/>
      <c r="S120" s="223"/>
      <c r="T120" s="224"/>
      <c r="U120" s="22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 t="s">
        <v>154</v>
      </c>
      <c r="AF120" s="213">
        <v>0</v>
      </c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5">
      <c r="A121" s="214"/>
      <c r="B121" s="221"/>
      <c r="C121" s="269" t="s">
        <v>203</v>
      </c>
      <c r="D121" s="225"/>
      <c r="E121" s="231">
        <v>130</v>
      </c>
      <c r="F121" s="236"/>
      <c r="G121" s="236"/>
      <c r="H121" s="236"/>
      <c r="I121" s="236"/>
      <c r="J121" s="236"/>
      <c r="K121" s="236"/>
      <c r="L121" s="236"/>
      <c r="M121" s="236"/>
      <c r="N121" s="223"/>
      <c r="O121" s="223"/>
      <c r="P121" s="223"/>
      <c r="Q121" s="223"/>
      <c r="R121" s="223"/>
      <c r="S121" s="223"/>
      <c r="T121" s="224"/>
      <c r="U121" s="22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 t="s">
        <v>154</v>
      </c>
      <c r="AF121" s="213">
        <v>0</v>
      </c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ht="20" outlineLevel="1" x14ac:dyDescent="0.25">
      <c r="A122" s="214">
        <v>46</v>
      </c>
      <c r="B122" s="221" t="s">
        <v>295</v>
      </c>
      <c r="C122" s="268" t="s">
        <v>296</v>
      </c>
      <c r="D122" s="223" t="s">
        <v>151</v>
      </c>
      <c r="E122" s="230">
        <v>130</v>
      </c>
      <c r="F122" s="235">
        <f>H122+J122</f>
        <v>0</v>
      </c>
      <c r="G122" s="236">
        <f>ROUND(E122*F122,2)</f>
        <v>0</v>
      </c>
      <c r="H122" s="236"/>
      <c r="I122" s="236">
        <f>ROUND(E122*H122,2)</f>
        <v>0</v>
      </c>
      <c r="J122" s="236"/>
      <c r="K122" s="236">
        <f>ROUND(E122*J122,2)</f>
        <v>0</v>
      </c>
      <c r="L122" s="236">
        <v>21</v>
      </c>
      <c r="M122" s="236">
        <f>G122*(1+L122/100)</f>
        <v>0</v>
      </c>
      <c r="N122" s="223">
        <v>2.2000000000000001E-4</v>
      </c>
      <c r="O122" s="223">
        <f>ROUND(E122*N122,5)</f>
        <v>2.86E-2</v>
      </c>
      <c r="P122" s="223">
        <v>0</v>
      </c>
      <c r="Q122" s="223">
        <f>ROUND(E122*P122,5)</f>
        <v>0</v>
      </c>
      <c r="R122" s="223"/>
      <c r="S122" s="223"/>
      <c r="T122" s="224">
        <v>8.5999999999999993E-2</v>
      </c>
      <c r="U122" s="223">
        <f>ROUND(E122*T122,2)</f>
        <v>11.18</v>
      </c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 t="s">
        <v>152</v>
      </c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5">
      <c r="A123" s="214"/>
      <c r="B123" s="221"/>
      <c r="C123" s="272" t="s">
        <v>297</v>
      </c>
      <c r="D123" s="229"/>
      <c r="E123" s="234"/>
      <c r="F123" s="238"/>
      <c r="G123" s="239"/>
      <c r="H123" s="236"/>
      <c r="I123" s="236"/>
      <c r="J123" s="236"/>
      <c r="K123" s="236"/>
      <c r="L123" s="236"/>
      <c r="M123" s="236"/>
      <c r="N123" s="223"/>
      <c r="O123" s="223"/>
      <c r="P123" s="223"/>
      <c r="Q123" s="223"/>
      <c r="R123" s="223"/>
      <c r="S123" s="223"/>
      <c r="T123" s="224"/>
      <c r="U123" s="22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 t="s">
        <v>266</v>
      </c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6" t="str">
        <f>C123</f>
        <v>- včetně dodání nátěru</v>
      </c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5">
      <c r="A124" s="214"/>
      <c r="B124" s="221"/>
      <c r="C124" s="272" t="s">
        <v>298</v>
      </c>
      <c r="D124" s="229"/>
      <c r="E124" s="234"/>
      <c r="F124" s="238"/>
      <c r="G124" s="239"/>
      <c r="H124" s="236"/>
      <c r="I124" s="236"/>
      <c r="J124" s="236"/>
      <c r="K124" s="236"/>
      <c r="L124" s="236"/>
      <c r="M124" s="236"/>
      <c r="N124" s="223"/>
      <c r="O124" s="223"/>
      <c r="P124" s="223"/>
      <c r="Q124" s="223"/>
      <c r="R124" s="223"/>
      <c r="S124" s="223"/>
      <c r="T124" s="224"/>
      <c r="U124" s="22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 t="s">
        <v>266</v>
      </c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6" t="str">
        <f>C124</f>
        <v>- například Karbolineum extra</v>
      </c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5">
      <c r="A125" s="214"/>
      <c r="B125" s="221"/>
      <c r="C125" s="269" t="s">
        <v>299</v>
      </c>
      <c r="D125" s="225"/>
      <c r="E125" s="231"/>
      <c r="F125" s="236"/>
      <c r="G125" s="236"/>
      <c r="H125" s="236"/>
      <c r="I125" s="236"/>
      <c r="J125" s="236"/>
      <c r="K125" s="236"/>
      <c r="L125" s="236"/>
      <c r="M125" s="236"/>
      <c r="N125" s="223"/>
      <c r="O125" s="223"/>
      <c r="P125" s="223"/>
      <c r="Q125" s="223"/>
      <c r="R125" s="223"/>
      <c r="S125" s="223"/>
      <c r="T125" s="224"/>
      <c r="U125" s="22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 t="s">
        <v>154</v>
      </c>
      <c r="AF125" s="213">
        <v>0</v>
      </c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5">
      <c r="A126" s="214"/>
      <c r="B126" s="221"/>
      <c r="C126" s="269" t="s">
        <v>203</v>
      </c>
      <c r="D126" s="225"/>
      <c r="E126" s="231">
        <v>130</v>
      </c>
      <c r="F126" s="236"/>
      <c r="G126" s="236"/>
      <c r="H126" s="236"/>
      <c r="I126" s="236"/>
      <c r="J126" s="236"/>
      <c r="K126" s="236"/>
      <c r="L126" s="236"/>
      <c r="M126" s="236"/>
      <c r="N126" s="223"/>
      <c r="O126" s="223"/>
      <c r="P126" s="223"/>
      <c r="Q126" s="223"/>
      <c r="R126" s="223"/>
      <c r="S126" s="223"/>
      <c r="T126" s="224"/>
      <c r="U126" s="22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 t="s">
        <v>154</v>
      </c>
      <c r="AF126" s="213">
        <v>0</v>
      </c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x14ac:dyDescent="0.25">
      <c r="A127" s="215" t="s">
        <v>147</v>
      </c>
      <c r="B127" s="222" t="s">
        <v>120</v>
      </c>
      <c r="C127" s="270" t="s">
        <v>26</v>
      </c>
      <c r="D127" s="226"/>
      <c r="E127" s="232"/>
      <c r="F127" s="237"/>
      <c r="G127" s="237">
        <f>SUMIF(AE128:AE128,"&lt;&gt;NOR",G128:G128)</f>
        <v>0</v>
      </c>
      <c r="H127" s="237"/>
      <c r="I127" s="237">
        <f>SUM(I128:I128)</f>
        <v>0</v>
      </c>
      <c r="J127" s="237"/>
      <c r="K127" s="237">
        <f>SUM(K128:K128)</f>
        <v>0</v>
      </c>
      <c r="L127" s="237"/>
      <c r="M127" s="237">
        <f>SUM(M128:M128)</f>
        <v>0</v>
      </c>
      <c r="N127" s="226"/>
      <c r="O127" s="226">
        <f>SUM(O128:O128)</f>
        <v>0</v>
      </c>
      <c r="P127" s="226"/>
      <c r="Q127" s="226">
        <f>SUM(Q128:Q128)</f>
        <v>0</v>
      </c>
      <c r="R127" s="226"/>
      <c r="S127" s="226"/>
      <c r="T127" s="227"/>
      <c r="U127" s="226">
        <f>SUM(U128:U128)</f>
        <v>0</v>
      </c>
      <c r="AE127" t="s">
        <v>148</v>
      </c>
    </row>
    <row r="128" spans="1:60" outlineLevel="1" x14ac:dyDescent="0.25">
      <c r="A128" s="247">
        <v>47</v>
      </c>
      <c r="B128" s="248" t="s">
        <v>300</v>
      </c>
      <c r="C128" s="273" t="s">
        <v>301</v>
      </c>
      <c r="D128" s="249" t="s">
        <v>302</v>
      </c>
      <c r="E128" s="250">
        <v>1</v>
      </c>
      <c r="F128" s="251">
        <f>H128+J128</f>
        <v>0</v>
      </c>
      <c r="G128" s="252">
        <f>ROUND(E128*F128,2)</f>
        <v>0</v>
      </c>
      <c r="H128" s="252"/>
      <c r="I128" s="252">
        <f>ROUND(E128*H128,2)</f>
        <v>0</v>
      </c>
      <c r="J128" s="252"/>
      <c r="K128" s="252">
        <f>ROUND(E128*J128,2)</f>
        <v>0</v>
      </c>
      <c r="L128" s="252">
        <v>21</v>
      </c>
      <c r="M128" s="252">
        <f>G128*(1+L128/100)</f>
        <v>0</v>
      </c>
      <c r="N128" s="249">
        <v>0</v>
      </c>
      <c r="O128" s="249">
        <f>ROUND(E128*N128,5)</f>
        <v>0</v>
      </c>
      <c r="P128" s="249">
        <v>0</v>
      </c>
      <c r="Q128" s="249">
        <f>ROUND(E128*P128,5)</f>
        <v>0</v>
      </c>
      <c r="R128" s="249"/>
      <c r="S128" s="249"/>
      <c r="T128" s="253">
        <v>0</v>
      </c>
      <c r="U128" s="249">
        <f>ROUND(E128*T128,2)</f>
        <v>0</v>
      </c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 t="s">
        <v>303</v>
      </c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31" x14ac:dyDescent="0.25">
      <c r="A129" s="6"/>
      <c r="B129" s="7" t="s">
        <v>304</v>
      </c>
      <c r="C129" s="274" t="s">
        <v>304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AC129">
        <v>15</v>
      </c>
      <c r="AD129">
        <v>21</v>
      </c>
    </row>
    <row r="130" spans="1:31" ht="13" x14ac:dyDescent="0.25">
      <c r="A130" s="254"/>
      <c r="B130" s="255" t="s">
        <v>28</v>
      </c>
      <c r="C130" s="275" t="s">
        <v>304</v>
      </c>
      <c r="D130" s="256"/>
      <c r="E130" s="256"/>
      <c r="F130" s="256"/>
      <c r="G130" s="267">
        <f>G8+G21+G25+G28+G42+G45+G101+G107+G116+G127</f>
        <v>0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AC130">
        <f>SUMIF(L7:L128,AC129,G7:G128)</f>
        <v>0</v>
      </c>
      <c r="AD130">
        <f>SUMIF(L7:L128,AD129,G7:G128)</f>
        <v>0</v>
      </c>
      <c r="AE130" t="s">
        <v>305</v>
      </c>
    </row>
    <row r="131" spans="1:31" x14ac:dyDescent="0.25">
      <c r="A131" s="6"/>
      <c r="B131" s="7" t="s">
        <v>304</v>
      </c>
      <c r="C131" s="274" t="s">
        <v>304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31" x14ac:dyDescent="0.25">
      <c r="A132" s="6"/>
      <c r="B132" s="7" t="s">
        <v>304</v>
      </c>
      <c r="C132" s="274" t="s">
        <v>304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31" x14ac:dyDescent="0.25">
      <c r="A133" s="257" t="s">
        <v>306</v>
      </c>
      <c r="B133" s="257"/>
      <c r="C133" s="27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31" x14ac:dyDescent="0.25">
      <c r="A134" s="258"/>
      <c r="B134" s="259"/>
      <c r="C134" s="277"/>
      <c r="D134" s="259"/>
      <c r="E134" s="259"/>
      <c r="F134" s="259"/>
      <c r="G134" s="260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AE134" t="s">
        <v>307</v>
      </c>
    </row>
    <row r="135" spans="1:31" x14ac:dyDescent="0.25">
      <c r="A135" s="261"/>
      <c r="B135" s="262"/>
      <c r="C135" s="278"/>
      <c r="D135" s="262"/>
      <c r="E135" s="262"/>
      <c r="F135" s="262"/>
      <c r="G135" s="263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31" x14ac:dyDescent="0.25">
      <c r="A136" s="261"/>
      <c r="B136" s="262"/>
      <c r="C136" s="278"/>
      <c r="D136" s="262"/>
      <c r="E136" s="262"/>
      <c r="F136" s="262"/>
      <c r="G136" s="263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31" x14ac:dyDescent="0.25">
      <c r="A137" s="261"/>
      <c r="B137" s="262"/>
      <c r="C137" s="278"/>
      <c r="D137" s="262"/>
      <c r="E137" s="262"/>
      <c r="F137" s="262"/>
      <c r="G137" s="263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31" x14ac:dyDescent="0.25">
      <c r="A138" s="264"/>
      <c r="B138" s="265"/>
      <c r="C138" s="279"/>
      <c r="D138" s="265"/>
      <c r="E138" s="265"/>
      <c r="F138" s="265"/>
      <c r="G138" s="26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31" x14ac:dyDescent="0.25">
      <c r="A139" s="6"/>
      <c r="B139" s="7" t="s">
        <v>304</v>
      </c>
      <c r="C139" s="274" t="s">
        <v>304</v>
      </c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31" x14ac:dyDescent="0.25">
      <c r="C140" s="280"/>
      <c r="AE140" t="s">
        <v>308</v>
      </c>
    </row>
  </sheetData>
  <mergeCells count="14">
    <mergeCell ref="A133:C133"/>
    <mergeCell ref="A134:G138"/>
    <mergeCell ref="C104:G104"/>
    <mergeCell ref="C111:G111"/>
    <mergeCell ref="C112:G112"/>
    <mergeCell ref="C113:G113"/>
    <mergeCell ref="C123:G123"/>
    <mergeCell ref="C124:G124"/>
    <mergeCell ref="A1:G1"/>
    <mergeCell ref="C2:G2"/>
    <mergeCell ref="C3:G3"/>
    <mergeCell ref="C4:G4"/>
    <mergeCell ref="C90:G90"/>
    <mergeCell ref="C103:G103"/>
  </mergeCells>
  <pageMargins left="0.39370078740157483" right="0.19685039370078741" top="0.78740157480314965" bottom="0.78740157480314965" header="0.31496062992125984" footer="0.31496062992125984"/>
  <pageSetup paperSize="9" orientation="landscape" verticalDpi="0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2014-02-28T09:52:57Z</cp:lastPrinted>
  <dcterms:created xsi:type="dcterms:W3CDTF">2009-04-08T07:15:50Z</dcterms:created>
  <dcterms:modified xsi:type="dcterms:W3CDTF">2023-04-13T08:39:40Z</dcterms:modified>
</cp:coreProperties>
</file>